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lausstocker/Desktop/80 2022 Video Projekte/11 hochgeladene Videos/EX12 Thermal Insulation/10 Material Sammlung/Heizenergie/"/>
    </mc:Choice>
  </mc:AlternateContent>
  <xr:revisionPtr revIDLastSave="0" documentId="13_ncr:1_{A6505A6F-EC24-6A40-A417-550CDEEFC097}" xr6:coauthVersionLast="47" xr6:coauthVersionMax="47" xr10:uidLastSave="{00000000-0000-0000-0000-000000000000}"/>
  <bookViews>
    <workbookView xWindow="0" yWindow="480" windowWidth="40960" windowHeight="22560" activeTab="6" xr2:uid="{9B89A6BF-6AF2-284A-BE9E-AA32B201733A}"/>
  </bookViews>
  <sheets>
    <sheet name="Cover" sheetId="24" r:id="rId1"/>
    <sheet name="Explanation" sheetId="40" r:id="rId2"/>
    <sheet name="Environment &amp; Targets" sheetId="25" r:id="rId3"/>
    <sheet name="Building Prop &amp; Tariffs" sheetId="30" r:id="rId4"/>
    <sheet name="Electricty" sheetId="31" r:id="rId5"/>
    <sheet name="Settings" sheetId="33" r:id="rId6"/>
    <sheet name="Energy Performance Report" sheetId="38" r:id="rId7"/>
    <sheet name="Matrix Report" sheetId="36" r:id="rId8"/>
    <sheet name="Heat Flow Calc" sheetId="35" r:id="rId9"/>
    <sheet name="Heat Matrix Calc" sheetId="34" r:id="rId10"/>
    <sheet name="Example Input" sheetId="41" r:id="rId11"/>
  </sheets>
  <definedNames>
    <definedName name="solver_adj" localSheetId="8" hidden="1">'Heat Flow Calc'!$D$7,'Heat Flow Calc'!$D$4,'Heat Flow Calc'!$D$7</definedName>
    <definedName name="solver_cvg" localSheetId="8" hidden="1">0.0001</definedName>
    <definedName name="solver_drv" localSheetId="8" hidden="1">1</definedName>
    <definedName name="solver_eng" localSheetId="8" hidden="1">1</definedName>
    <definedName name="solver_itr" localSheetId="8" hidden="1">2147483647</definedName>
    <definedName name="solver_lin" localSheetId="8" hidden="1">2</definedName>
    <definedName name="solver_mip" localSheetId="8" hidden="1">2147483647</definedName>
    <definedName name="solver_mni" localSheetId="8" hidden="1">30</definedName>
    <definedName name="solver_mrt" localSheetId="8" hidden="1">0.075</definedName>
    <definedName name="solver_msl" localSheetId="8" hidden="1">2</definedName>
    <definedName name="solver_neg" localSheetId="8" hidden="1">2</definedName>
    <definedName name="solver_nod" localSheetId="8" hidden="1">2147483647</definedName>
    <definedName name="solver_num" localSheetId="8" hidden="1">0</definedName>
    <definedName name="solver_opt" localSheetId="8" hidden="1">'Heat Flow Calc'!$O$58</definedName>
    <definedName name="solver_pre" localSheetId="8" hidden="1">0.000001</definedName>
    <definedName name="solver_rbv" localSheetId="8" hidden="1">1</definedName>
    <definedName name="solver_rlx" localSheetId="8" hidden="1">1</definedName>
    <definedName name="solver_rsd" localSheetId="8" hidden="1">0</definedName>
    <definedName name="solver_scl" localSheetId="8" hidden="1">2</definedName>
    <definedName name="solver_sho" localSheetId="8" hidden="1">2</definedName>
    <definedName name="solver_ssz" localSheetId="8" hidden="1">100</definedName>
    <definedName name="solver_tim" localSheetId="8" hidden="1">2147483647</definedName>
    <definedName name="solver_tol" localSheetId="8" hidden="1">0.01</definedName>
    <definedName name="solver_typ" localSheetId="8" hidden="1">3</definedName>
    <definedName name="solver_val" localSheetId="8" hidden="1">0</definedName>
    <definedName name="solver_ver" localSheetId="8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" i="38" l="1"/>
  <c r="AG27" i="38"/>
  <c r="AG26" i="38"/>
  <c r="AG25" i="38"/>
  <c r="AC27" i="38"/>
  <c r="AC26" i="38"/>
  <c r="Z27" i="38"/>
  <c r="Z26" i="38"/>
  <c r="S163" i="38"/>
  <c r="R163" i="38"/>
  <c r="Q163" i="38"/>
  <c r="P163" i="38"/>
  <c r="O163" i="38"/>
  <c r="N163" i="38"/>
  <c r="M163" i="38"/>
  <c r="L163" i="38"/>
  <c r="K163" i="38"/>
  <c r="J163" i="38"/>
  <c r="I163" i="38"/>
  <c r="H163" i="38"/>
  <c r="S132" i="38"/>
  <c r="R132" i="38"/>
  <c r="Q132" i="38"/>
  <c r="P132" i="38"/>
  <c r="O132" i="38"/>
  <c r="N132" i="38"/>
  <c r="M132" i="38"/>
  <c r="L132" i="38"/>
  <c r="K132" i="38"/>
  <c r="J132" i="38"/>
  <c r="I132" i="38"/>
  <c r="H132" i="38"/>
  <c r="S101" i="38"/>
  <c r="R101" i="38"/>
  <c r="Q101" i="38"/>
  <c r="P101" i="38"/>
  <c r="O101" i="38"/>
  <c r="N101" i="38"/>
  <c r="M101" i="38"/>
  <c r="L101" i="38"/>
  <c r="K101" i="38"/>
  <c r="J101" i="38"/>
  <c r="I101" i="38"/>
  <c r="H101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F364" i="36"/>
  <c r="G364" i="36" s="1"/>
  <c r="H364" i="36" s="1"/>
  <c r="I364" i="36" s="1"/>
  <c r="J364" i="36" s="1"/>
  <c r="K364" i="36" s="1"/>
  <c r="L364" i="36" s="1"/>
  <c r="M364" i="36" s="1"/>
  <c r="N364" i="36" s="1"/>
  <c r="O364" i="36" s="1"/>
  <c r="P364" i="36" s="1"/>
  <c r="F349" i="36"/>
  <c r="G349" i="36" s="1"/>
  <c r="H349" i="36" s="1"/>
  <c r="I349" i="36" s="1"/>
  <c r="J349" i="36" s="1"/>
  <c r="K349" i="36" s="1"/>
  <c r="L349" i="36" s="1"/>
  <c r="M349" i="36" s="1"/>
  <c r="N349" i="36" s="1"/>
  <c r="O349" i="36" s="1"/>
  <c r="P349" i="36" s="1"/>
  <c r="F333" i="36"/>
  <c r="G333" i="36" s="1"/>
  <c r="H333" i="36" s="1"/>
  <c r="I333" i="36" s="1"/>
  <c r="J333" i="36" s="1"/>
  <c r="K333" i="36" s="1"/>
  <c r="L333" i="36" s="1"/>
  <c r="M333" i="36" s="1"/>
  <c r="N333" i="36" s="1"/>
  <c r="O333" i="36" s="1"/>
  <c r="P333" i="36" s="1"/>
  <c r="F318" i="36"/>
  <c r="G318" i="36" s="1"/>
  <c r="H318" i="36" s="1"/>
  <c r="I318" i="36" s="1"/>
  <c r="J318" i="36" s="1"/>
  <c r="K318" i="36" s="1"/>
  <c r="L318" i="36" s="1"/>
  <c r="M318" i="36" s="1"/>
  <c r="N318" i="36" s="1"/>
  <c r="O318" i="36" s="1"/>
  <c r="P318" i="36" s="1"/>
  <c r="F302" i="36"/>
  <c r="G302" i="36" s="1"/>
  <c r="H302" i="36" s="1"/>
  <c r="I302" i="36" s="1"/>
  <c r="J302" i="36" s="1"/>
  <c r="K302" i="36" s="1"/>
  <c r="L302" i="36" s="1"/>
  <c r="M302" i="36" s="1"/>
  <c r="N302" i="36" s="1"/>
  <c r="O302" i="36" s="1"/>
  <c r="P302" i="36" s="1"/>
  <c r="F287" i="36"/>
  <c r="G287" i="36" s="1"/>
  <c r="H287" i="36" s="1"/>
  <c r="I287" i="36" s="1"/>
  <c r="J287" i="36" s="1"/>
  <c r="K287" i="36" s="1"/>
  <c r="L287" i="36" s="1"/>
  <c r="M287" i="36" s="1"/>
  <c r="N287" i="36" s="1"/>
  <c r="O287" i="36" s="1"/>
  <c r="P287" i="36" s="1"/>
  <c r="F271" i="36"/>
  <c r="G271" i="36" s="1"/>
  <c r="H271" i="36" s="1"/>
  <c r="I271" i="36" s="1"/>
  <c r="J271" i="36" s="1"/>
  <c r="K271" i="36" s="1"/>
  <c r="L271" i="36" s="1"/>
  <c r="M271" i="36" s="1"/>
  <c r="N271" i="36" s="1"/>
  <c r="O271" i="36" s="1"/>
  <c r="P271" i="36" s="1"/>
  <c r="F256" i="36"/>
  <c r="G256" i="36" s="1"/>
  <c r="H256" i="36" s="1"/>
  <c r="I256" i="36" s="1"/>
  <c r="J256" i="36" s="1"/>
  <c r="K256" i="36" s="1"/>
  <c r="L256" i="36" s="1"/>
  <c r="M256" i="36" s="1"/>
  <c r="N256" i="36" s="1"/>
  <c r="O256" i="36" s="1"/>
  <c r="P256" i="36" s="1"/>
  <c r="F240" i="36"/>
  <c r="G240" i="36" s="1"/>
  <c r="H240" i="36" s="1"/>
  <c r="I240" i="36" s="1"/>
  <c r="J240" i="36" s="1"/>
  <c r="K240" i="36" s="1"/>
  <c r="L240" i="36" s="1"/>
  <c r="M240" i="36" s="1"/>
  <c r="N240" i="36" s="1"/>
  <c r="O240" i="36" s="1"/>
  <c r="P240" i="36" s="1"/>
  <c r="F224" i="36"/>
  <c r="G224" i="36" s="1"/>
  <c r="H224" i="36" s="1"/>
  <c r="I224" i="36" s="1"/>
  <c r="J224" i="36" s="1"/>
  <c r="K224" i="36" s="1"/>
  <c r="L224" i="36" s="1"/>
  <c r="M224" i="36" s="1"/>
  <c r="N224" i="36" s="1"/>
  <c r="O224" i="36" s="1"/>
  <c r="P224" i="36" s="1"/>
  <c r="F208" i="36"/>
  <c r="G208" i="36" s="1"/>
  <c r="H208" i="36" s="1"/>
  <c r="I208" i="36" s="1"/>
  <c r="J208" i="36" s="1"/>
  <c r="K208" i="36" s="1"/>
  <c r="L208" i="36" s="1"/>
  <c r="M208" i="36" s="1"/>
  <c r="N208" i="36" s="1"/>
  <c r="O208" i="36" s="1"/>
  <c r="P208" i="36" s="1"/>
  <c r="F193" i="36"/>
  <c r="G193" i="36" s="1"/>
  <c r="H193" i="36" s="1"/>
  <c r="I193" i="36" s="1"/>
  <c r="J193" i="36" s="1"/>
  <c r="K193" i="36" s="1"/>
  <c r="L193" i="36" s="1"/>
  <c r="M193" i="36" s="1"/>
  <c r="N193" i="36" s="1"/>
  <c r="O193" i="36" s="1"/>
  <c r="P193" i="36" s="1"/>
  <c r="F177" i="36"/>
  <c r="G177" i="36" s="1"/>
  <c r="H177" i="36" s="1"/>
  <c r="I177" i="36" s="1"/>
  <c r="J177" i="36" s="1"/>
  <c r="K177" i="36" s="1"/>
  <c r="L177" i="36" s="1"/>
  <c r="M177" i="36" s="1"/>
  <c r="N177" i="36" s="1"/>
  <c r="O177" i="36" s="1"/>
  <c r="P177" i="36" s="1"/>
  <c r="F162" i="36"/>
  <c r="G162" i="36" s="1"/>
  <c r="H162" i="36" s="1"/>
  <c r="I162" i="36" s="1"/>
  <c r="J162" i="36" s="1"/>
  <c r="K162" i="36" s="1"/>
  <c r="L162" i="36" s="1"/>
  <c r="M162" i="36" s="1"/>
  <c r="N162" i="36" s="1"/>
  <c r="O162" i="36" s="1"/>
  <c r="P162" i="36" s="1"/>
  <c r="F146" i="36"/>
  <c r="G146" i="36" s="1"/>
  <c r="H146" i="36" s="1"/>
  <c r="I146" i="36" s="1"/>
  <c r="J146" i="36" s="1"/>
  <c r="K146" i="36" s="1"/>
  <c r="L146" i="36" s="1"/>
  <c r="M146" i="36" s="1"/>
  <c r="N146" i="36" s="1"/>
  <c r="O146" i="36" s="1"/>
  <c r="P146" i="36" s="1"/>
  <c r="F131" i="36"/>
  <c r="G131" i="36" s="1"/>
  <c r="H131" i="36" s="1"/>
  <c r="I131" i="36" s="1"/>
  <c r="J131" i="36" s="1"/>
  <c r="K131" i="36" s="1"/>
  <c r="L131" i="36" s="1"/>
  <c r="M131" i="36" s="1"/>
  <c r="N131" i="36" s="1"/>
  <c r="O131" i="36" s="1"/>
  <c r="P131" i="36" s="1"/>
  <c r="F115" i="36"/>
  <c r="G115" i="36" s="1"/>
  <c r="H115" i="36" s="1"/>
  <c r="I115" i="36" s="1"/>
  <c r="J115" i="36" s="1"/>
  <c r="K115" i="36" s="1"/>
  <c r="L115" i="36" s="1"/>
  <c r="M115" i="36" s="1"/>
  <c r="N115" i="36" s="1"/>
  <c r="O115" i="36" s="1"/>
  <c r="P115" i="36" s="1"/>
  <c r="F100" i="36"/>
  <c r="G100" i="36" s="1"/>
  <c r="H100" i="36" s="1"/>
  <c r="I100" i="36" s="1"/>
  <c r="J100" i="36" s="1"/>
  <c r="K100" i="36" s="1"/>
  <c r="L100" i="36" s="1"/>
  <c r="M100" i="36" s="1"/>
  <c r="N100" i="36" s="1"/>
  <c r="O100" i="36" s="1"/>
  <c r="P100" i="36" s="1"/>
  <c r="F84" i="36"/>
  <c r="G84" i="36" s="1"/>
  <c r="H84" i="36" s="1"/>
  <c r="I84" i="36" s="1"/>
  <c r="J84" i="36" s="1"/>
  <c r="K84" i="36" s="1"/>
  <c r="L84" i="36" s="1"/>
  <c r="M84" i="36" s="1"/>
  <c r="N84" i="36" s="1"/>
  <c r="O84" i="36" s="1"/>
  <c r="P84" i="36" s="1"/>
  <c r="G69" i="36"/>
  <c r="H69" i="36"/>
  <c r="I69" i="36"/>
  <c r="J69" i="36"/>
  <c r="K69" i="36" s="1"/>
  <c r="L69" i="36" s="1"/>
  <c r="M69" i="36" s="1"/>
  <c r="N69" i="36" s="1"/>
  <c r="O69" i="36" s="1"/>
  <c r="P69" i="36" s="1"/>
  <c r="F69" i="36"/>
  <c r="FT97" i="34" l="1"/>
  <c r="FT92" i="34"/>
  <c r="FE97" i="34"/>
  <c r="FE92" i="34"/>
  <c r="EP97" i="34"/>
  <c r="EP92" i="34"/>
  <c r="EA97" i="34"/>
  <c r="EA92" i="34"/>
  <c r="DL97" i="34"/>
  <c r="DL92" i="34"/>
  <c r="CW97" i="34"/>
  <c r="CW92" i="34"/>
  <c r="CH97" i="34"/>
  <c r="CH92" i="34"/>
  <c r="BS97" i="34"/>
  <c r="BS92" i="34"/>
  <c r="BD97" i="34"/>
  <c r="BD92" i="34"/>
  <c r="AO97" i="34"/>
  <c r="AO92" i="34"/>
  <c r="Z97" i="34"/>
  <c r="Z92" i="34"/>
  <c r="AO6" i="34"/>
  <c r="AO11" i="34"/>
  <c r="J22" i="38" s="1"/>
  <c r="BD11" i="34"/>
  <c r="K22" i="38" s="1"/>
  <c r="BS11" i="34"/>
  <c r="L22" i="38" s="1"/>
  <c r="CH11" i="34"/>
  <c r="M22" i="38" s="1"/>
  <c r="CW11" i="34"/>
  <c r="N22" i="38" s="1"/>
  <c r="DL11" i="34"/>
  <c r="O22" i="38" s="1"/>
  <c r="EA11" i="34"/>
  <c r="P22" i="38" s="1"/>
  <c r="EP11" i="34"/>
  <c r="Q22" i="38" s="1"/>
  <c r="FE11" i="34"/>
  <c r="R22" i="38" s="1"/>
  <c r="FT11" i="34"/>
  <c r="S22" i="38" s="1"/>
  <c r="FT6" i="34"/>
  <c r="S10" i="38" s="1"/>
  <c r="FE6" i="34"/>
  <c r="R10" i="38" s="1"/>
  <c r="EP6" i="34"/>
  <c r="Q10" i="38" s="1"/>
  <c r="EA6" i="34"/>
  <c r="P10" i="38" s="1"/>
  <c r="DL6" i="34"/>
  <c r="O10" i="38" s="1"/>
  <c r="CW6" i="34"/>
  <c r="N10" i="38" s="1"/>
  <c r="CH6" i="34"/>
  <c r="M10" i="38" s="1"/>
  <c r="BS6" i="34"/>
  <c r="L10" i="38" s="1"/>
  <c r="BD6" i="34"/>
  <c r="K10" i="38" s="1"/>
  <c r="K92" i="34"/>
  <c r="N366" i="36"/>
  <c r="O366" i="36"/>
  <c r="P366" i="36"/>
  <c r="N367" i="36"/>
  <c r="O367" i="36"/>
  <c r="P367" i="36"/>
  <c r="N368" i="36"/>
  <c r="O368" i="36"/>
  <c r="P368" i="36"/>
  <c r="N373" i="36"/>
  <c r="O373" i="36"/>
  <c r="P373" i="36"/>
  <c r="E374" i="36"/>
  <c r="F374" i="36"/>
  <c r="G374" i="36"/>
  <c r="H374" i="36"/>
  <c r="M374" i="36"/>
  <c r="N374" i="36"/>
  <c r="O374" i="36"/>
  <c r="P374" i="36"/>
  <c r="E375" i="36"/>
  <c r="F375" i="36"/>
  <c r="G375" i="36"/>
  <c r="H375" i="36"/>
  <c r="M375" i="36"/>
  <c r="N375" i="36"/>
  <c r="O375" i="36"/>
  <c r="P375" i="36"/>
  <c r="E376" i="36"/>
  <c r="F376" i="36"/>
  <c r="G376" i="36"/>
  <c r="H376" i="36"/>
  <c r="M376" i="36"/>
  <c r="N376" i="36"/>
  <c r="O376" i="36"/>
  <c r="P376" i="36"/>
  <c r="N365" i="36"/>
  <c r="O365" i="36"/>
  <c r="P365" i="36"/>
  <c r="N351" i="36"/>
  <c r="O351" i="36"/>
  <c r="P351" i="36"/>
  <c r="N352" i="36"/>
  <c r="O352" i="36"/>
  <c r="P352" i="36"/>
  <c r="N353" i="36"/>
  <c r="O353" i="36"/>
  <c r="P353" i="36"/>
  <c r="P354" i="36"/>
  <c r="P355" i="36"/>
  <c r="P356" i="36"/>
  <c r="P357" i="36"/>
  <c r="N358" i="36"/>
  <c r="O358" i="36"/>
  <c r="P358" i="36"/>
  <c r="E359" i="36"/>
  <c r="F359" i="36"/>
  <c r="G359" i="36"/>
  <c r="H359" i="36"/>
  <c r="M359" i="36"/>
  <c r="N359" i="36"/>
  <c r="O359" i="36"/>
  <c r="P359" i="36"/>
  <c r="E360" i="36"/>
  <c r="F360" i="36"/>
  <c r="G360" i="36"/>
  <c r="H360" i="36"/>
  <c r="M360" i="36"/>
  <c r="N360" i="36"/>
  <c r="O360" i="36"/>
  <c r="P360" i="36"/>
  <c r="E361" i="36"/>
  <c r="F361" i="36"/>
  <c r="G361" i="36"/>
  <c r="H361" i="36"/>
  <c r="I361" i="36"/>
  <c r="J361" i="36"/>
  <c r="K361" i="36"/>
  <c r="L361" i="36"/>
  <c r="M361" i="36"/>
  <c r="N361" i="36"/>
  <c r="O361" i="36"/>
  <c r="P361" i="36"/>
  <c r="N350" i="36"/>
  <c r="O350" i="36"/>
  <c r="P350" i="36"/>
  <c r="N335" i="36"/>
  <c r="O335" i="36"/>
  <c r="P335" i="36"/>
  <c r="N336" i="36"/>
  <c r="O336" i="36"/>
  <c r="P336" i="36"/>
  <c r="N337" i="36"/>
  <c r="O337" i="36"/>
  <c r="P337" i="36"/>
  <c r="N342" i="36"/>
  <c r="O342" i="36"/>
  <c r="P342" i="36"/>
  <c r="E343" i="36"/>
  <c r="F343" i="36"/>
  <c r="G343" i="36"/>
  <c r="H343" i="36"/>
  <c r="M343" i="36"/>
  <c r="N343" i="36"/>
  <c r="O343" i="36"/>
  <c r="P343" i="36"/>
  <c r="E344" i="36"/>
  <c r="F344" i="36"/>
  <c r="G344" i="36"/>
  <c r="H344" i="36"/>
  <c r="M344" i="36"/>
  <c r="N344" i="36"/>
  <c r="O344" i="36"/>
  <c r="P344" i="36"/>
  <c r="E345" i="36"/>
  <c r="F345" i="36"/>
  <c r="G345" i="36"/>
  <c r="H345" i="36"/>
  <c r="M345" i="36"/>
  <c r="N345" i="36"/>
  <c r="O345" i="36"/>
  <c r="P345" i="36"/>
  <c r="N334" i="36"/>
  <c r="O334" i="36"/>
  <c r="P334" i="36"/>
  <c r="N320" i="36"/>
  <c r="O320" i="36"/>
  <c r="P320" i="36"/>
  <c r="N321" i="36"/>
  <c r="O321" i="36"/>
  <c r="P321" i="36"/>
  <c r="N322" i="36"/>
  <c r="O322" i="36"/>
  <c r="P322" i="36"/>
  <c r="P323" i="36"/>
  <c r="P324" i="36"/>
  <c r="P325" i="36"/>
  <c r="P326" i="36"/>
  <c r="N327" i="36"/>
  <c r="O327" i="36"/>
  <c r="P327" i="36"/>
  <c r="E328" i="36"/>
  <c r="F328" i="36"/>
  <c r="G328" i="36"/>
  <c r="H328" i="36"/>
  <c r="M328" i="36"/>
  <c r="N328" i="36"/>
  <c r="O328" i="36"/>
  <c r="P328" i="36"/>
  <c r="E329" i="36"/>
  <c r="F329" i="36"/>
  <c r="G329" i="36"/>
  <c r="H329" i="36"/>
  <c r="M329" i="36"/>
  <c r="N329" i="36"/>
  <c r="O329" i="36"/>
  <c r="P329" i="36"/>
  <c r="E330" i="36"/>
  <c r="F330" i="36"/>
  <c r="G330" i="36"/>
  <c r="H330" i="36"/>
  <c r="I330" i="36"/>
  <c r="J330" i="36"/>
  <c r="K330" i="36"/>
  <c r="L330" i="36"/>
  <c r="M330" i="36"/>
  <c r="N330" i="36"/>
  <c r="O330" i="36"/>
  <c r="P330" i="36"/>
  <c r="N319" i="36"/>
  <c r="O319" i="36"/>
  <c r="P319" i="36"/>
  <c r="N304" i="36"/>
  <c r="O304" i="36"/>
  <c r="P304" i="36"/>
  <c r="N305" i="36"/>
  <c r="O305" i="36"/>
  <c r="P305" i="36"/>
  <c r="N306" i="36"/>
  <c r="O306" i="36"/>
  <c r="P306" i="36"/>
  <c r="N311" i="36"/>
  <c r="O311" i="36"/>
  <c r="P311" i="36"/>
  <c r="E312" i="36"/>
  <c r="F312" i="36"/>
  <c r="G312" i="36"/>
  <c r="H312" i="36"/>
  <c r="M312" i="36"/>
  <c r="N312" i="36"/>
  <c r="O312" i="36"/>
  <c r="P312" i="36"/>
  <c r="E313" i="36"/>
  <c r="F313" i="36"/>
  <c r="G313" i="36"/>
  <c r="H313" i="36"/>
  <c r="M313" i="36"/>
  <c r="N313" i="36"/>
  <c r="O313" i="36"/>
  <c r="P313" i="36"/>
  <c r="E314" i="36"/>
  <c r="F314" i="36"/>
  <c r="G314" i="36"/>
  <c r="H314" i="36"/>
  <c r="M314" i="36"/>
  <c r="N314" i="36"/>
  <c r="O314" i="36"/>
  <c r="P314" i="36"/>
  <c r="N303" i="36"/>
  <c r="O303" i="36"/>
  <c r="P303" i="36"/>
  <c r="N289" i="36"/>
  <c r="O289" i="36"/>
  <c r="P289" i="36"/>
  <c r="N290" i="36"/>
  <c r="O290" i="36"/>
  <c r="P290" i="36"/>
  <c r="N291" i="36"/>
  <c r="O291" i="36"/>
  <c r="P291" i="36"/>
  <c r="P292" i="36"/>
  <c r="P293" i="36"/>
  <c r="P294" i="36"/>
  <c r="P295" i="36"/>
  <c r="N296" i="36"/>
  <c r="O296" i="36"/>
  <c r="P296" i="36"/>
  <c r="E297" i="36"/>
  <c r="F297" i="36"/>
  <c r="G297" i="36"/>
  <c r="H297" i="36"/>
  <c r="M297" i="36"/>
  <c r="N297" i="36"/>
  <c r="O297" i="36"/>
  <c r="P297" i="36"/>
  <c r="E298" i="36"/>
  <c r="F298" i="36"/>
  <c r="G298" i="36"/>
  <c r="H298" i="36"/>
  <c r="M298" i="36"/>
  <c r="N298" i="36"/>
  <c r="O298" i="36"/>
  <c r="P298" i="36"/>
  <c r="E299" i="36"/>
  <c r="F299" i="36"/>
  <c r="G299" i="36"/>
  <c r="H299" i="36"/>
  <c r="I299" i="36"/>
  <c r="J299" i="36"/>
  <c r="K299" i="36"/>
  <c r="L299" i="36"/>
  <c r="M299" i="36"/>
  <c r="N299" i="36"/>
  <c r="O299" i="36"/>
  <c r="P299" i="36"/>
  <c r="N288" i="36"/>
  <c r="O288" i="36"/>
  <c r="P288" i="36"/>
  <c r="N273" i="36"/>
  <c r="O273" i="36"/>
  <c r="P273" i="36"/>
  <c r="N274" i="36"/>
  <c r="O274" i="36"/>
  <c r="P274" i="36"/>
  <c r="N275" i="36"/>
  <c r="O275" i="36"/>
  <c r="P275" i="36"/>
  <c r="N280" i="36"/>
  <c r="O280" i="36"/>
  <c r="P280" i="36"/>
  <c r="E281" i="36"/>
  <c r="F281" i="36"/>
  <c r="G281" i="36"/>
  <c r="H281" i="36"/>
  <c r="M281" i="36"/>
  <c r="N281" i="36"/>
  <c r="O281" i="36"/>
  <c r="P281" i="36"/>
  <c r="E282" i="36"/>
  <c r="F282" i="36"/>
  <c r="G282" i="36"/>
  <c r="H282" i="36"/>
  <c r="M282" i="36"/>
  <c r="N282" i="36"/>
  <c r="O282" i="36"/>
  <c r="P282" i="36"/>
  <c r="E283" i="36"/>
  <c r="F283" i="36"/>
  <c r="G283" i="36"/>
  <c r="H283" i="36"/>
  <c r="M283" i="36"/>
  <c r="N283" i="36"/>
  <c r="O283" i="36"/>
  <c r="P283" i="36"/>
  <c r="N272" i="36"/>
  <c r="O272" i="36"/>
  <c r="P272" i="36"/>
  <c r="N258" i="36"/>
  <c r="O258" i="36"/>
  <c r="P258" i="36"/>
  <c r="N259" i="36"/>
  <c r="O259" i="36"/>
  <c r="P259" i="36"/>
  <c r="N260" i="36"/>
  <c r="O260" i="36"/>
  <c r="P260" i="36"/>
  <c r="P261" i="36"/>
  <c r="P262" i="36"/>
  <c r="P263" i="36"/>
  <c r="P264" i="36"/>
  <c r="N265" i="36"/>
  <c r="O265" i="36"/>
  <c r="P265" i="36"/>
  <c r="E266" i="36"/>
  <c r="F266" i="36"/>
  <c r="G266" i="36"/>
  <c r="H266" i="36"/>
  <c r="M266" i="36"/>
  <c r="N266" i="36"/>
  <c r="O266" i="36"/>
  <c r="P266" i="36"/>
  <c r="E267" i="36"/>
  <c r="F267" i="36"/>
  <c r="G267" i="36"/>
  <c r="H267" i="36"/>
  <c r="M267" i="36"/>
  <c r="N267" i="36"/>
  <c r="O267" i="36"/>
  <c r="P267" i="36"/>
  <c r="E268" i="36"/>
  <c r="F268" i="36"/>
  <c r="G268" i="36"/>
  <c r="H268" i="36"/>
  <c r="I268" i="36"/>
  <c r="J268" i="36"/>
  <c r="K268" i="36"/>
  <c r="L268" i="36"/>
  <c r="M268" i="36"/>
  <c r="N268" i="36"/>
  <c r="O268" i="36"/>
  <c r="P268" i="36"/>
  <c r="N257" i="36"/>
  <c r="O257" i="36"/>
  <c r="P257" i="36"/>
  <c r="N242" i="36"/>
  <c r="O242" i="36"/>
  <c r="P242" i="36"/>
  <c r="N243" i="36"/>
  <c r="O243" i="36"/>
  <c r="P243" i="36"/>
  <c r="N244" i="36"/>
  <c r="O244" i="36"/>
  <c r="P244" i="36"/>
  <c r="N249" i="36"/>
  <c r="O249" i="36"/>
  <c r="P249" i="36"/>
  <c r="E250" i="36"/>
  <c r="F250" i="36"/>
  <c r="G250" i="36"/>
  <c r="H250" i="36"/>
  <c r="M250" i="36"/>
  <c r="N250" i="36"/>
  <c r="O250" i="36"/>
  <c r="P250" i="36"/>
  <c r="E251" i="36"/>
  <c r="F251" i="36"/>
  <c r="G251" i="36"/>
  <c r="H251" i="36"/>
  <c r="M251" i="36"/>
  <c r="N251" i="36"/>
  <c r="O251" i="36"/>
  <c r="P251" i="36"/>
  <c r="E252" i="36"/>
  <c r="F252" i="36"/>
  <c r="G252" i="36"/>
  <c r="H252" i="36"/>
  <c r="M252" i="36"/>
  <c r="N252" i="36"/>
  <c r="O252" i="36"/>
  <c r="P252" i="36"/>
  <c r="N241" i="36"/>
  <c r="O241" i="36"/>
  <c r="P241" i="36"/>
  <c r="N226" i="36"/>
  <c r="O226" i="36"/>
  <c r="P226" i="36"/>
  <c r="N227" i="36"/>
  <c r="O227" i="36"/>
  <c r="P227" i="36"/>
  <c r="N228" i="36"/>
  <c r="O228" i="36"/>
  <c r="P228" i="36"/>
  <c r="P229" i="36"/>
  <c r="P230" i="36"/>
  <c r="P231" i="36"/>
  <c r="P232" i="36"/>
  <c r="N233" i="36"/>
  <c r="O233" i="36"/>
  <c r="P233" i="36"/>
  <c r="E234" i="36"/>
  <c r="F234" i="36"/>
  <c r="G234" i="36"/>
  <c r="H234" i="36"/>
  <c r="M234" i="36"/>
  <c r="N234" i="36"/>
  <c r="O234" i="36"/>
  <c r="P234" i="36"/>
  <c r="E235" i="36"/>
  <c r="F235" i="36"/>
  <c r="G235" i="36"/>
  <c r="H235" i="36"/>
  <c r="M235" i="36"/>
  <c r="N235" i="36"/>
  <c r="O235" i="36"/>
  <c r="P235" i="36"/>
  <c r="E236" i="36"/>
  <c r="F236" i="36"/>
  <c r="G236" i="36"/>
  <c r="H236" i="36"/>
  <c r="I236" i="36"/>
  <c r="J236" i="36"/>
  <c r="K236" i="36"/>
  <c r="L236" i="36"/>
  <c r="M236" i="36"/>
  <c r="N236" i="36"/>
  <c r="O236" i="36"/>
  <c r="P236" i="36"/>
  <c r="E237" i="36"/>
  <c r="F237" i="36"/>
  <c r="G237" i="36"/>
  <c r="H237" i="36"/>
  <c r="I237" i="36"/>
  <c r="J237" i="36"/>
  <c r="K237" i="36"/>
  <c r="L237" i="36"/>
  <c r="M237" i="36"/>
  <c r="N237" i="36"/>
  <c r="O237" i="36"/>
  <c r="P237" i="36"/>
  <c r="N225" i="36"/>
  <c r="O225" i="36"/>
  <c r="P225" i="36"/>
  <c r="N210" i="36"/>
  <c r="O210" i="36"/>
  <c r="P210" i="36"/>
  <c r="N211" i="36"/>
  <c r="O211" i="36"/>
  <c r="P211" i="36"/>
  <c r="N212" i="36"/>
  <c r="O212" i="36"/>
  <c r="P212" i="36"/>
  <c r="N217" i="36"/>
  <c r="O217" i="36"/>
  <c r="P217" i="36"/>
  <c r="E218" i="36"/>
  <c r="F218" i="36"/>
  <c r="G218" i="36"/>
  <c r="H218" i="36"/>
  <c r="M218" i="36"/>
  <c r="N218" i="36"/>
  <c r="O218" i="36"/>
  <c r="P218" i="36"/>
  <c r="E219" i="36"/>
  <c r="F219" i="36"/>
  <c r="G219" i="36"/>
  <c r="H219" i="36"/>
  <c r="M219" i="36"/>
  <c r="N219" i="36"/>
  <c r="O219" i="36"/>
  <c r="P219" i="36"/>
  <c r="E220" i="36"/>
  <c r="F220" i="36"/>
  <c r="G220" i="36"/>
  <c r="H220" i="36"/>
  <c r="M220" i="36"/>
  <c r="N220" i="36"/>
  <c r="O220" i="36"/>
  <c r="P220" i="36"/>
  <c r="N209" i="36"/>
  <c r="O209" i="36"/>
  <c r="P209" i="36"/>
  <c r="N195" i="36"/>
  <c r="O195" i="36"/>
  <c r="P195" i="36"/>
  <c r="N196" i="36"/>
  <c r="O196" i="36"/>
  <c r="P196" i="36"/>
  <c r="N197" i="36"/>
  <c r="O197" i="36"/>
  <c r="P197" i="36"/>
  <c r="P198" i="36"/>
  <c r="P199" i="36"/>
  <c r="P200" i="36"/>
  <c r="P201" i="36"/>
  <c r="N202" i="36"/>
  <c r="O202" i="36"/>
  <c r="P202" i="36"/>
  <c r="E203" i="36"/>
  <c r="F203" i="36"/>
  <c r="G203" i="36"/>
  <c r="H203" i="36"/>
  <c r="M203" i="36"/>
  <c r="N203" i="36"/>
  <c r="O203" i="36"/>
  <c r="P203" i="36"/>
  <c r="E204" i="36"/>
  <c r="F204" i="36"/>
  <c r="G204" i="36"/>
  <c r="H204" i="36"/>
  <c r="M204" i="36"/>
  <c r="N204" i="36"/>
  <c r="O204" i="36"/>
  <c r="P204" i="36"/>
  <c r="E205" i="36"/>
  <c r="F205" i="36"/>
  <c r="G205" i="36"/>
  <c r="H205" i="36"/>
  <c r="I205" i="36"/>
  <c r="J205" i="36"/>
  <c r="K205" i="36"/>
  <c r="L205" i="36"/>
  <c r="M205" i="36"/>
  <c r="N205" i="36"/>
  <c r="O205" i="36"/>
  <c r="P205" i="36"/>
  <c r="N194" i="36"/>
  <c r="O194" i="36"/>
  <c r="P194" i="36"/>
  <c r="N179" i="36"/>
  <c r="O179" i="36"/>
  <c r="P179" i="36"/>
  <c r="N180" i="36"/>
  <c r="O180" i="36"/>
  <c r="P180" i="36"/>
  <c r="N181" i="36"/>
  <c r="O181" i="36"/>
  <c r="P181" i="36"/>
  <c r="N186" i="36"/>
  <c r="O186" i="36"/>
  <c r="P186" i="36"/>
  <c r="E187" i="36"/>
  <c r="F187" i="36"/>
  <c r="G187" i="36"/>
  <c r="H187" i="36"/>
  <c r="M187" i="36"/>
  <c r="N187" i="36"/>
  <c r="O187" i="36"/>
  <c r="P187" i="36"/>
  <c r="E188" i="36"/>
  <c r="F188" i="36"/>
  <c r="G188" i="36"/>
  <c r="H188" i="36"/>
  <c r="M188" i="36"/>
  <c r="N188" i="36"/>
  <c r="O188" i="36"/>
  <c r="P188" i="36"/>
  <c r="E189" i="36"/>
  <c r="F189" i="36"/>
  <c r="G189" i="36"/>
  <c r="H189" i="36"/>
  <c r="M189" i="36"/>
  <c r="N189" i="36"/>
  <c r="O189" i="36"/>
  <c r="P189" i="36"/>
  <c r="N178" i="36"/>
  <c r="O178" i="36"/>
  <c r="P178" i="36"/>
  <c r="N164" i="36"/>
  <c r="O164" i="36"/>
  <c r="P164" i="36"/>
  <c r="N165" i="36"/>
  <c r="O165" i="36"/>
  <c r="P165" i="36"/>
  <c r="N166" i="36"/>
  <c r="O166" i="36"/>
  <c r="P166" i="36"/>
  <c r="P167" i="36"/>
  <c r="P168" i="36"/>
  <c r="P169" i="36"/>
  <c r="P170" i="36"/>
  <c r="N171" i="36"/>
  <c r="O171" i="36"/>
  <c r="P171" i="36"/>
  <c r="E172" i="36"/>
  <c r="F172" i="36"/>
  <c r="G172" i="36"/>
  <c r="H172" i="36"/>
  <c r="M172" i="36"/>
  <c r="N172" i="36"/>
  <c r="O172" i="36"/>
  <c r="P172" i="36"/>
  <c r="E173" i="36"/>
  <c r="F173" i="36"/>
  <c r="G173" i="36"/>
  <c r="H173" i="36"/>
  <c r="M173" i="36"/>
  <c r="N173" i="36"/>
  <c r="O173" i="36"/>
  <c r="P173" i="36"/>
  <c r="E174" i="36"/>
  <c r="F174" i="36"/>
  <c r="G174" i="36"/>
  <c r="H174" i="36"/>
  <c r="I174" i="36"/>
  <c r="J174" i="36"/>
  <c r="K174" i="36"/>
  <c r="L174" i="36"/>
  <c r="M174" i="36"/>
  <c r="N174" i="36"/>
  <c r="O174" i="36"/>
  <c r="P174" i="36"/>
  <c r="N163" i="36"/>
  <c r="O163" i="36"/>
  <c r="P163" i="36"/>
  <c r="N148" i="36"/>
  <c r="O148" i="36"/>
  <c r="P148" i="36"/>
  <c r="N149" i="36"/>
  <c r="O149" i="36"/>
  <c r="P149" i="36"/>
  <c r="N150" i="36"/>
  <c r="O150" i="36"/>
  <c r="P150" i="36"/>
  <c r="N155" i="36"/>
  <c r="O155" i="36"/>
  <c r="P155" i="36"/>
  <c r="E156" i="36"/>
  <c r="F156" i="36"/>
  <c r="G156" i="36"/>
  <c r="H156" i="36"/>
  <c r="M156" i="36"/>
  <c r="N156" i="36"/>
  <c r="O156" i="36"/>
  <c r="P156" i="36"/>
  <c r="E157" i="36"/>
  <c r="F157" i="36"/>
  <c r="G157" i="36"/>
  <c r="H157" i="36"/>
  <c r="M157" i="36"/>
  <c r="N157" i="36"/>
  <c r="O157" i="36"/>
  <c r="P157" i="36"/>
  <c r="E158" i="36"/>
  <c r="F158" i="36"/>
  <c r="G158" i="36"/>
  <c r="H158" i="36"/>
  <c r="M158" i="36"/>
  <c r="N158" i="36"/>
  <c r="O158" i="36"/>
  <c r="P158" i="36"/>
  <c r="N147" i="36"/>
  <c r="O147" i="36"/>
  <c r="P147" i="36"/>
  <c r="N133" i="36"/>
  <c r="O133" i="36"/>
  <c r="P133" i="36"/>
  <c r="N134" i="36"/>
  <c r="O134" i="36"/>
  <c r="P134" i="36"/>
  <c r="N135" i="36"/>
  <c r="O135" i="36"/>
  <c r="P135" i="36"/>
  <c r="P136" i="36"/>
  <c r="P137" i="36"/>
  <c r="P138" i="36"/>
  <c r="P139" i="36"/>
  <c r="N140" i="36"/>
  <c r="O140" i="36"/>
  <c r="P140" i="36"/>
  <c r="E141" i="36"/>
  <c r="F141" i="36"/>
  <c r="G141" i="36"/>
  <c r="H141" i="36"/>
  <c r="M141" i="36"/>
  <c r="N141" i="36"/>
  <c r="O141" i="36"/>
  <c r="P141" i="36"/>
  <c r="E142" i="36"/>
  <c r="F142" i="36"/>
  <c r="G142" i="36"/>
  <c r="H142" i="36"/>
  <c r="M142" i="36"/>
  <c r="N142" i="36"/>
  <c r="O142" i="36"/>
  <c r="P142" i="36"/>
  <c r="E143" i="36"/>
  <c r="F143" i="36"/>
  <c r="G143" i="36"/>
  <c r="H143" i="36"/>
  <c r="I143" i="36"/>
  <c r="J143" i="36"/>
  <c r="K143" i="36"/>
  <c r="L143" i="36"/>
  <c r="M143" i="36"/>
  <c r="N143" i="36"/>
  <c r="O143" i="36"/>
  <c r="P143" i="36"/>
  <c r="N132" i="36"/>
  <c r="O132" i="36"/>
  <c r="P132" i="36"/>
  <c r="N117" i="36"/>
  <c r="O117" i="36"/>
  <c r="P117" i="36"/>
  <c r="N118" i="36"/>
  <c r="O118" i="36"/>
  <c r="P118" i="36"/>
  <c r="N119" i="36"/>
  <c r="O119" i="36"/>
  <c r="P119" i="36"/>
  <c r="N124" i="36"/>
  <c r="O124" i="36"/>
  <c r="P124" i="36"/>
  <c r="E125" i="36"/>
  <c r="F125" i="36"/>
  <c r="G125" i="36"/>
  <c r="H125" i="36"/>
  <c r="M125" i="36"/>
  <c r="N125" i="36"/>
  <c r="O125" i="36"/>
  <c r="P125" i="36"/>
  <c r="E126" i="36"/>
  <c r="F126" i="36"/>
  <c r="G126" i="36"/>
  <c r="H126" i="36"/>
  <c r="M126" i="36"/>
  <c r="N126" i="36"/>
  <c r="O126" i="36"/>
  <c r="P126" i="36"/>
  <c r="E127" i="36"/>
  <c r="F127" i="36"/>
  <c r="G127" i="36"/>
  <c r="H127" i="36"/>
  <c r="M127" i="36"/>
  <c r="N127" i="36"/>
  <c r="O127" i="36"/>
  <c r="P127" i="36"/>
  <c r="N116" i="36"/>
  <c r="O116" i="36"/>
  <c r="P116" i="36"/>
  <c r="N102" i="36"/>
  <c r="O102" i="36"/>
  <c r="P102" i="36"/>
  <c r="N103" i="36"/>
  <c r="O103" i="36"/>
  <c r="P103" i="36"/>
  <c r="N104" i="36"/>
  <c r="O104" i="36"/>
  <c r="P104" i="36"/>
  <c r="P105" i="36"/>
  <c r="P106" i="36"/>
  <c r="P107" i="36"/>
  <c r="P108" i="36"/>
  <c r="N109" i="36"/>
  <c r="O109" i="36"/>
  <c r="P109" i="36"/>
  <c r="E110" i="36"/>
  <c r="F110" i="36"/>
  <c r="G110" i="36"/>
  <c r="H110" i="36"/>
  <c r="M110" i="36"/>
  <c r="N110" i="36"/>
  <c r="O110" i="36"/>
  <c r="P110" i="36"/>
  <c r="E111" i="36"/>
  <c r="F111" i="36"/>
  <c r="G111" i="36"/>
  <c r="H111" i="36"/>
  <c r="M111" i="36"/>
  <c r="N111" i="36"/>
  <c r="O111" i="36"/>
  <c r="P111" i="36"/>
  <c r="E112" i="36"/>
  <c r="F112" i="36"/>
  <c r="G112" i="36"/>
  <c r="H112" i="36"/>
  <c r="I112" i="36"/>
  <c r="J112" i="36"/>
  <c r="K112" i="36"/>
  <c r="L112" i="36"/>
  <c r="M112" i="36"/>
  <c r="N112" i="36"/>
  <c r="O112" i="36"/>
  <c r="P112" i="36"/>
  <c r="N101" i="36"/>
  <c r="O101" i="36"/>
  <c r="P101" i="36"/>
  <c r="N86" i="36"/>
  <c r="O86" i="36"/>
  <c r="P86" i="36"/>
  <c r="N87" i="36"/>
  <c r="O87" i="36"/>
  <c r="P87" i="36"/>
  <c r="N88" i="36"/>
  <c r="O88" i="36"/>
  <c r="P88" i="36"/>
  <c r="N93" i="36"/>
  <c r="O93" i="36"/>
  <c r="P93" i="36"/>
  <c r="E94" i="36"/>
  <c r="F94" i="36"/>
  <c r="G94" i="36"/>
  <c r="H94" i="36"/>
  <c r="M94" i="36"/>
  <c r="N94" i="36"/>
  <c r="O94" i="36"/>
  <c r="P94" i="36"/>
  <c r="E95" i="36"/>
  <c r="F95" i="36"/>
  <c r="G95" i="36"/>
  <c r="H95" i="36"/>
  <c r="M95" i="36"/>
  <c r="N95" i="36"/>
  <c r="O95" i="36"/>
  <c r="P95" i="36"/>
  <c r="E96" i="36"/>
  <c r="F96" i="36"/>
  <c r="G96" i="36"/>
  <c r="H96" i="36"/>
  <c r="M96" i="36"/>
  <c r="N96" i="36"/>
  <c r="O96" i="36"/>
  <c r="P96" i="36"/>
  <c r="N85" i="36"/>
  <c r="O85" i="36"/>
  <c r="P85" i="36"/>
  <c r="N71" i="36"/>
  <c r="O71" i="36"/>
  <c r="P71" i="36"/>
  <c r="N72" i="36"/>
  <c r="O72" i="36"/>
  <c r="P72" i="36"/>
  <c r="N73" i="36"/>
  <c r="O73" i="36"/>
  <c r="P73" i="36"/>
  <c r="P74" i="36"/>
  <c r="P75" i="36"/>
  <c r="P76" i="36"/>
  <c r="P77" i="36"/>
  <c r="N78" i="36"/>
  <c r="O78" i="36"/>
  <c r="P78" i="36"/>
  <c r="E79" i="36"/>
  <c r="F79" i="36"/>
  <c r="G79" i="36"/>
  <c r="H79" i="36"/>
  <c r="M79" i="36"/>
  <c r="N79" i="36"/>
  <c r="O79" i="36"/>
  <c r="P79" i="36"/>
  <c r="E80" i="36"/>
  <c r="F80" i="36"/>
  <c r="G80" i="36"/>
  <c r="H80" i="36"/>
  <c r="M80" i="36"/>
  <c r="N80" i="36"/>
  <c r="O80" i="36"/>
  <c r="P80" i="36"/>
  <c r="E81" i="36"/>
  <c r="F81" i="36"/>
  <c r="G81" i="36"/>
  <c r="H81" i="36"/>
  <c r="I81" i="36"/>
  <c r="J81" i="36"/>
  <c r="K81" i="36"/>
  <c r="L81" i="36"/>
  <c r="M81" i="36"/>
  <c r="N81" i="36"/>
  <c r="O81" i="36"/>
  <c r="P81" i="36"/>
  <c r="N70" i="36"/>
  <c r="O70" i="36"/>
  <c r="P70" i="36"/>
  <c r="FR88" i="34"/>
  <c r="FC88" i="34"/>
  <c r="EN88" i="34"/>
  <c r="DY88" i="34"/>
  <c r="DJ88" i="34"/>
  <c r="CU88" i="34"/>
  <c r="CF88" i="34"/>
  <c r="BQ88" i="34"/>
  <c r="BB88" i="34"/>
  <c r="AM88" i="34"/>
  <c r="X88" i="34"/>
  <c r="FR2" i="34"/>
  <c r="FC2" i="34"/>
  <c r="EN2" i="34"/>
  <c r="DY2" i="34"/>
  <c r="DJ2" i="34"/>
  <c r="CU2" i="34"/>
  <c r="CF2" i="34"/>
  <c r="BQ2" i="34"/>
  <c r="BB2" i="34"/>
  <c r="AM2" i="34"/>
  <c r="FP88" i="34"/>
  <c r="FA88" i="34"/>
  <c r="EL88" i="34"/>
  <c r="DW88" i="34"/>
  <c r="DH88" i="34"/>
  <c r="CS88" i="34"/>
  <c r="CD88" i="34"/>
  <c r="BO88" i="34"/>
  <c r="AZ88" i="34"/>
  <c r="AK88" i="34"/>
  <c r="V88" i="34"/>
  <c r="G88" i="34"/>
  <c r="FA2" i="34"/>
  <c r="FP2" i="34"/>
  <c r="EL2" i="34"/>
  <c r="DW2" i="34"/>
  <c r="DH2" i="34"/>
  <c r="CS2" i="34"/>
  <c r="CD2" i="34"/>
  <c r="BO2" i="34"/>
  <c r="AZ2" i="34"/>
  <c r="AK2" i="34"/>
  <c r="G2" i="34"/>
  <c r="FM18" i="34"/>
  <c r="FQ14" i="34" s="1"/>
  <c r="FO7" i="34"/>
  <c r="FQ7" i="34"/>
  <c r="FS7" i="34"/>
  <c r="FU7" i="34"/>
  <c r="FO8" i="34"/>
  <c r="FQ8" i="34"/>
  <c r="FS8" i="34"/>
  <c r="FU8" i="34"/>
  <c r="FO9" i="34"/>
  <c r="FQ9" i="34"/>
  <c r="FS9" i="34"/>
  <c r="FU9" i="34"/>
  <c r="FO10" i="34"/>
  <c r="FQ10" i="34"/>
  <c r="FS10" i="34"/>
  <c r="FU10" i="34"/>
  <c r="FV14" i="34"/>
  <c r="FM17" i="34"/>
  <c r="FP14" i="34" s="1"/>
  <c r="FR26" i="34"/>
  <c r="FS26" i="34"/>
  <c r="FT26" i="34"/>
  <c r="FU26" i="34"/>
  <c r="FV26" i="34"/>
  <c r="FR27" i="34"/>
  <c r="FS27" i="34"/>
  <c r="FT27" i="34"/>
  <c r="FU27" i="34"/>
  <c r="FV27" i="34"/>
  <c r="FR28" i="34"/>
  <c r="FS28" i="34"/>
  <c r="FT28" i="34"/>
  <c r="FU28" i="34"/>
  <c r="FV28" i="34"/>
  <c r="FR29" i="34"/>
  <c r="FS29" i="34"/>
  <c r="FT29" i="34"/>
  <c r="FU29" i="34"/>
  <c r="FV29" i="34"/>
  <c r="FS30" i="34"/>
  <c r="FT30" i="34"/>
  <c r="FU30" i="34"/>
  <c r="FV30" i="34"/>
  <c r="FT31" i="34"/>
  <c r="FU31" i="34"/>
  <c r="FU53" i="34" s="1"/>
  <c r="FV31" i="34"/>
  <c r="FU32" i="34"/>
  <c r="FV32" i="34"/>
  <c r="FV33" i="34"/>
  <c r="FR37" i="34"/>
  <c r="FS37" i="34"/>
  <c r="FT37" i="34"/>
  <c r="FU37" i="34"/>
  <c r="FV37" i="34"/>
  <c r="FR38" i="34"/>
  <c r="FS38" i="34"/>
  <c r="FT38" i="34"/>
  <c r="FU38" i="34"/>
  <c r="FV38" i="34"/>
  <c r="FR39" i="34"/>
  <c r="FR50" i="34" s="1"/>
  <c r="FS39" i="34"/>
  <c r="FT39" i="34"/>
  <c r="FT50" i="34" s="1"/>
  <c r="FU39" i="34"/>
  <c r="FV39" i="34"/>
  <c r="FR40" i="34"/>
  <c r="FS40" i="34"/>
  <c r="FT40" i="34"/>
  <c r="FU40" i="34"/>
  <c r="FV40" i="34"/>
  <c r="FS41" i="34"/>
  <c r="FT41" i="34"/>
  <c r="FU41" i="34"/>
  <c r="FV41" i="34"/>
  <c r="FT42" i="34"/>
  <c r="FT53" i="34" s="1"/>
  <c r="FU42" i="34"/>
  <c r="FV42" i="34"/>
  <c r="FU43" i="34"/>
  <c r="FV43" i="34"/>
  <c r="FV44" i="34"/>
  <c r="FN48" i="34"/>
  <c r="FO48" i="34"/>
  <c r="FP48" i="34"/>
  <c r="FQ48" i="34"/>
  <c r="FT48" i="34"/>
  <c r="FV48" i="34"/>
  <c r="FN49" i="34"/>
  <c r="FO49" i="34"/>
  <c r="FP49" i="34"/>
  <c r="FQ49" i="34"/>
  <c r="FS49" i="34"/>
  <c r="FN50" i="34"/>
  <c r="FO50" i="34"/>
  <c r="FP50" i="34"/>
  <c r="FQ50" i="34"/>
  <c r="FV50" i="34"/>
  <c r="FN51" i="34"/>
  <c r="FO51" i="34"/>
  <c r="FP51" i="34"/>
  <c r="FQ51" i="34"/>
  <c r="FU51" i="34"/>
  <c r="FR52" i="34"/>
  <c r="FU52" i="34"/>
  <c r="FS53" i="34"/>
  <c r="FT54" i="34"/>
  <c r="FV54" i="34"/>
  <c r="FU55" i="34"/>
  <c r="FV56" i="34"/>
  <c r="FL87" i="34"/>
  <c r="FO93" i="34"/>
  <c r="FQ93" i="34"/>
  <c r="FS93" i="34"/>
  <c r="FU93" i="34"/>
  <c r="FO94" i="34"/>
  <c r="FQ94" i="34"/>
  <c r="FS94" i="34"/>
  <c r="FU94" i="34"/>
  <c r="FO95" i="34"/>
  <c r="FQ95" i="34"/>
  <c r="FS95" i="34"/>
  <c r="FU95" i="34"/>
  <c r="FO96" i="34"/>
  <c r="FQ96" i="34"/>
  <c r="FS96" i="34"/>
  <c r="FU96" i="34"/>
  <c r="FV100" i="34"/>
  <c r="FR112" i="34"/>
  <c r="FS112" i="34"/>
  <c r="FT112" i="34"/>
  <c r="FU112" i="34"/>
  <c r="FV112" i="34"/>
  <c r="FV134" i="34" s="1"/>
  <c r="FR113" i="34"/>
  <c r="FS113" i="34"/>
  <c r="FT113" i="34"/>
  <c r="FU113" i="34"/>
  <c r="FU135" i="34" s="1"/>
  <c r="FV113" i="34"/>
  <c r="FR114" i="34"/>
  <c r="FS114" i="34"/>
  <c r="FT114" i="34"/>
  <c r="FU114" i="34"/>
  <c r="FV114" i="34"/>
  <c r="FR115" i="34"/>
  <c r="FS115" i="34"/>
  <c r="FS137" i="34" s="1"/>
  <c r="FT115" i="34"/>
  <c r="FU115" i="34"/>
  <c r="FV115" i="34"/>
  <c r="FS116" i="34"/>
  <c r="FT116" i="34"/>
  <c r="FU116" i="34"/>
  <c r="FV116" i="34"/>
  <c r="FT117" i="34"/>
  <c r="FU117" i="34"/>
  <c r="FV117" i="34"/>
  <c r="FU118" i="34"/>
  <c r="FV118" i="34"/>
  <c r="FV119" i="34"/>
  <c r="FR123" i="34"/>
  <c r="FS123" i="34"/>
  <c r="FT123" i="34"/>
  <c r="FT134" i="34" s="1"/>
  <c r="FU123" i="34"/>
  <c r="FU134" i="34" s="1"/>
  <c r="FV123" i="34"/>
  <c r="FR124" i="34"/>
  <c r="FS124" i="34"/>
  <c r="FS135" i="34" s="1"/>
  <c r="FT124" i="34"/>
  <c r="FT135" i="34" s="1"/>
  <c r="FU124" i="34"/>
  <c r="FV124" i="34"/>
  <c r="FR125" i="34"/>
  <c r="FR136" i="34" s="1"/>
  <c r="FS125" i="34"/>
  <c r="FS136" i="34" s="1"/>
  <c r="FT125" i="34"/>
  <c r="FT136" i="34" s="1"/>
  <c r="FU125" i="34"/>
  <c r="FV125" i="34"/>
  <c r="FV136" i="34" s="1"/>
  <c r="FR126" i="34"/>
  <c r="FR137" i="34" s="1"/>
  <c r="FS126" i="34"/>
  <c r="FT126" i="34"/>
  <c r="FU126" i="34"/>
  <c r="FU137" i="34" s="1"/>
  <c r="FV126" i="34"/>
  <c r="FV137" i="34" s="1"/>
  <c r="FS127" i="34"/>
  <c r="FT127" i="34"/>
  <c r="FU127" i="34"/>
  <c r="FU138" i="34" s="1"/>
  <c r="FV127" i="34"/>
  <c r="FT128" i="34"/>
  <c r="FU128" i="34"/>
  <c r="FV128" i="34"/>
  <c r="FV139" i="34" s="1"/>
  <c r="FU129" i="34"/>
  <c r="FV129" i="34"/>
  <c r="FV130" i="34"/>
  <c r="FN134" i="34"/>
  <c r="FO134" i="34"/>
  <c r="FP134" i="34"/>
  <c r="FQ134" i="34"/>
  <c r="FR134" i="34"/>
  <c r="FN135" i="34"/>
  <c r="FO135" i="34"/>
  <c r="FP135" i="34"/>
  <c r="FQ135" i="34"/>
  <c r="FN136" i="34"/>
  <c r="FO136" i="34"/>
  <c r="FP136" i="34"/>
  <c r="FQ136" i="34"/>
  <c r="FN137" i="34"/>
  <c r="FO137" i="34"/>
  <c r="FP137" i="34"/>
  <c r="FQ137" i="34"/>
  <c r="FR138" i="34"/>
  <c r="FS138" i="34"/>
  <c r="FT138" i="34"/>
  <c r="FS139" i="34"/>
  <c r="FT140" i="34"/>
  <c r="FU141" i="34"/>
  <c r="FV142" i="34"/>
  <c r="EX16" i="34"/>
  <c r="EZ14" i="34" s="1"/>
  <c r="EZ7" i="34"/>
  <c r="FB7" i="34"/>
  <c r="FD7" i="34"/>
  <c r="FF7" i="34"/>
  <c r="EZ8" i="34"/>
  <c r="FB8" i="34"/>
  <c r="FD8" i="34"/>
  <c r="FF8" i="34"/>
  <c r="EZ9" i="34"/>
  <c r="FB9" i="34"/>
  <c r="FD9" i="34"/>
  <c r="FF9" i="34"/>
  <c r="EZ10" i="34"/>
  <c r="FB10" i="34"/>
  <c r="FD10" i="34"/>
  <c r="FF10" i="34"/>
  <c r="EX15" i="34"/>
  <c r="EY14" i="34" s="1"/>
  <c r="EX17" i="34"/>
  <c r="FA14" i="34" s="1"/>
  <c r="EX18" i="34"/>
  <c r="FB14" i="34" s="1"/>
  <c r="FC26" i="34"/>
  <c r="FD26" i="34"/>
  <c r="FE26" i="34"/>
  <c r="FF26" i="34"/>
  <c r="FG26" i="34"/>
  <c r="FC27" i="34"/>
  <c r="FD27" i="34"/>
  <c r="FE27" i="34"/>
  <c r="FF27" i="34"/>
  <c r="FG27" i="34"/>
  <c r="FG49" i="34" s="1"/>
  <c r="FC28" i="34"/>
  <c r="FD28" i="34"/>
  <c r="FE28" i="34"/>
  <c r="FF28" i="34"/>
  <c r="FG28" i="34"/>
  <c r="FC29" i="34"/>
  <c r="FD29" i="34"/>
  <c r="FE29" i="34"/>
  <c r="FF29" i="34"/>
  <c r="FG29" i="34"/>
  <c r="FD30" i="34"/>
  <c r="FE30" i="34"/>
  <c r="FF30" i="34"/>
  <c r="FG30" i="34"/>
  <c r="FE31" i="34"/>
  <c r="FF31" i="34"/>
  <c r="FG31" i="34"/>
  <c r="FF32" i="34"/>
  <c r="FG32" i="34"/>
  <c r="FG33" i="34"/>
  <c r="FC37" i="34"/>
  <c r="FD37" i="34"/>
  <c r="FE37" i="34"/>
  <c r="FE48" i="34" s="1"/>
  <c r="FF37" i="34"/>
  <c r="FF48" i="34" s="1"/>
  <c r="FG37" i="34"/>
  <c r="FC38" i="34"/>
  <c r="FD38" i="34"/>
  <c r="FD49" i="34" s="1"/>
  <c r="FE38" i="34"/>
  <c r="FE49" i="34" s="1"/>
  <c r="FF38" i="34"/>
  <c r="FG38" i="34"/>
  <c r="FC39" i="34"/>
  <c r="FC50" i="34" s="1"/>
  <c r="FD39" i="34"/>
  <c r="FD50" i="34" s="1"/>
  <c r="FE39" i="34"/>
  <c r="FF39" i="34"/>
  <c r="FG39" i="34"/>
  <c r="FG50" i="34" s="1"/>
  <c r="FC40" i="34"/>
  <c r="FC51" i="34" s="1"/>
  <c r="FD40" i="34"/>
  <c r="FE40" i="34"/>
  <c r="FE51" i="34" s="1"/>
  <c r="FF40" i="34"/>
  <c r="FF51" i="34" s="1"/>
  <c r="FG40" i="34"/>
  <c r="FG51" i="34" s="1"/>
  <c r="FD41" i="34"/>
  <c r="FD52" i="34" s="1"/>
  <c r="FE41" i="34"/>
  <c r="FF41" i="34"/>
  <c r="FG41" i="34"/>
  <c r="FE42" i="34"/>
  <c r="FE53" i="34" s="1"/>
  <c r="FF42" i="34"/>
  <c r="FG42" i="34"/>
  <c r="FF43" i="34"/>
  <c r="FF54" i="34" s="1"/>
  <c r="FG43" i="34"/>
  <c r="FG44" i="34"/>
  <c r="EY48" i="34"/>
  <c r="EZ48" i="34"/>
  <c r="FA48" i="34"/>
  <c r="FB48" i="34"/>
  <c r="EY49" i="34"/>
  <c r="EZ49" i="34"/>
  <c r="FA49" i="34"/>
  <c r="FB49" i="34"/>
  <c r="EY50" i="34"/>
  <c r="EZ50" i="34"/>
  <c r="FA50" i="34"/>
  <c r="FB50" i="34"/>
  <c r="EY51" i="34"/>
  <c r="EZ51" i="34"/>
  <c r="FA51" i="34"/>
  <c r="FB51" i="34"/>
  <c r="FC52" i="34"/>
  <c r="FF52" i="34"/>
  <c r="FG52" i="34"/>
  <c r="FD53" i="34"/>
  <c r="FG53" i="34"/>
  <c r="FE54" i="34"/>
  <c r="FG54" i="34"/>
  <c r="FF55" i="34"/>
  <c r="FG56" i="34"/>
  <c r="EW87" i="34"/>
  <c r="EZ93" i="34"/>
  <c r="FB93" i="34"/>
  <c r="FD93" i="34"/>
  <c r="FF93" i="34"/>
  <c r="EZ94" i="34"/>
  <c r="FB94" i="34"/>
  <c r="FD94" i="34"/>
  <c r="FF94" i="34"/>
  <c r="EZ95" i="34"/>
  <c r="FB95" i="34"/>
  <c r="FD95" i="34"/>
  <c r="FF95" i="34"/>
  <c r="EZ96" i="34"/>
  <c r="FB96" i="34"/>
  <c r="FD96" i="34"/>
  <c r="FF96" i="34"/>
  <c r="FG100" i="34"/>
  <c r="FC112" i="34"/>
  <c r="FD112" i="34"/>
  <c r="FE112" i="34"/>
  <c r="FF112" i="34"/>
  <c r="FG112" i="34"/>
  <c r="FC113" i="34"/>
  <c r="FD113" i="34"/>
  <c r="FE113" i="34"/>
  <c r="FF113" i="34"/>
  <c r="FG113" i="34"/>
  <c r="FC114" i="34"/>
  <c r="FD114" i="34"/>
  <c r="FE114" i="34"/>
  <c r="FF114" i="34"/>
  <c r="FG114" i="34"/>
  <c r="FC115" i="34"/>
  <c r="FD115" i="34"/>
  <c r="FE115" i="34"/>
  <c r="FF115" i="34"/>
  <c r="FG115" i="34"/>
  <c r="FD116" i="34"/>
  <c r="FE116" i="34"/>
  <c r="FF116" i="34"/>
  <c r="FG116" i="34"/>
  <c r="FE117" i="34"/>
  <c r="FF117" i="34"/>
  <c r="FG117" i="34"/>
  <c r="FF118" i="34"/>
  <c r="FG118" i="34"/>
  <c r="FG119" i="34"/>
  <c r="FC123" i="34"/>
  <c r="FC134" i="34" s="1"/>
  <c r="FD123" i="34"/>
  <c r="FE123" i="34"/>
  <c r="FF123" i="34"/>
  <c r="FG123" i="34"/>
  <c r="FC124" i="34"/>
  <c r="FD124" i="34"/>
  <c r="FE124" i="34"/>
  <c r="FF124" i="34"/>
  <c r="FG124" i="34"/>
  <c r="FC125" i="34"/>
  <c r="FC136" i="34" s="1"/>
  <c r="FD125" i="34"/>
  <c r="FE125" i="34"/>
  <c r="FF125" i="34"/>
  <c r="FG125" i="34"/>
  <c r="FC126" i="34"/>
  <c r="FD126" i="34"/>
  <c r="FE126" i="34"/>
  <c r="FF126" i="34"/>
  <c r="FG126" i="34"/>
  <c r="FD127" i="34"/>
  <c r="FE127" i="34"/>
  <c r="FF127" i="34"/>
  <c r="FG127" i="34"/>
  <c r="FE128" i="34"/>
  <c r="FF128" i="34"/>
  <c r="FG128" i="34"/>
  <c r="FF129" i="34"/>
  <c r="FG129" i="34"/>
  <c r="FG130" i="34"/>
  <c r="FG141" i="34" s="1"/>
  <c r="EY134" i="34"/>
  <c r="EZ134" i="34"/>
  <c r="FA134" i="34"/>
  <c r="FB134" i="34"/>
  <c r="FE134" i="34"/>
  <c r="FG134" i="34"/>
  <c r="EY135" i="34"/>
  <c r="EZ135" i="34"/>
  <c r="FA135" i="34"/>
  <c r="FB135" i="34"/>
  <c r="FD135" i="34"/>
  <c r="FE135" i="34"/>
  <c r="FF135" i="34"/>
  <c r="EY136" i="34"/>
  <c r="EZ136" i="34"/>
  <c r="FA136" i="34"/>
  <c r="FB136" i="34"/>
  <c r="FD136" i="34"/>
  <c r="FE136" i="34"/>
  <c r="FG136" i="34"/>
  <c r="EY137" i="34"/>
  <c r="EZ137" i="34"/>
  <c r="FA137" i="34"/>
  <c r="FB137" i="34"/>
  <c r="FC137" i="34"/>
  <c r="FF137" i="34"/>
  <c r="FG137" i="34"/>
  <c r="FC138" i="34"/>
  <c r="FD138" i="34"/>
  <c r="FF138" i="34"/>
  <c r="FG138" i="34"/>
  <c r="FD139" i="34"/>
  <c r="FG139" i="34"/>
  <c r="FE140" i="34"/>
  <c r="FF140" i="34"/>
  <c r="FF141" i="34"/>
  <c r="FG142" i="34"/>
  <c r="EK7" i="34"/>
  <c r="EM7" i="34"/>
  <c r="EO7" i="34"/>
  <c r="EQ7" i="34"/>
  <c r="EK8" i="34"/>
  <c r="EM8" i="34"/>
  <c r="EO8" i="34"/>
  <c r="EQ8" i="34"/>
  <c r="EK9" i="34"/>
  <c r="EM9" i="34"/>
  <c r="EO9" i="34"/>
  <c r="EQ9" i="34"/>
  <c r="EK10" i="34"/>
  <c r="EM10" i="34"/>
  <c r="EO10" i="34"/>
  <c r="EQ10" i="34"/>
  <c r="ER14" i="34"/>
  <c r="EI18" i="34"/>
  <c r="EM14" i="34" s="1"/>
  <c r="EN26" i="34"/>
  <c r="EO26" i="34"/>
  <c r="EP26" i="34"/>
  <c r="EQ26" i="34"/>
  <c r="ER26" i="34"/>
  <c r="EN27" i="34"/>
  <c r="EO27" i="34"/>
  <c r="EP27" i="34"/>
  <c r="EQ27" i="34"/>
  <c r="ER27" i="34"/>
  <c r="EN28" i="34"/>
  <c r="EO28" i="34"/>
  <c r="EP28" i="34"/>
  <c r="EQ28" i="34"/>
  <c r="ER28" i="34"/>
  <c r="EN29" i="34"/>
  <c r="EO29" i="34"/>
  <c r="EP29" i="34"/>
  <c r="EQ29" i="34"/>
  <c r="ER29" i="34"/>
  <c r="EO30" i="34"/>
  <c r="EP30" i="34"/>
  <c r="EQ30" i="34"/>
  <c r="ER30" i="34"/>
  <c r="EP31" i="34"/>
  <c r="EQ31" i="34"/>
  <c r="ER31" i="34"/>
  <c r="EQ32" i="34"/>
  <c r="ER32" i="34"/>
  <c r="ER33" i="34"/>
  <c r="EN37" i="34"/>
  <c r="EO37" i="34"/>
  <c r="EO48" i="34" s="1"/>
  <c r="EP37" i="34"/>
  <c r="EQ37" i="34"/>
  <c r="EQ48" i="34" s="1"/>
  <c r="ER37" i="34"/>
  <c r="EN38" i="34"/>
  <c r="EO38" i="34"/>
  <c r="EP38" i="34"/>
  <c r="EP49" i="34" s="1"/>
  <c r="EQ38" i="34"/>
  <c r="ER38" i="34"/>
  <c r="EN39" i="34"/>
  <c r="EO39" i="34"/>
  <c r="EO50" i="34" s="1"/>
  <c r="EP39" i="34"/>
  <c r="EQ39" i="34"/>
  <c r="ER39" i="34"/>
  <c r="ER50" i="34" s="1"/>
  <c r="EN40" i="34"/>
  <c r="EN51" i="34" s="1"/>
  <c r="EO40" i="34"/>
  <c r="EP40" i="34"/>
  <c r="EQ40" i="34"/>
  <c r="ER40" i="34"/>
  <c r="ER51" i="34" s="1"/>
  <c r="EO41" i="34"/>
  <c r="EP41" i="34"/>
  <c r="EQ41" i="34"/>
  <c r="ER41" i="34"/>
  <c r="EP42" i="34"/>
  <c r="EQ42" i="34"/>
  <c r="ER42" i="34"/>
  <c r="EQ43" i="34"/>
  <c r="EQ54" i="34" s="1"/>
  <c r="ER43" i="34"/>
  <c r="ER44" i="34"/>
  <c r="EJ48" i="34"/>
  <c r="EK48" i="34"/>
  <c r="EL48" i="34"/>
  <c r="EM48" i="34"/>
  <c r="EP48" i="34"/>
  <c r="EJ49" i="34"/>
  <c r="EK49" i="34"/>
  <c r="EL49" i="34"/>
  <c r="EM49" i="34"/>
  <c r="EN49" i="34"/>
  <c r="EO49" i="34"/>
  <c r="ER49" i="34"/>
  <c r="EJ50" i="34"/>
  <c r="EK50" i="34"/>
  <c r="EL50" i="34"/>
  <c r="EM50" i="34"/>
  <c r="EN50" i="34"/>
  <c r="EQ50" i="34"/>
  <c r="EJ51" i="34"/>
  <c r="EK51" i="34"/>
  <c r="EL51" i="34"/>
  <c r="EM51" i="34"/>
  <c r="EP51" i="34"/>
  <c r="EQ51" i="34"/>
  <c r="EN52" i="34"/>
  <c r="EQ52" i="34"/>
  <c r="ER52" i="34"/>
  <c r="EO53" i="34"/>
  <c r="EQ53" i="34"/>
  <c r="ER53" i="34"/>
  <c r="EP54" i="34"/>
  <c r="ER54" i="34"/>
  <c r="EQ55" i="34"/>
  <c r="ER56" i="34"/>
  <c r="EH87" i="34"/>
  <c r="EK93" i="34"/>
  <c r="EM93" i="34"/>
  <c r="EO93" i="34"/>
  <c r="EQ93" i="34"/>
  <c r="EK94" i="34"/>
  <c r="EM94" i="34"/>
  <c r="EO94" i="34"/>
  <c r="EQ94" i="34"/>
  <c r="EK95" i="34"/>
  <c r="EM95" i="34"/>
  <c r="EO95" i="34"/>
  <c r="EQ95" i="34"/>
  <c r="EK96" i="34"/>
  <c r="EM96" i="34"/>
  <c r="EO96" i="34"/>
  <c r="EQ96" i="34"/>
  <c r="ER100" i="34"/>
  <c r="EN112" i="34"/>
  <c r="EO112" i="34"/>
  <c r="EP112" i="34"/>
  <c r="EQ112" i="34"/>
  <c r="ER112" i="34"/>
  <c r="EN113" i="34"/>
  <c r="EO113" i="34"/>
  <c r="EP113" i="34"/>
  <c r="EQ113" i="34"/>
  <c r="ER113" i="34"/>
  <c r="ER135" i="34" s="1"/>
  <c r="EN114" i="34"/>
  <c r="EO114" i="34"/>
  <c r="EP114" i="34"/>
  <c r="EQ114" i="34"/>
  <c r="ER114" i="34"/>
  <c r="EN115" i="34"/>
  <c r="EO115" i="34"/>
  <c r="EP115" i="34"/>
  <c r="EQ115" i="34"/>
  <c r="ER115" i="34"/>
  <c r="EO116" i="34"/>
  <c r="EP116" i="34"/>
  <c r="EP138" i="34" s="1"/>
  <c r="EQ116" i="34"/>
  <c r="ER116" i="34"/>
  <c r="EP117" i="34"/>
  <c r="EQ117" i="34"/>
  <c r="ER117" i="34"/>
  <c r="EQ118" i="34"/>
  <c r="ER118" i="34"/>
  <c r="ER119" i="34"/>
  <c r="EN123" i="34"/>
  <c r="EO123" i="34"/>
  <c r="EP123" i="34"/>
  <c r="EQ123" i="34"/>
  <c r="ER123" i="34"/>
  <c r="EN124" i="34"/>
  <c r="EO124" i="34"/>
  <c r="EP124" i="34"/>
  <c r="EQ124" i="34"/>
  <c r="ER124" i="34"/>
  <c r="EN125" i="34"/>
  <c r="EO125" i="34"/>
  <c r="EP125" i="34"/>
  <c r="EQ125" i="34"/>
  <c r="ER125" i="34"/>
  <c r="EN126" i="34"/>
  <c r="EO126" i="34"/>
  <c r="EP126" i="34"/>
  <c r="EQ126" i="34"/>
  <c r="ER126" i="34"/>
  <c r="EO127" i="34"/>
  <c r="EP127" i="34"/>
  <c r="EQ127" i="34"/>
  <c r="ER127" i="34"/>
  <c r="EP128" i="34"/>
  <c r="EQ128" i="34"/>
  <c r="ER128" i="34"/>
  <c r="EQ129" i="34"/>
  <c r="ER129" i="34"/>
  <c r="ER130" i="34"/>
  <c r="EJ134" i="34"/>
  <c r="EK134" i="34"/>
  <c r="EL134" i="34"/>
  <c r="EM134" i="34"/>
  <c r="EO134" i="34"/>
  <c r="EP134" i="34"/>
  <c r="EJ135" i="34"/>
  <c r="EK135" i="34"/>
  <c r="EL135" i="34"/>
  <c r="EM135" i="34"/>
  <c r="EO135" i="34"/>
  <c r="EQ135" i="34"/>
  <c r="EJ136" i="34"/>
  <c r="EK136" i="34"/>
  <c r="EL136" i="34"/>
  <c r="EM136" i="34"/>
  <c r="EN136" i="34"/>
  <c r="EP136" i="34"/>
  <c r="EQ136" i="34"/>
  <c r="ER136" i="34"/>
  <c r="EJ137" i="34"/>
  <c r="EK137" i="34"/>
  <c r="EL137" i="34"/>
  <c r="EM137" i="34"/>
  <c r="EP137" i="34"/>
  <c r="EQ137" i="34"/>
  <c r="EN138" i="34"/>
  <c r="EQ138" i="34"/>
  <c r="EO139" i="34"/>
  <c r="EP139" i="34"/>
  <c r="EQ139" i="34"/>
  <c r="EP140" i="34"/>
  <c r="EQ141" i="34"/>
  <c r="ER142" i="34"/>
  <c r="DT15" i="34"/>
  <c r="DU14" i="34" s="1"/>
  <c r="DV7" i="34"/>
  <c r="DX7" i="34"/>
  <c r="DZ7" i="34"/>
  <c r="EB7" i="34"/>
  <c r="DV8" i="34"/>
  <c r="DX8" i="34"/>
  <c r="DZ8" i="34"/>
  <c r="EB8" i="34"/>
  <c r="DV9" i="34"/>
  <c r="DX9" i="34"/>
  <c r="DZ9" i="34"/>
  <c r="EB9" i="34"/>
  <c r="DV10" i="34"/>
  <c r="DX10" i="34"/>
  <c r="DZ10" i="34"/>
  <c r="EB10" i="34"/>
  <c r="EC14" i="34"/>
  <c r="DT16" i="34"/>
  <c r="DV14" i="34" s="1"/>
  <c r="DT17" i="34"/>
  <c r="DW14" i="34" s="1"/>
  <c r="DT18" i="34"/>
  <c r="DY26" i="34"/>
  <c r="DZ26" i="34"/>
  <c r="EA26" i="34"/>
  <c r="EB26" i="34"/>
  <c r="EC26" i="34"/>
  <c r="DY27" i="34"/>
  <c r="DZ27" i="34"/>
  <c r="EA27" i="34"/>
  <c r="EB27" i="34"/>
  <c r="EC27" i="34"/>
  <c r="DY28" i="34"/>
  <c r="DZ28" i="34"/>
  <c r="EA28" i="34"/>
  <c r="EB28" i="34"/>
  <c r="EC28" i="34"/>
  <c r="DY29" i="34"/>
  <c r="DZ29" i="34"/>
  <c r="EA29" i="34"/>
  <c r="EB29" i="34"/>
  <c r="EC29" i="34"/>
  <c r="DZ30" i="34"/>
  <c r="EA30" i="34"/>
  <c r="EB30" i="34"/>
  <c r="EC30" i="34"/>
  <c r="EA31" i="34"/>
  <c r="EB31" i="34"/>
  <c r="EC31" i="34"/>
  <c r="EB32" i="34"/>
  <c r="EC32" i="34"/>
  <c r="EC33" i="34"/>
  <c r="DY37" i="34"/>
  <c r="DZ37" i="34"/>
  <c r="EA37" i="34"/>
  <c r="EB37" i="34"/>
  <c r="EC37" i="34"/>
  <c r="DY38" i="34"/>
  <c r="DY49" i="34" s="1"/>
  <c r="DZ38" i="34"/>
  <c r="EA38" i="34"/>
  <c r="EA49" i="34" s="1"/>
  <c r="EB38" i="34"/>
  <c r="EB49" i="34" s="1"/>
  <c r="EC38" i="34"/>
  <c r="DY39" i="34"/>
  <c r="DZ39" i="34"/>
  <c r="DZ50" i="34" s="1"/>
  <c r="EA39" i="34"/>
  <c r="EA50" i="34" s="1"/>
  <c r="EB39" i="34"/>
  <c r="EC39" i="34"/>
  <c r="DY40" i="34"/>
  <c r="DY51" i="34" s="1"/>
  <c r="DZ40" i="34"/>
  <c r="EA40" i="34"/>
  <c r="EB40" i="34"/>
  <c r="EC40" i="34"/>
  <c r="EC51" i="34" s="1"/>
  <c r="DZ41" i="34"/>
  <c r="EA41" i="34"/>
  <c r="EB41" i="34"/>
  <c r="EB52" i="34" s="1"/>
  <c r="EC41" i="34"/>
  <c r="EA42" i="34"/>
  <c r="EB42" i="34"/>
  <c r="EC42" i="34"/>
  <c r="EB43" i="34"/>
  <c r="EC43" i="34"/>
  <c r="EC54" i="34" s="1"/>
  <c r="EC44" i="34"/>
  <c r="EC55" i="34" s="1"/>
  <c r="DU48" i="34"/>
  <c r="DV48" i="34"/>
  <c r="DW48" i="34"/>
  <c r="DX48" i="34"/>
  <c r="DY48" i="34"/>
  <c r="EC48" i="34"/>
  <c r="DU49" i="34"/>
  <c r="DV49" i="34"/>
  <c r="DW49" i="34"/>
  <c r="DX49" i="34"/>
  <c r="EC49" i="34"/>
  <c r="DU50" i="34"/>
  <c r="DV50" i="34"/>
  <c r="DW50" i="34"/>
  <c r="DX50" i="34"/>
  <c r="DY50" i="34"/>
  <c r="EB50" i="34"/>
  <c r="EC50" i="34"/>
  <c r="DU51" i="34"/>
  <c r="DV51" i="34"/>
  <c r="DW51" i="34"/>
  <c r="DX51" i="34"/>
  <c r="DZ51" i="34"/>
  <c r="DY52" i="34"/>
  <c r="EA52" i="34"/>
  <c r="EC52" i="34"/>
  <c r="DZ53" i="34"/>
  <c r="EA53" i="34"/>
  <c r="EB53" i="34"/>
  <c r="EA54" i="34"/>
  <c r="EB55" i="34"/>
  <c r="EC56" i="34"/>
  <c r="DS87" i="34"/>
  <c r="DV93" i="34"/>
  <c r="DX93" i="34"/>
  <c r="DZ93" i="34"/>
  <c r="EB93" i="34"/>
  <c r="DV94" i="34"/>
  <c r="DX94" i="34"/>
  <c r="DZ94" i="34"/>
  <c r="EB94" i="34"/>
  <c r="DV95" i="34"/>
  <c r="DX95" i="34"/>
  <c r="DZ95" i="34"/>
  <c r="EB95" i="34"/>
  <c r="DV96" i="34"/>
  <c r="DX96" i="34"/>
  <c r="DZ96" i="34"/>
  <c r="EB96" i="34"/>
  <c r="EC100" i="34"/>
  <c r="DT109" i="34" s="1"/>
  <c r="DY112" i="34"/>
  <c r="DZ112" i="34"/>
  <c r="EA112" i="34"/>
  <c r="EB112" i="34"/>
  <c r="EC112" i="34"/>
  <c r="DY113" i="34"/>
  <c r="DZ113" i="34"/>
  <c r="EA113" i="34"/>
  <c r="EB113" i="34"/>
  <c r="EC113" i="34"/>
  <c r="DY114" i="34"/>
  <c r="DZ114" i="34"/>
  <c r="EA114" i="34"/>
  <c r="EB114" i="34"/>
  <c r="EC114" i="34"/>
  <c r="DY115" i="34"/>
  <c r="DZ115" i="34"/>
  <c r="EA115" i="34"/>
  <c r="EB115" i="34"/>
  <c r="EC115" i="34"/>
  <c r="DZ116" i="34"/>
  <c r="EA116" i="34"/>
  <c r="EB116" i="34"/>
  <c r="EC116" i="34"/>
  <c r="EA117" i="34"/>
  <c r="EB117" i="34"/>
  <c r="EB139" i="34" s="1"/>
  <c r="EC117" i="34"/>
  <c r="EB118" i="34"/>
  <c r="EC118" i="34"/>
  <c r="EC119" i="34"/>
  <c r="DY123" i="34"/>
  <c r="DZ123" i="34"/>
  <c r="EA123" i="34"/>
  <c r="EB123" i="34"/>
  <c r="EC123" i="34"/>
  <c r="DY124" i="34"/>
  <c r="DZ124" i="34"/>
  <c r="EA124" i="34"/>
  <c r="EA135" i="34" s="1"/>
  <c r="EB124" i="34"/>
  <c r="EC124" i="34"/>
  <c r="DY125" i="34"/>
  <c r="DZ125" i="34"/>
  <c r="EA125" i="34"/>
  <c r="EA136" i="34" s="1"/>
  <c r="EB125" i="34"/>
  <c r="EC125" i="34"/>
  <c r="DY126" i="34"/>
  <c r="DZ126" i="34"/>
  <c r="EA126" i="34"/>
  <c r="EB126" i="34"/>
  <c r="EC126" i="34"/>
  <c r="DZ127" i="34"/>
  <c r="EA127" i="34"/>
  <c r="EB127" i="34"/>
  <c r="EC127" i="34"/>
  <c r="EC138" i="34" s="1"/>
  <c r="EA128" i="34"/>
  <c r="EB128" i="34"/>
  <c r="EC128" i="34"/>
  <c r="EB129" i="34"/>
  <c r="EC129" i="34"/>
  <c r="EC130" i="34"/>
  <c r="DU134" i="34"/>
  <c r="DV134" i="34"/>
  <c r="DW134" i="34"/>
  <c r="DX134" i="34"/>
  <c r="DY134" i="34"/>
  <c r="EC134" i="34"/>
  <c r="DU135" i="34"/>
  <c r="DV135" i="34"/>
  <c r="DW135" i="34"/>
  <c r="DX135" i="34"/>
  <c r="EB135" i="34"/>
  <c r="DU136" i="34"/>
  <c r="DV136" i="34"/>
  <c r="DW136" i="34"/>
  <c r="DX136" i="34"/>
  <c r="DU137" i="34"/>
  <c r="DV137" i="34"/>
  <c r="DW137" i="34"/>
  <c r="DX137" i="34"/>
  <c r="DY137" i="34"/>
  <c r="DY138" i="34"/>
  <c r="DZ138" i="34"/>
  <c r="EA138" i="34"/>
  <c r="EB138" i="34"/>
  <c r="DZ139" i="34"/>
  <c r="EA139" i="34"/>
  <c r="EA140" i="34"/>
  <c r="EB141" i="34"/>
  <c r="EC142" i="34"/>
  <c r="DE15" i="34"/>
  <c r="DF14" i="34" s="1"/>
  <c r="DG7" i="34"/>
  <c r="DI7" i="34"/>
  <c r="DK7" i="34"/>
  <c r="DM7" i="34"/>
  <c r="DG8" i="34"/>
  <c r="DI8" i="34"/>
  <c r="DK8" i="34"/>
  <c r="DM8" i="34"/>
  <c r="DG9" i="34"/>
  <c r="DI9" i="34"/>
  <c r="DK9" i="34"/>
  <c r="DM9" i="34"/>
  <c r="DG10" i="34"/>
  <c r="DI10" i="34"/>
  <c r="DK10" i="34"/>
  <c r="DM10" i="34"/>
  <c r="DN14" i="34"/>
  <c r="DE16" i="34"/>
  <c r="DG14" i="34" s="1"/>
  <c r="DJ26" i="34"/>
  <c r="DK26" i="34"/>
  <c r="DK48" i="34" s="1"/>
  <c r="DL26" i="34"/>
  <c r="DM26" i="34"/>
  <c r="DN26" i="34"/>
  <c r="DJ27" i="34"/>
  <c r="DK27" i="34"/>
  <c r="DL27" i="34"/>
  <c r="DM27" i="34"/>
  <c r="DN27" i="34"/>
  <c r="DJ28" i="34"/>
  <c r="DK28" i="34"/>
  <c r="DL28" i="34"/>
  <c r="DM28" i="34"/>
  <c r="DN28" i="34"/>
  <c r="DJ29" i="34"/>
  <c r="DK29" i="34"/>
  <c r="DL29" i="34"/>
  <c r="DL51" i="34" s="1"/>
  <c r="DM29" i="34"/>
  <c r="DN29" i="34"/>
  <c r="DK30" i="34"/>
  <c r="DL30" i="34"/>
  <c r="DL52" i="34" s="1"/>
  <c r="DM30" i="34"/>
  <c r="DN30" i="34"/>
  <c r="DL31" i="34"/>
  <c r="DM31" i="34"/>
  <c r="DM53" i="34" s="1"/>
  <c r="DN31" i="34"/>
  <c r="DM32" i="34"/>
  <c r="DN32" i="34"/>
  <c r="DN33" i="34"/>
  <c r="DJ37" i="34"/>
  <c r="DK37" i="34"/>
  <c r="DL37" i="34"/>
  <c r="DM37" i="34"/>
  <c r="DN37" i="34"/>
  <c r="DJ38" i="34"/>
  <c r="DK38" i="34"/>
  <c r="DL38" i="34"/>
  <c r="DM38" i="34"/>
  <c r="DN38" i="34"/>
  <c r="DJ39" i="34"/>
  <c r="DK39" i="34"/>
  <c r="DL39" i="34"/>
  <c r="DM39" i="34"/>
  <c r="DN39" i="34"/>
  <c r="DJ40" i="34"/>
  <c r="DK40" i="34"/>
  <c r="DL40" i="34"/>
  <c r="DM40" i="34"/>
  <c r="DN40" i="34"/>
  <c r="DK41" i="34"/>
  <c r="DL41" i="34"/>
  <c r="DM41" i="34"/>
  <c r="DN41" i="34"/>
  <c r="DL42" i="34"/>
  <c r="DM42" i="34"/>
  <c r="DN42" i="34"/>
  <c r="DM43" i="34"/>
  <c r="DN43" i="34"/>
  <c r="DN44" i="34"/>
  <c r="DF48" i="34"/>
  <c r="DG48" i="34"/>
  <c r="DH48" i="34"/>
  <c r="DI48" i="34"/>
  <c r="DJ48" i="34"/>
  <c r="DL48" i="34"/>
  <c r="DN48" i="34"/>
  <c r="DF49" i="34"/>
  <c r="DG49" i="34"/>
  <c r="DH49" i="34"/>
  <c r="DI49" i="34"/>
  <c r="DJ49" i="34"/>
  <c r="DK49" i="34"/>
  <c r="DN49" i="34"/>
  <c r="DF50" i="34"/>
  <c r="DG50" i="34"/>
  <c r="DH50" i="34"/>
  <c r="DI50" i="34"/>
  <c r="DJ50" i="34"/>
  <c r="DN50" i="34"/>
  <c r="DF51" i="34"/>
  <c r="DG51" i="34"/>
  <c r="DH51" i="34"/>
  <c r="DI51" i="34"/>
  <c r="DK51" i="34"/>
  <c r="DM51" i="34"/>
  <c r="DJ52" i="34"/>
  <c r="DM52" i="34"/>
  <c r="DK53" i="34"/>
  <c r="DL54" i="34"/>
  <c r="DM55" i="34"/>
  <c r="DN55" i="34"/>
  <c r="DN56" i="34"/>
  <c r="DD87" i="34"/>
  <c r="DG93" i="34"/>
  <c r="DI93" i="34"/>
  <c r="DK93" i="34"/>
  <c r="DM93" i="34"/>
  <c r="DG94" i="34"/>
  <c r="DI94" i="34"/>
  <c r="DK94" i="34"/>
  <c r="DM94" i="34"/>
  <c r="DG95" i="34"/>
  <c r="DI95" i="34"/>
  <c r="DK95" i="34"/>
  <c r="DM95" i="34"/>
  <c r="DG96" i="34"/>
  <c r="DI96" i="34"/>
  <c r="DK96" i="34"/>
  <c r="DM96" i="34"/>
  <c r="DN100" i="34"/>
  <c r="DE109" i="34" s="1"/>
  <c r="DJ112" i="34"/>
  <c r="DK112" i="34"/>
  <c r="DL112" i="34"/>
  <c r="DM112" i="34"/>
  <c r="DN112" i="34"/>
  <c r="DJ113" i="34"/>
  <c r="DK113" i="34"/>
  <c r="DL113" i="34"/>
  <c r="DM113" i="34"/>
  <c r="DN113" i="34"/>
  <c r="DJ114" i="34"/>
  <c r="DK114" i="34"/>
  <c r="DL114" i="34"/>
  <c r="DM114" i="34"/>
  <c r="DN114" i="34"/>
  <c r="DJ115" i="34"/>
  <c r="DK115" i="34"/>
  <c r="DL115" i="34"/>
  <c r="DM115" i="34"/>
  <c r="DN115" i="34"/>
  <c r="DK116" i="34"/>
  <c r="DL116" i="34"/>
  <c r="DM116" i="34"/>
  <c r="DN116" i="34"/>
  <c r="DL117" i="34"/>
  <c r="DM117" i="34"/>
  <c r="DN117" i="34"/>
  <c r="DM118" i="34"/>
  <c r="DN118" i="34"/>
  <c r="DN119" i="34"/>
  <c r="DJ123" i="34"/>
  <c r="DK123" i="34"/>
  <c r="DK134" i="34" s="1"/>
  <c r="DL123" i="34"/>
  <c r="DL134" i="34" s="1"/>
  <c r="DM123" i="34"/>
  <c r="DM134" i="34" s="1"/>
  <c r="DN123" i="34"/>
  <c r="DJ124" i="34"/>
  <c r="DJ135" i="34" s="1"/>
  <c r="DK124" i="34"/>
  <c r="DK135" i="34" s="1"/>
  <c r="DL124" i="34"/>
  <c r="DM124" i="34"/>
  <c r="DN124" i="34"/>
  <c r="DN135" i="34" s="1"/>
  <c r="DJ125" i="34"/>
  <c r="DJ136" i="34" s="1"/>
  <c r="DK125" i="34"/>
  <c r="DL125" i="34"/>
  <c r="DM125" i="34"/>
  <c r="DM136" i="34" s="1"/>
  <c r="DN125" i="34"/>
  <c r="DN136" i="34" s="1"/>
  <c r="DJ126" i="34"/>
  <c r="DK126" i="34"/>
  <c r="DL126" i="34"/>
  <c r="DL137" i="34" s="1"/>
  <c r="DM126" i="34"/>
  <c r="DM137" i="34" s="1"/>
  <c r="DN126" i="34"/>
  <c r="DK127" i="34"/>
  <c r="DL127" i="34"/>
  <c r="DM127" i="34"/>
  <c r="DM138" i="34" s="1"/>
  <c r="DN127" i="34"/>
  <c r="DL128" i="34"/>
  <c r="DM128" i="34"/>
  <c r="DN128" i="34"/>
  <c r="DM129" i="34"/>
  <c r="DN129" i="34"/>
  <c r="DN130" i="34"/>
  <c r="DF134" i="34"/>
  <c r="DG134" i="34"/>
  <c r="DH134" i="34"/>
  <c r="DI134" i="34"/>
  <c r="DF135" i="34"/>
  <c r="DG135" i="34"/>
  <c r="DH135" i="34"/>
  <c r="DI135" i="34"/>
  <c r="DL135" i="34"/>
  <c r="DF136" i="34"/>
  <c r="DG136" i="34"/>
  <c r="DH136" i="34"/>
  <c r="DI136" i="34"/>
  <c r="DK136" i="34"/>
  <c r="DF137" i="34"/>
  <c r="DG137" i="34"/>
  <c r="DH137" i="34"/>
  <c r="DI137" i="34"/>
  <c r="DJ137" i="34"/>
  <c r="DN137" i="34"/>
  <c r="DJ138" i="34"/>
  <c r="DN138" i="34"/>
  <c r="DK139" i="34"/>
  <c r="DN139" i="34"/>
  <c r="DL140" i="34"/>
  <c r="DM140" i="34"/>
  <c r="DM141" i="34"/>
  <c r="DN141" i="34"/>
  <c r="DN142" i="34"/>
  <c r="CP15" i="34"/>
  <c r="CQ14" i="34" s="1"/>
  <c r="CR7" i="34"/>
  <c r="CT7" i="34"/>
  <c r="CV7" i="34"/>
  <c r="CX7" i="34"/>
  <c r="CR8" i="34"/>
  <c r="CT8" i="34"/>
  <c r="CV8" i="34"/>
  <c r="CX8" i="34"/>
  <c r="CR9" i="34"/>
  <c r="CT9" i="34"/>
  <c r="CV9" i="34"/>
  <c r="CX9" i="34"/>
  <c r="CR10" i="34"/>
  <c r="CT10" i="34"/>
  <c r="CV10" i="34"/>
  <c r="CX10" i="34"/>
  <c r="CY14" i="34"/>
  <c r="CU26" i="34"/>
  <c r="CV26" i="34"/>
  <c r="CW26" i="34"/>
  <c r="CX26" i="34"/>
  <c r="CY26" i="34"/>
  <c r="CY48" i="34" s="1"/>
  <c r="CU27" i="34"/>
  <c r="CV27" i="34"/>
  <c r="CW27" i="34"/>
  <c r="CX27" i="34"/>
  <c r="CX49" i="34" s="1"/>
  <c r="CY27" i="34"/>
  <c r="CU28" i="34"/>
  <c r="CV28" i="34"/>
  <c r="CW28" i="34"/>
  <c r="CX28" i="34"/>
  <c r="CY28" i="34"/>
  <c r="CU29" i="34"/>
  <c r="CV29" i="34"/>
  <c r="CW29" i="34"/>
  <c r="CX29" i="34"/>
  <c r="CY29" i="34"/>
  <c r="CV30" i="34"/>
  <c r="CW30" i="34"/>
  <c r="CX30" i="34"/>
  <c r="CY30" i="34"/>
  <c r="CW31" i="34"/>
  <c r="CW53" i="34" s="1"/>
  <c r="CX31" i="34"/>
  <c r="CY31" i="34"/>
  <c r="CX32" i="34"/>
  <c r="CY32" i="34"/>
  <c r="CY33" i="34"/>
  <c r="CU37" i="34"/>
  <c r="CV37" i="34"/>
  <c r="CW37" i="34"/>
  <c r="CX37" i="34"/>
  <c r="CX48" i="34" s="1"/>
  <c r="CY37" i="34"/>
  <c r="CU38" i="34"/>
  <c r="CV38" i="34"/>
  <c r="CW38" i="34"/>
  <c r="CW49" i="34" s="1"/>
  <c r="CX38" i="34"/>
  <c r="CY38" i="34"/>
  <c r="CU39" i="34"/>
  <c r="CV39" i="34"/>
  <c r="CV50" i="34" s="1"/>
  <c r="CW39" i="34"/>
  <c r="CX39" i="34"/>
  <c r="CY39" i="34"/>
  <c r="CU40" i="34"/>
  <c r="CU51" i="34" s="1"/>
  <c r="CV40" i="34"/>
  <c r="CW40" i="34"/>
  <c r="CX40" i="34"/>
  <c r="CY40" i="34"/>
  <c r="CY51" i="34" s="1"/>
  <c r="CV41" i="34"/>
  <c r="CW41" i="34"/>
  <c r="CX41" i="34"/>
  <c r="CY41" i="34"/>
  <c r="CY52" i="34" s="1"/>
  <c r="CW42" i="34"/>
  <c r="CX42" i="34"/>
  <c r="CY42" i="34"/>
  <c r="CX43" i="34"/>
  <c r="CY43" i="34"/>
  <c r="CY44" i="34"/>
  <c r="CY55" i="34" s="1"/>
  <c r="CQ48" i="34"/>
  <c r="CR48" i="34"/>
  <c r="CS48" i="34"/>
  <c r="CT48" i="34"/>
  <c r="CU48" i="34"/>
  <c r="CQ49" i="34"/>
  <c r="CR49" i="34"/>
  <c r="CS49" i="34"/>
  <c r="CT49" i="34"/>
  <c r="CQ50" i="34"/>
  <c r="CR50" i="34"/>
  <c r="CS50" i="34"/>
  <c r="CT50" i="34"/>
  <c r="CW50" i="34"/>
  <c r="CQ51" i="34"/>
  <c r="CR51" i="34"/>
  <c r="CS51" i="34"/>
  <c r="CT51" i="34"/>
  <c r="CU52" i="34"/>
  <c r="CV53" i="34"/>
  <c r="CW54" i="34"/>
  <c r="CX55" i="34"/>
  <c r="CY56" i="34"/>
  <c r="CO87" i="34"/>
  <c r="CR93" i="34"/>
  <c r="CT93" i="34"/>
  <c r="CV93" i="34"/>
  <c r="CX93" i="34"/>
  <c r="CR94" i="34"/>
  <c r="CT94" i="34"/>
  <c r="CV94" i="34"/>
  <c r="CX94" i="34"/>
  <c r="CR95" i="34"/>
  <c r="CT95" i="34"/>
  <c r="CV95" i="34"/>
  <c r="CX95" i="34"/>
  <c r="CR96" i="34"/>
  <c r="CT96" i="34"/>
  <c r="CV96" i="34"/>
  <c r="CX96" i="34"/>
  <c r="CY100" i="34"/>
  <c r="CU112" i="34"/>
  <c r="CV112" i="34"/>
  <c r="CW112" i="34"/>
  <c r="CX112" i="34"/>
  <c r="CY112" i="34"/>
  <c r="CU113" i="34"/>
  <c r="CV113" i="34"/>
  <c r="CV135" i="34" s="1"/>
  <c r="CW113" i="34"/>
  <c r="CX113" i="34"/>
  <c r="CY113" i="34"/>
  <c r="CU114" i="34"/>
  <c r="CV114" i="34"/>
  <c r="CW114" i="34"/>
  <c r="CX114" i="34"/>
  <c r="CY114" i="34"/>
  <c r="CU115" i="34"/>
  <c r="CV115" i="34"/>
  <c r="CW115" i="34"/>
  <c r="CX115" i="34"/>
  <c r="CX137" i="34" s="1"/>
  <c r="CY115" i="34"/>
  <c r="CV116" i="34"/>
  <c r="CW116" i="34"/>
  <c r="CX116" i="34"/>
  <c r="CY116" i="34"/>
  <c r="CW117" i="34"/>
  <c r="CX117" i="34"/>
  <c r="CY117" i="34"/>
  <c r="CX118" i="34"/>
  <c r="CY118" i="34"/>
  <c r="CY119" i="34"/>
  <c r="CU123" i="34"/>
  <c r="CV123" i="34"/>
  <c r="CV134" i="34" s="1"/>
  <c r="CW123" i="34"/>
  <c r="CX123" i="34"/>
  <c r="CY123" i="34"/>
  <c r="CU124" i="34"/>
  <c r="CU135" i="34" s="1"/>
  <c r="CV124" i="34"/>
  <c r="CW124" i="34"/>
  <c r="CX124" i="34"/>
  <c r="CY124" i="34"/>
  <c r="CY135" i="34" s="1"/>
  <c r="CU125" i="34"/>
  <c r="CV125" i="34"/>
  <c r="CW125" i="34"/>
  <c r="CX125" i="34"/>
  <c r="CX136" i="34" s="1"/>
  <c r="CY125" i="34"/>
  <c r="CU126" i="34"/>
  <c r="CV126" i="34"/>
  <c r="CW126" i="34"/>
  <c r="CW137" i="34" s="1"/>
  <c r="CX126" i="34"/>
  <c r="CY126" i="34"/>
  <c r="CV127" i="34"/>
  <c r="CW127" i="34"/>
  <c r="CW138" i="34" s="1"/>
  <c r="CX127" i="34"/>
  <c r="CY127" i="34"/>
  <c r="CW128" i="34"/>
  <c r="CX128" i="34"/>
  <c r="CX139" i="34" s="1"/>
  <c r="CY128" i="34"/>
  <c r="CX129" i="34"/>
  <c r="CY129" i="34"/>
  <c r="CY140" i="34" s="1"/>
  <c r="CY130" i="34"/>
  <c r="CQ134" i="34"/>
  <c r="CR134" i="34"/>
  <c r="CS134" i="34"/>
  <c r="CT134" i="34"/>
  <c r="CQ135" i="34"/>
  <c r="CR135" i="34"/>
  <c r="CS135" i="34"/>
  <c r="CT135" i="34"/>
  <c r="CQ136" i="34"/>
  <c r="CR136" i="34"/>
  <c r="CS136" i="34"/>
  <c r="CT136" i="34"/>
  <c r="CU136" i="34"/>
  <c r="CQ137" i="34"/>
  <c r="CR137" i="34"/>
  <c r="CS137" i="34"/>
  <c r="CT137" i="34"/>
  <c r="CU138" i="34"/>
  <c r="CX138" i="34"/>
  <c r="CV139" i="34"/>
  <c r="CW140" i="34"/>
  <c r="CX141" i="34"/>
  <c r="CY142" i="34"/>
  <c r="CA15" i="34"/>
  <c r="CB14" i="34" s="1"/>
  <c r="CC7" i="34"/>
  <c r="CE7" i="34"/>
  <c r="CG7" i="34"/>
  <c r="CI7" i="34"/>
  <c r="CC8" i="34"/>
  <c r="CE8" i="34"/>
  <c r="CG8" i="34"/>
  <c r="CI8" i="34"/>
  <c r="CC9" i="34"/>
  <c r="CE9" i="34"/>
  <c r="CG9" i="34"/>
  <c r="CI9" i="34"/>
  <c r="CC10" i="34"/>
  <c r="CE10" i="34"/>
  <c r="CG10" i="34"/>
  <c r="CI10" i="34"/>
  <c r="CJ14" i="34"/>
  <c r="CA17" i="34"/>
  <c r="CD14" i="34" s="1"/>
  <c r="CA18" i="34"/>
  <c r="CE14" i="34" s="1"/>
  <c r="CF26" i="34"/>
  <c r="CG26" i="34"/>
  <c r="CH26" i="34"/>
  <c r="CI26" i="34"/>
  <c r="CJ26" i="34"/>
  <c r="CF27" i="34"/>
  <c r="CG27" i="34"/>
  <c r="CH27" i="34"/>
  <c r="CI27" i="34"/>
  <c r="CJ27" i="34"/>
  <c r="CF28" i="34"/>
  <c r="CG28" i="34"/>
  <c r="CH28" i="34"/>
  <c r="CI28" i="34"/>
  <c r="CJ28" i="34"/>
  <c r="CF29" i="34"/>
  <c r="CG29" i="34"/>
  <c r="CH29" i="34"/>
  <c r="CI29" i="34"/>
  <c r="CJ29" i="34"/>
  <c r="CJ51" i="34" s="1"/>
  <c r="CG30" i="34"/>
  <c r="CH30" i="34"/>
  <c r="CI30" i="34"/>
  <c r="CJ30" i="34"/>
  <c r="CH31" i="34"/>
  <c r="CI31" i="34"/>
  <c r="CJ31" i="34"/>
  <c r="CI32" i="34"/>
  <c r="CJ32" i="34"/>
  <c r="CJ33" i="34"/>
  <c r="CF37" i="34"/>
  <c r="CG37" i="34"/>
  <c r="CH37" i="34"/>
  <c r="CH48" i="34" s="1"/>
  <c r="CI37" i="34"/>
  <c r="CJ37" i="34"/>
  <c r="CF38" i="34"/>
  <c r="CG38" i="34"/>
  <c r="CG49" i="34" s="1"/>
  <c r="CH38" i="34"/>
  <c r="CI38" i="34"/>
  <c r="CJ38" i="34"/>
  <c r="CF39" i="34"/>
  <c r="CF50" i="34" s="1"/>
  <c r="CG39" i="34"/>
  <c r="CH39" i="34"/>
  <c r="CI39" i="34"/>
  <c r="CJ39" i="34"/>
  <c r="CJ50" i="34" s="1"/>
  <c r="CF40" i="34"/>
  <c r="CG40" i="34"/>
  <c r="CH40" i="34"/>
  <c r="CI40" i="34"/>
  <c r="CI51" i="34" s="1"/>
  <c r="CJ40" i="34"/>
  <c r="CG41" i="34"/>
  <c r="CH41" i="34"/>
  <c r="CI41" i="34"/>
  <c r="CI52" i="34" s="1"/>
  <c r="CJ41" i="34"/>
  <c r="CH42" i="34"/>
  <c r="CI42" i="34"/>
  <c r="CJ42" i="34"/>
  <c r="CI43" i="34"/>
  <c r="CJ43" i="34"/>
  <c r="CJ54" i="34" s="1"/>
  <c r="CJ44" i="34"/>
  <c r="CJ55" i="34" s="1"/>
  <c r="CB48" i="34"/>
  <c r="CC48" i="34"/>
  <c r="CD48" i="34"/>
  <c r="CE48" i="34"/>
  <c r="CB49" i="34"/>
  <c r="CC49" i="34"/>
  <c r="CD49" i="34"/>
  <c r="CE49" i="34"/>
  <c r="CH49" i="34"/>
  <c r="CB50" i="34"/>
  <c r="CC50" i="34"/>
  <c r="CD50" i="34"/>
  <c r="CE50" i="34"/>
  <c r="CB51" i="34"/>
  <c r="CC51" i="34"/>
  <c r="CD51" i="34"/>
  <c r="CE51" i="34"/>
  <c r="CF51" i="34"/>
  <c r="CF52" i="34"/>
  <c r="CJ52" i="34"/>
  <c r="CG53" i="34"/>
  <c r="CH54" i="34"/>
  <c r="CI55" i="34"/>
  <c r="CJ56" i="34"/>
  <c r="BZ87" i="34"/>
  <c r="CC93" i="34"/>
  <c r="CE93" i="34"/>
  <c r="CG93" i="34"/>
  <c r="CI93" i="34"/>
  <c r="CC94" i="34"/>
  <c r="CE94" i="34"/>
  <c r="CG94" i="34"/>
  <c r="CI94" i="34"/>
  <c r="CC95" i="34"/>
  <c r="CE95" i="34"/>
  <c r="CG95" i="34"/>
  <c r="CI95" i="34"/>
  <c r="CC96" i="34"/>
  <c r="CE96" i="34"/>
  <c r="CG96" i="34"/>
  <c r="CI96" i="34"/>
  <c r="CJ100" i="34"/>
  <c r="CF112" i="34"/>
  <c r="CG112" i="34"/>
  <c r="CH112" i="34"/>
  <c r="CI112" i="34"/>
  <c r="CJ112" i="34"/>
  <c r="CF113" i="34"/>
  <c r="CG113" i="34"/>
  <c r="CH113" i="34"/>
  <c r="CI113" i="34"/>
  <c r="CJ113" i="34"/>
  <c r="CF114" i="34"/>
  <c r="CG114" i="34"/>
  <c r="CH114" i="34"/>
  <c r="CI114" i="34"/>
  <c r="CJ114" i="34"/>
  <c r="CF115" i="34"/>
  <c r="CG115" i="34"/>
  <c r="CH115" i="34"/>
  <c r="CI115" i="34"/>
  <c r="CJ115" i="34"/>
  <c r="CG116" i="34"/>
  <c r="CH116" i="34"/>
  <c r="CI116" i="34"/>
  <c r="CJ116" i="34"/>
  <c r="CH117" i="34"/>
  <c r="CI117" i="34"/>
  <c r="CJ117" i="34"/>
  <c r="CI118" i="34"/>
  <c r="CJ118" i="34"/>
  <c r="CJ119" i="34"/>
  <c r="CF123" i="34"/>
  <c r="CG123" i="34"/>
  <c r="CH123" i="34"/>
  <c r="CI123" i="34"/>
  <c r="CI134" i="34" s="1"/>
  <c r="CJ123" i="34"/>
  <c r="CF124" i="34"/>
  <c r="CG124" i="34"/>
  <c r="CH124" i="34"/>
  <c r="CH135" i="34" s="1"/>
  <c r="CI124" i="34"/>
  <c r="CJ124" i="34"/>
  <c r="CF125" i="34"/>
  <c r="CG125" i="34"/>
  <c r="CG136" i="34" s="1"/>
  <c r="CH125" i="34"/>
  <c r="CI125" i="34"/>
  <c r="CJ125" i="34"/>
  <c r="CF126" i="34"/>
  <c r="CF137" i="34" s="1"/>
  <c r="CG126" i="34"/>
  <c r="CH126" i="34"/>
  <c r="CI126" i="34"/>
  <c r="CJ126" i="34"/>
  <c r="CJ137" i="34" s="1"/>
  <c r="CG127" i="34"/>
  <c r="CH127" i="34"/>
  <c r="CI127" i="34"/>
  <c r="CJ127" i="34"/>
  <c r="CH128" i="34"/>
  <c r="CI128" i="34"/>
  <c r="CJ128" i="34"/>
  <c r="CI129" i="34"/>
  <c r="CJ129" i="34"/>
  <c r="CJ130" i="34"/>
  <c r="CB134" i="34"/>
  <c r="CC134" i="34"/>
  <c r="CD134" i="34"/>
  <c r="CE134" i="34"/>
  <c r="CF134" i="34"/>
  <c r="CJ134" i="34"/>
  <c r="CB135" i="34"/>
  <c r="CC135" i="34"/>
  <c r="CD135" i="34"/>
  <c r="CE135" i="34"/>
  <c r="CB136" i="34"/>
  <c r="CC136" i="34"/>
  <c r="CD136" i="34"/>
  <c r="CE136" i="34"/>
  <c r="CB137" i="34"/>
  <c r="CC137" i="34"/>
  <c r="CD137" i="34"/>
  <c r="CE137" i="34"/>
  <c r="CG137" i="34"/>
  <c r="CF138" i="34"/>
  <c r="CG139" i="34"/>
  <c r="CH139" i="34"/>
  <c r="CH140" i="34"/>
  <c r="CI141" i="34"/>
  <c r="CJ142" i="34"/>
  <c r="BL15" i="34"/>
  <c r="BM14" i="34" s="1"/>
  <c r="BN7" i="34"/>
  <c r="BP7" i="34"/>
  <c r="BR7" i="34"/>
  <c r="BT7" i="34"/>
  <c r="BN8" i="34"/>
  <c r="BP8" i="34"/>
  <c r="BR8" i="34"/>
  <c r="BT8" i="34"/>
  <c r="BN9" i="34"/>
  <c r="BP9" i="34"/>
  <c r="BR9" i="34"/>
  <c r="BT9" i="34"/>
  <c r="BN10" i="34"/>
  <c r="BP10" i="34"/>
  <c r="BR10" i="34"/>
  <c r="BT10" i="34"/>
  <c r="BU14" i="34"/>
  <c r="BL17" i="34"/>
  <c r="BO14" i="34" s="1"/>
  <c r="BL18" i="34"/>
  <c r="BP14" i="34" s="1"/>
  <c r="BQ26" i="34"/>
  <c r="BR26" i="34"/>
  <c r="BS26" i="34"/>
  <c r="BT26" i="34"/>
  <c r="BU26" i="34"/>
  <c r="BQ27" i="34"/>
  <c r="BR27" i="34"/>
  <c r="BS27" i="34"/>
  <c r="BT27" i="34"/>
  <c r="BU27" i="34"/>
  <c r="BQ28" i="34"/>
  <c r="BR28" i="34"/>
  <c r="BS28" i="34"/>
  <c r="BT28" i="34"/>
  <c r="BU28" i="34"/>
  <c r="BQ29" i="34"/>
  <c r="BR29" i="34"/>
  <c r="BS29" i="34"/>
  <c r="BT29" i="34"/>
  <c r="BU29" i="34"/>
  <c r="BR30" i="34"/>
  <c r="BS30" i="34"/>
  <c r="BT30" i="34"/>
  <c r="BU30" i="34"/>
  <c r="BS31" i="34"/>
  <c r="BT31" i="34"/>
  <c r="BU31" i="34"/>
  <c r="BT32" i="34"/>
  <c r="BU32" i="34"/>
  <c r="BU54" i="34" s="1"/>
  <c r="BU33" i="34"/>
  <c r="BQ37" i="34"/>
  <c r="BR37" i="34"/>
  <c r="BS37" i="34"/>
  <c r="BS48" i="34" s="1"/>
  <c r="BT37" i="34"/>
  <c r="BU37" i="34"/>
  <c r="BQ38" i="34"/>
  <c r="BR38" i="34"/>
  <c r="BR49" i="34" s="1"/>
  <c r="BS38" i="34"/>
  <c r="BS49" i="34" s="1"/>
  <c r="BT38" i="34"/>
  <c r="BU38" i="34"/>
  <c r="BQ39" i="34"/>
  <c r="BQ50" i="34" s="1"/>
  <c r="BR39" i="34"/>
  <c r="BR50" i="34" s="1"/>
  <c r="BS39" i="34"/>
  <c r="BT39" i="34"/>
  <c r="BU39" i="34"/>
  <c r="BU50" i="34" s="1"/>
  <c r="BQ40" i="34"/>
  <c r="BR40" i="34"/>
  <c r="BS40" i="34"/>
  <c r="BT40" i="34"/>
  <c r="BT51" i="34" s="1"/>
  <c r="BU40" i="34"/>
  <c r="BR41" i="34"/>
  <c r="BS41" i="34"/>
  <c r="BT41" i="34"/>
  <c r="BU41" i="34"/>
  <c r="BS42" i="34"/>
  <c r="BT42" i="34"/>
  <c r="BU42" i="34"/>
  <c r="BT43" i="34"/>
  <c r="BU43" i="34"/>
  <c r="BU44" i="34"/>
  <c r="BM48" i="34"/>
  <c r="BN48" i="34"/>
  <c r="BO48" i="34"/>
  <c r="BP48" i="34"/>
  <c r="BM49" i="34"/>
  <c r="BN49" i="34"/>
  <c r="BO49" i="34"/>
  <c r="BP49" i="34"/>
  <c r="BM50" i="34"/>
  <c r="BN50" i="34"/>
  <c r="BO50" i="34"/>
  <c r="BP50" i="34"/>
  <c r="BM51" i="34"/>
  <c r="BN51" i="34"/>
  <c r="BO51" i="34"/>
  <c r="BP51" i="34"/>
  <c r="BU51" i="34"/>
  <c r="BQ52" i="34"/>
  <c r="BR53" i="34"/>
  <c r="BT53" i="34"/>
  <c r="BS54" i="34"/>
  <c r="BT55" i="34"/>
  <c r="BU56" i="34"/>
  <c r="BK87" i="34"/>
  <c r="BN93" i="34"/>
  <c r="BP93" i="34"/>
  <c r="BR93" i="34"/>
  <c r="BT93" i="34"/>
  <c r="BN94" i="34"/>
  <c r="BP94" i="34"/>
  <c r="BR94" i="34"/>
  <c r="BT94" i="34"/>
  <c r="BN95" i="34"/>
  <c r="BP95" i="34"/>
  <c r="BR95" i="34"/>
  <c r="BT95" i="34"/>
  <c r="BN96" i="34"/>
  <c r="BP96" i="34"/>
  <c r="BR96" i="34"/>
  <c r="BT96" i="34"/>
  <c r="BU100" i="34"/>
  <c r="BQ112" i="34"/>
  <c r="BR112" i="34"/>
  <c r="BS112" i="34"/>
  <c r="BT112" i="34"/>
  <c r="BU112" i="34"/>
  <c r="BQ113" i="34"/>
  <c r="BR113" i="34"/>
  <c r="BS113" i="34"/>
  <c r="BT113" i="34"/>
  <c r="BU113" i="34"/>
  <c r="BQ114" i="34"/>
  <c r="BR114" i="34"/>
  <c r="BS114" i="34"/>
  <c r="BT114" i="34"/>
  <c r="BU114" i="34"/>
  <c r="BQ115" i="34"/>
  <c r="BR115" i="34"/>
  <c r="BS115" i="34"/>
  <c r="BT115" i="34"/>
  <c r="BU115" i="34"/>
  <c r="BR116" i="34"/>
  <c r="BS116" i="34"/>
  <c r="BT116" i="34"/>
  <c r="BU116" i="34"/>
  <c r="BS117" i="34"/>
  <c r="BT117" i="34"/>
  <c r="BU117" i="34"/>
  <c r="BT118" i="34"/>
  <c r="BU118" i="34"/>
  <c r="BU119" i="34"/>
  <c r="BQ123" i="34"/>
  <c r="BR123" i="34"/>
  <c r="BS123" i="34"/>
  <c r="BS134" i="34" s="1"/>
  <c r="BT123" i="34"/>
  <c r="BU123" i="34"/>
  <c r="BQ124" i="34"/>
  <c r="BQ135" i="34" s="1"/>
  <c r="BR124" i="34"/>
  <c r="BS124" i="34"/>
  <c r="BT124" i="34"/>
  <c r="BU124" i="34"/>
  <c r="BQ125" i="34"/>
  <c r="BQ136" i="34" s="1"/>
  <c r="BR125" i="34"/>
  <c r="BS125" i="34"/>
  <c r="BT125" i="34"/>
  <c r="BT136" i="34" s="1"/>
  <c r="BU125" i="34"/>
  <c r="BQ126" i="34"/>
  <c r="BR126" i="34"/>
  <c r="BS126" i="34"/>
  <c r="BS137" i="34" s="1"/>
  <c r="BT126" i="34"/>
  <c r="BT137" i="34" s="1"/>
  <c r="BU126" i="34"/>
  <c r="BR127" i="34"/>
  <c r="BS127" i="34"/>
  <c r="BT127" i="34"/>
  <c r="BU127" i="34"/>
  <c r="BS128" i="34"/>
  <c r="BT128" i="34"/>
  <c r="BU128" i="34"/>
  <c r="BT129" i="34"/>
  <c r="BU129" i="34"/>
  <c r="BU130" i="34"/>
  <c r="BM134" i="34"/>
  <c r="BN134" i="34"/>
  <c r="BO134" i="34"/>
  <c r="BP134" i="34"/>
  <c r="BR134" i="34"/>
  <c r="BM135" i="34"/>
  <c r="BN135" i="34"/>
  <c r="BO135" i="34"/>
  <c r="BP135" i="34"/>
  <c r="BR135" i="34"/>
  <c r="BU135" i="34"/>
  <c r="BM136" i="34"/>
  <c r="BN136" i="34"/>
  <c r="BO136" i="34"/>
  <c r="BP136" i="34"/>
  <c r="BU136" i="34"/>
  <c r="BM137" i="34"/>
  <c r="BN137" i="34"/>
  <c r="BO137" i="34"/>
  <c r="BP137" i="34"/>
  <c r="BQ138" i="34"/>
  <c r="BS138" i="34"/>
  <c r="BT138" i="34"/>
  <c r="BR139" i="34"/>
  <c r="BT139" i="34"/>
  <c r="BS140" i="34"/>
  <c r="BT141" i="34"/>
  <c r="BU142" i="34"/>
  <c r="AW15" i="34"/>
  <c r="AX14" i="34" s="1"/>
  <c r="AY7" i="34"/>
  <c r="BA7" i="34"/>
  <c r="BC7" i="34"/>
  <c r="BE7" i="34"/>
  <c r="AY8" i="34"/>
  <c r="BA8" i="34"/>
  <c r="BC8" i="34"/>
  <c r="BE8" i="34"/>
  <c r="AY9" i="34"/>
  <c r="BA9" i="34"/>
  <c r="BC9" i="34"/>
  <c r="BE9" i="34"/>
  <c r="AY10" i="34"/>
  <c r="BA10" i="34"/>
  <c r="BC10" i="34"/>
  <c r="BE10" i="34"/>
  <c r="BF14" i="34"/>
  <c r="AW16" i="34"/>
  <c r="AY14" i="34" s="1"/>
  <c r="BB26" i="34"/>
  <c r="BC26" i="34"/>
  <c r="BD26" i="34"/>
  <c r="BE26" i="34"/>
  <c r="BF26" i="34"/>
  <c r="BB27" i="34"/>
  <c r="BC27" i="34"/>
  <c r="BD27" i="34"/>
  <c r="BE27" i="34"/>
  <c r="BF27" i="34"/>
  <c r="BB28" i="34"/>
  <c r="BC28" i="34"/>
  <c r="BD28" i="34"/>
  <c r="BE28" i="34"/>
  <c r="BF28" i="34"/>
  <c r="BB29" i="34"/>
  <c r="BC29" i="34"/>
  <c r="BD29" i="34"/>
  <c r="BE29" i="34"/>
  <c r="BF29" i="34"/>
  <c r="BC30" i="34"/>
  <c r="BD30" i="34"/>
  <c r="BE30" i="34"/>
  <c r="BF30" i="34"/>
  <c r="BD31" i="34"/>
  <c r="BE31" i="34"/>
  <c r="BF31" i="34"/>
  <c r="BE32" i="34"/>
  <c r="BF32" i="34"/>
  <c r="BF33" i="34"/>
  <c r="BB37" i="34"/>
  <c r="BB48" i="34" s="1"/>
  <c r="BC37" i="34"/>
  <c r="BD37" i="34"/>
  <c r="BE37" i="34"/>
  <c r="BF37" i="34"/>
  <c r="BB38" i="34"/>
  <c r="BC38" i="34"/>
  <c r="BD38" i="34"/>
  <c r="BE38" i="34"/>
  <c r="BE49" i="34" s="1"/>
  <c r="BF38" i="34"/>
  <c r="BB39" i="34"/>
  <c r="BC39" i="34"/>
  <c r="BD39" i="34"/>
  <c r="BE39" i="34"/>
  <c r="BF39" i="34"/>
  <c r="BB40" i="34"/>
  <c r="BC40" i="34"/>
  <c r="BD40" i="34"/>
  <c r="BE40" i="34"/>
  <c r="BF40" i="34"/>
  <c r="BC41" i="34"/>
  <c r="BD41" i="34"/>
  <c r="BE41" i="34"/>
  <c r="BF41" i="34"/>
  <c r="BD42" i="34"/>
  <c r="BE42" i="34"/>
  <c r="BF42" i="34"/>
  <c r="BE43" i="34"/>
  <c r="BF43" i="34"/>
  <c r="BF44" i="34"/>
  <c r="AX48" i="34"/>
  <c r="AY48" i="34"/>
  <c r="AZ48" i="34"/>
  <c r="BA48" i="34"/>
  <c r="BE48" i="34"/>
  <c r="AX49" i="34"/>
  <c r="AY49" i="34"/>
  <c r="AZ49" i="34"/>
  <c r="BA49" i="34"/>
  <c r="AX50" i="34"/>
  <c r="AY50" i="34"/>
  <c r="AZ50" i="34"/>
  <c r="BA50" i="34"/>
  <c r="BC50" i="34"/>
  <c r="BD50" i="34"/>
  <c r="AX51" i="34"/>
  <c r="AY51" i="34"/>
  <c r="AZ51" i="34"/>
  <c r="BA51" i="34"/>
  <c r="BE51" i="34"/>
  <c r="BB52" i="34"/>
  <c r="BE52" i="34"/>
  <c r="BF52" i="34"/>
  <c r="BC53" i="34"/>
  <c r="BD53" i="34"/>
  <c r="BF53" i="34"/>
  <c r="BD54" i="34"/>
  <c r="BE55" i="34"/>
  <c r="BF56" i="34"/>
  <c r="AV87" i="34"/>
  <c r="AY93" i="34"/>
  <c r="BA93" i="34"/>
  <c r="BC93" i="34"/>
  <c r="BE93" i="34"/>
  <c r="AY94" i="34"/>
  <c r="BA94" i="34"/>
  <c r="BC94" i="34"/>
  <c r="BE94" i="34"/>
  <c r="AY95" i="34"/>
  <c r="BA95" i="34"/>
  <c r="BC95" i="34"/>
  <c r="BE95" i="34"/>
  <c r="AY96" i="34"/>
  <c r="BA96" i="34"/>
  <c r="BC96" i="34"/>
  <c r="BE96" i="34"/>
  <c r="BF100" i="34"/>
  <c r="BB112" i="34"/>
  <c r="BC112" i="34"/>
  <c r="BD112" i="34"/>
  <c r="BE112" i="34"/>
  <c r="BF112" i="34"/>
  <c r="BB113" i="34"/>
  <c r="BC113" i="34"/>
  <c r="BD113" i="34"/>
  <c r="BE113" i="34"/>
  <c r="BF113" i="34"/>
  <c r="BB114" i="34"/>
  <c r="BC114" i="34"/>
  <c r="BD114" i="34"/>
  <c r="BE114" i="34"/>
  <c r="BF114" i="34"/>
  <c r="BB115" i="34"/>
  <c r="BC115" i="34"/>
  <c r="BD115" i="34"/>
  <c r="BE115" i="34"/>
  <c r="BF115" i="34"/>
  <c r="BC116" i="34"/>
  <c r="BD116" i="34"/>
  <c r="BE116" i="34"/>
  <c r="BF116" i="34"/>
  <c r="BD117" i="34"/>
  <c r="BE117" i="34"/>
  <c r="BF117" i="34"/>
  <c r="BE118" i="34"/>
  <c r="BF118" i="34"/>
  <c r="BF119" i="34"/>
  <c r="BB123" i="34"/>
  <c r="BB134" i="34" s="1"/>
  <c r="BC123" i="34"/>
  <c r="BD123" i="34"/>
  <c r="BE123" i="34"/>
  <c r="BF123" i="34"/>
  <c r="BF134" i="34" s="1"/>
  <c r="BB124" i="34"/>
  <c r="BC124" i="34"/>
  <c r="BD124" i="34"/>
  <c r="BE124" i="34"/>
  <c r="BE135" i="34" s="1"/>
  <c r="BF124" i="34"/>
  <c r="BB125" i="34"/>
  <c r="BC125" i="34"/>
  <c r="BC136" i="34" s="1"/>
  <c r="BD125" i="34"/>
  <c r="BD136" i="34" s="1"/>
  <c r="BE125" i="34"/>
  <c r="BF125" i="34"/>
  <c r="BB126" i="34"/>
  <c r="BC126" i="34"/>
  <c r="BC137" i="34" s="1"/>
  <c r="BD126" i="34"/>
  <c r="BE126" i="34"/>
  <c r="BF126" i="34"/>
  <c r="BC127" i="34"/>
  <c r="BD127" i="34"/>
  <c r="BD138" i="34" s="1"/>
  <c r="BE127" i="34"/>
  <c r="BF127" i="34"/>
  <c r="BD128" i="34"/>
  <c r="BE128" i="34"/>
  <c r="BF128" i="34"/>
  <c r="BE129" i="34"/>
  <c r="BF129" i="34"/>
  <c r="BF140" i="34" s="1"/>
  <c r="BF130" i="34"/>
  <c r="AX134" i="34"/>
  <c r="AY134" i="34"/>
  <c r="AZ134" i="34"/>
  <c r="BA134" i="34"/>
  <c r="BD134" i="34"/>
  <c r="BE134" i="34"/>
  <c r="AX135" i="34"/>
  <c r="AY135" i="34"/>
  <c r="AZ135" i="34"/>
  <c r="BA135" i="34"/>
  <c r="BC135" i="34"/>
  <c r="AX136" i="34"/>
  <c r="AY136" i="34"/>
  <c r="AZ136" i="34"/>
  <c r="BA136" i="34"/>
  <c r="BB136" i="34"/>
  <c r="BF136" i="34"/>
  <c r="AX137" i="34"/>
  <c r="AY137" i="34"/>
  <c r="AZ137" i="34"/>
  <c r="BA137" i="34"/>
  <c r="BE137" i="34"/>
  <c r="BF137" i="34"/>
  <c r="BB138" i="34"/>
  <c r="BC138" i="34"/>
  <c r="BE138" i="34"/>
  <c r="BC139" i="34"/>
  <c r="BF139" i="34"/>
  <c r="BD140" i="34"/>
  <c r="BE141" i="34"/>
  <c r="BF141" i="34"/>
  <c r="BF142" i="34"/>
  <c r="AH18" i="34"/>
  <c r="AL14" i="34" s="1"/>
  <c r="AJ7" i="34"/>
  <c r="AL7" i="34"/>
  <c r="AN7" i="34"/>
  <c r="AP7" i="34"/>
  <c r="AJ8" i="34"/>
  <c r="AL8" i="34"/>
  <c r="AN8" i="34"/>
  <c r="AP8" i="34"/>
  <c r="AJ9" i="34"/>
  <c r="AL9" i="34"/>
  <c r="AN9" i="34"/>
  <c r="AP9" i="34"/>
  <c r="AJ10" i="34"/>
  <c r="AL10" i="34"/>
  <c r="AN10" i="34"/>
  <c r="AP10" i="34"/>
  <c r="AQ14" i="34"/>
  <c r="AH23" i="34" s="1"/>
  <c r="AH16" i="34"/>
  <c r="AJ14" i="34" s="1"/>
  <c r="AH17" i="34"/>
  <c r="AK14" i="34" s="1"/>
  <c r="AM26" i="34"/>
  <c r="AN26" i="34"/>
  <c r="AO26" i="34"/>
  <c r="AP26" i="34"/>
  <c r="AQ26" i="34"/>
  <c r="AM27" i="34"/>
  <c r="AN27" i="34"/>
  <c r="AO27" i="34"/>
  <c r="AP27" i="34"/>
  <c r="AQ27" i="34"/>
  <c r="AM28" i="34"/>
  <c r="AN28" i="34"/>
  <c r="AO28" i="34"/>
  <c r="AP28" i="34"/>
  <c r="AQ28" i="34"/>
  <c r="AM29" i="34"/>
  <c r="AN29" i="34"/>
  <c r="AO29" i="34"/>
  <c r="AP29" i="34"/>
  <c r="AQ29" i="34"/>
  <c r="AN30" i="34"/>
  <c r="AO30" i="34"/>
  <c r="AP30" i="34"/>
  <c r="AQ30" i="34"/>
  <c r="AO31" i="34"/>
  <c r="AP31" i="34"/>
  <c r="AQ31" i="34"/>
  <c r="AP32" i="34"/>
  <c r="AQ32" i="34"/>
  <c r="AQ33" i="34"/>
  <c r="AM37" i="34"/>
  <c r="AN37" i="34"/>
  <c r="AO37" i="34"/>
  <c r="AP37" i="34"/>
  <c r="AQ37" i="34"/>
  <c r="AM38" i="34"/>
  <c r="AN38" i="34"/>
  <c r="AO38" i="34"/>
  <c r="AP38" i="34"/>
  <c r="AQ38" i="34"/>
  <c r="AM39" i="34"/>
  <c r="AN39" i="34"/>
  <c r="AO39" i="34"/>
  <c r="AP39" i="34"/>
  <c r="AQ39" i="34"/>
  <c r="AM40" i="34"/>
  <c r="AN40" i="34"/>
  <c r="AO40" i="34"/>
  <c r="AP40" i="34"/>
  <c r="AQ40" i="34"/>
  <c r="AN41" i="34"/>
  <c r="AO41" i="34"/>
  <c r="AP41" i="34"/>
  <c r="AQ41" i="34"/>
  <c r="AO42" i="34"/>
  <c r="AP42" i="34"/>
  <c r="AQ42" i="34"/>
  <c r="AP43" i="34"/>
  <c r="AQ43" i="34"/>
  <c r="AQ44" i="34"/>
  <c r="AQ55" i="34" s="1"/>
  <c r="AI48" i="34"/>
  <c r="AJ48" i="34"/>
  <c r="AK48" i="34"/>
  <c r="AL48" i="34"/>
  <c r="AM48" i="34"/>
  <c r="AN48" i="34"/>
  <c r="AI49" i="34"/>
  <c r="AJ49" i="34"/>
  <c r="AK49" i="34"/>
  <c r="AL49" i="34"/>
  <c r="AM49" i="34"/>
  <c r="AP49" i="34"/>
  <c r="AQ49" i="34"/>
  <c r="AI50" i="34"/>
  <c r="AJ50" i="34"/>
  <c r="AK50" i="34"/>
  <c r="AL50" i="34"/>
  <c r="AP50" i="34"/>
  <c r="AI51" i="34"/>
  <c r="AJ51" i="34"/>
  <c r="AK51" i="34"/>
  <c r="AL51" i="34"/>
  <c r="AO51" i="34"/>
  <c r="AM52" i="34"/>
  <c r="AO52" i="34"/>
  <c r="AN53" i="34"/>
  <c r="AO53" i="34"/>
  <c r="AO54" i="34"/>
  <c r="AP55" i="34"/>
  <c r="AQ56" i="34"/>
  <c r="AG87" i="34"/>
  <c r="AJ93" i="34"/>
  <c r="AL93" i="34"/>
  <c r="AN93" i="34"/>
  <c r="AP93" i="34"/>
  <c r="AJ94" i="34"/>
  <c r="AL94" i="34"/>
  <c r="AN94" i="34"/>
  <c r="AP94" i="34"/>
  <c r="AJ95" i="34"/>
  <c r="AL95" i="34"/>
  <c r="AN95" i="34"/>
  <c r="AP95" i="34"/>
  <c r="AJ96" i="34"/>
  <c r="AL96" i="34"/>
  <c r="AN96" i="34"/>
  <c r="AP96" i="34"/>
  <c r="AQ100" i="34"/>
  <c r="AM112" i="34"/>
  <c r="AN112" i="34"/>
  <c r="AO112" i="34"/>
  <c r="AP112" i="34"/>
  <c r="AQ112" i="34"/>
  <c r="AM113" i="34"/>
  <c r="AN113" i="34"/>
  <c r="AO113" i="34"/>
  <c r="AP113" i="34"/>
  <c r="AQ113" i="34"/>
  <c r="AM114" i="34"/>
  <c r="AN114" i="34"/>
  <c r="AO114" i="34"/>
  <c r="AP114" i="34"/>
  <c r="AQ114" i="34"/>
  <c r="AM115" i="34"/>
  <c r="AN115" i="34"/>
  <c r="AO115" i="34"/>
  <c r="AP115" i="34"/>
  <c r="AQ115" i="34"/>
  <c r="AN116" i="34"/>
  <c r="AO116" i="34"/>
  <c r="AP116" i="34"/>
  <c r="AQ116" i="34"/>
  <c r="AO117" i="34"/>
  <c r="AP117" i="34"/>
  <c r="AQ117" i="34"/>
  <c r="AP118" i="34"/>
  <c r="AQ118" i="34"/>
  <c r="AQ119" i="34"/>
  <c r="AM123" i="34"/>
  <c r="AN123" i="34"/>
  <c r="AO123" i="34"/>
  <c r="AP123" i="34"/>
  <c r="AQ123" i="34"/>
  <c r="AM124" i="34"/>
  <c r="AM135" i="34" s="1"/>
  <c r="AN124" i="34"/>
  <c r="AO124" i="34"/>
  <c r="AP124" i="34"/>
  <c r="AP135" i="34" s="1"/>
  <c r="AQ124" i="34"/>
  <c r="AM125" i="34"/>
  <c r="AN125" i="34"/>
  <c r="AO125" i="34"/>
  <c r="AP125" i="34"/>
  <c r="AQ125" i="34"/>
  <c r="AM126" i="34"/>
  <c r="AN126" i="34"/>
  <c r="AO126" i="34"/>
  <c r="AP126" i="34"/>
  <c r="AQ126" i="34"/>
  <c r="AN127" i="34"/>
  <c r="AO127" i="34"/>
  <c r="AP127" i="34"/>
  <c r="AQ127" i="34"/>
  <c r="AO128" i="34"/>
  <c r="AP128" i="34"/>
  <c r="AP139" i="34" s="1"/>
  <c r="AQ128" i="34"/>
  <c r="AQ139" i="34" s="1"/>
  <c r="AP129" i="34"/>
  <c r="AQ129" i="34"/>
  <c r="AQ130" i="34"/>
  <c r="AQ141" i="34" s="1"/>
  <c r="AI134" i="34"/>
  <c r="AJ134" i="34"/>
  <c r="AK134" i="34"/>
  <c r="AL134" i="34"/>
  <c r="AM134" i="34"/>
  <c r="AN134" i="34"/>
  <c r="AI135" i="34"/>
  <c r="AJ135" i="34"/>
  <c r="AK135" i="34"/>
  <c r="AL135" i="34"/>
  <c r="AQ135" i="34"/>
  <c r="AI136" i="34"/>
  <c r="AJ136" i="34"/>
  <c r="AK136" i="34"/>
  <c r="AL136" i="34"/>
  <c r="AP136" i="34"/>
  <c r="AI137" i="34"/>
  <c r="AJ137" i="34"/>
  <c r="AK137" i="34"/>
  <c r="AL137" i="34"/>
  <c r="AO137" i="34"/>
  <c r="AM138" i="34"/>
  <c r="AO138" i="34"/>
  <c r="AN139" i="34"/>
  <c r="AO140" i="34"/>
  <c r="AP141" i="34"/>
  <c r="AQ142" i="34"/>
  <c r="R87" i="34"/>
  <c r="C87" i="34"/>
  <c r="K11" i="34"/>
  <c r="H22" i="38" s="1"/>
  <c r="FX72" i="35"/>
  <c r="FH72" i="35"/>
  <c r="ER72" i="35"/>
  <c r="EB72" i="35"/>
  <c r="DL72" i="35"/>
  <c r="CV72" i="35"/>
  <c r="CF72" i="35"/>
  <c r="BP72" i="35"/>
  <c r="AZ72" i="35"/>
  <c r="AJ72" i="35"/>
  <c r="T72" i="35"/>
  <c r="D72" i="35"/>
  <c r="C71" i="35"/>
  <c r="S71" i="35"/>
  <c r="AI71" i="35"/>
  <c r="AY71" i="35"/>
  <c r="BO71" i="35"/>
  <c r="CE71" i="35"/>
  <c r="CU71" i="35"/>
  <c r="DK71" i="35"/>
  <c r="EA71" i="35"/>
  <c r="EQ71" i="35"/>
  <c r="FG71" i="35"/>
  <c r="FW71" i="35"/>
  <c r="FX77" i="35"/>
  <c r="FX76" i="35"/>
  <c r="FX75" i="35"/>
  <c r="FX74" i="35"/>
  <c r="FX73" i="35"/>
  <c r="FX8" i="35"/>
  <c r="FX7" i="35"/>
  <c r="FX6" i="35"/>
  <c r="FX5" i="35"/>
  <c r="FX4" i="35"/>
  <c r="FX3" i="35"/>
  <c r="FH77" i="35"/>
  <c r="FH76" i="35"/>
  <c r="FH75" i="35"/>
  <c r="FH74" i="35"/>
  <c r="FH73" i="35"/>
  <c r="FH8" i="35"/>
  <c r="FH7" i="35"/>
  <c r="FH6" i="35"/>
  <c r="FH5" i="35"/>
  <c r="FH4" i="35"/>
  <c r="FH3" i="35"/>
  <c r="FS36" i="35" s="1"/>
  <c r="FQ48" i="35" s="1"/>
  <c r="FK60" i="35" s="1"/>
  <c r="ER77" i="35"/>
  <c r="ER76" i="35"/>
  <c r="ER75" i="35"/>
  <c r="ER74" i="35"/>
  <c r="ER73" i="35"/>
  <c r="ER8" i="35"/>
  <c r="ER7" i="35"/>
  <c r="FC40" i="35" s="1"/>
  <c r="FA52" i="35" s="1"/>
  <c r="EU64" i="35" s="1"/>
  <c r="ER6" i="35"/>
  <c r="ER5" i="35"/>
  <c r="ER4" i="35"/>
  <c r="ER3" i="35"/>
  <c r="EB77" i="35"/>
  <c r="EB76" i="35"/>
  <c r="EB75" i="35"/>
  <c r="EB74" i="35"/>
  <c r="EB73" i="35"/>
  <c r="EB8" i="35"/>
  <c r="EB7" i="35"/>
  <c r="EB6" i="35"/>
  <c r="EB5" i="35"/>
  <c r="EB4" i="35"/>
  <c r="EB3" i="35"/>
  <c r="DL77" i="35"/>
  <c r="DL76" i="35"/>
  <c r="DL75" i="35"/>
  <c r="DL74" i="35"/>
  <c r="DL73" i="35"/>
  <c r="DL8" i="35"/>
  <c r="DW40" i="35" s="1"/>
  <c r="DU52" i="35" s="1"/>
  <c r="DO64" i="35" s="1"/>
  <c r="DL7" i="35"/>
  <c r="DL6" i="35"/>
  <c r="DL5" i="35"/>
  <c r="DL4" i="35"/>
  <c r="DL3" i="35"/>
  <c r="CV77" i="35"/>
  <c r="CV76" i="35"/>
  <c r="CV75" i="35"/>
  <c r="CV74" i="35"/>
  <c r="DG111" i="35" s="1"/>
  <c r="DE123" i="35" s="1"/>
  <c r="CV73" i="35"/>
  <c r="CV8" i="35"/>
  <c r="CV7" i="35"/>
  <c r="CV6" i="35"/>
  <c r="CV5" i="35"/>
  <c r="CV4" i="35"/>
  <c r="DG43" i="35" s="1"/>
  <c r="DE55" i="35" s="1"/>
  <c r="CY67" i="35" s="1"/>
  <c r="CV3" i="35"/>
  <c r="DG36" i="35" s="1"/>
  <c r="DE48" i="35" s="1"/>
  <c r="CY60" i="35" s="1"/>
  <c r="CF77" i="35"/>
  <c r="CQ109" i="35" s="1"/>
  <c r="CO121" i="35" s="1"/>
  <c r="CF76" i="35"/>
  <c r="CF75" i="35"/>
  <c r="CF74" i="35"/>
  <c r="CF73" i="35"/>
  <c r="CF8" i="35"/>
  <c r="CF7" i="35"/>
  <c r="CQ40" i="35" s="1"/>
  <c r="CO52" i="35" s="1"/>
  <c r="CI64" i="35" s="1"/>
  <c r="CF6" i="35"/>
  <c r="CF5" i="35"/>
  <c r="CF4" i="35"/>
  <c r="CQ43" i="35" s="1"/>
  <c r="CO55" i="35" s="1"/>
  <c r="CI67" i="35" s="1"/>
  <c r="CF3" i="35"/>
  <c r="BP77" i="35"/>
  <c r="BP76" i="35"/>
  <c r="BP75" i="35"/>
  <c r="BP74" i="35"/>
  <c r="BP73" i="35"/>
  <c r="BP8" i="35"/>
  <c r="BP7" i="35"/>
  <c r="BP6" i="35"/>
  <c r="BP5" i="35"/>
  <c r="BP4" i="35"/>
  <c r="BP3" i="35"/>
  <c r="AZ77" i="35"/>
  <c r="AZ76" i="35"/>
  <c r="AZ75" i="35"/>
  <c r="AZ74" i="35"/>
  <c r="AZ73" i="35"/>
  <c r="AZ8" i="35"/>
  <c r="AZ7" i="35"/>
  <c r="AZ6" i="35"/>
  <c r="AZ5" i="35"/>
  <c r="AZ4" i="35"/>
  <c r="AZ3" i="35"/>
  <c r="GB136" i="35"/>
  <c r="GH88" i="35" s="1"/>
  <c r="GB135" i="35"/>
  <c r="GH87" i="35" s="1"/>
  <c r="GB134" i="35"/>
  <c r="GH86" i="35" s="1"/>
  <c r="GB133" i="35"/>
  <c r="GG120" i="35"/>
  <c r="GG119" i="35"/>
  <c r="GG118" i="35"/>
  <c r="FY111" i="35"/>
  <c r="FZ110" i="35"/>
  <c r="FY110" i="35"/>
  <c r="GA109" i="35"/>
  <c r="FZ109" i="35"/>
  <c r="FY109" i="35"/>
  <c r="FY108" i="35"/>
  <c r="FX107" i="35"/>
  <c r="FX106" i="35"/>
  <c r="GH85" i="35"/>
  <c r="GI112" i="35"/>
  <c r="GG124" i="35" s="1"/>
  <c r="GB67" i="35"/>
  <c r="GB66" i="35"/>
  <c r="GB65" i="35"/>
  <c r="GH17" i="35" s="1"/>
  <c r="GB64" i="35"/>
  <c r="GH16" i="35" s="1"/>
  <c r="GG51" i="35"/>
  <c r="GG50" i="35"/>
  <c r="GG49" i="35"/>
  <c r="FY42" i="35"/>
  <c r="FZ41" i="35"/>
  <c r="FY41" i="35"/>
  <c r="GA40" i="35"/>
  <c r="FZ40" i="35"/>
  <c r="FY40" i="35"/>
  <c r="FY39" i="35"/>
  <c r="FX38" i="35"/>
  <c r="FX37" i="35"/>
  <c r="GH19" i="35"/>
  <c r="GH18" i="35"/>
  <c r="FL136" i="35"/>
  <c r="FL135" i="35"/>
  <c r="FR87" i="35" s="1"/>
  <c r="FL134" i="35"/>
  <c r="FR86" i="35" s="1"/>
  <c r="FL133" i="35"/>
  <c r="FR85" i="35" s="1"/>
  <c r="FQ120" i="35"/>
  <c r="FQ119" i="35"/>
  <c r="FQ118" i="35"/>
  <c r="FI111" i="35"/>
  <c r="FJ110" i="35"/>
  <c r="FI110" i="35"/>
  <c r="FK109" i="35"/>
  <c r="FJ109" i="35"/>
  <c r="FI109" i="35"/>
  <c r="FI108" i="35"/>
  <c r="FH107" i="35"/>
  <c r="FH106" i="35"/>
  <c r="FR88" i="35"/>
  <c r="FS109" i="35"/>
  <c r="FQ121" i="35" s="1"/>
  <c r="FS110" i="35"/>
  <c r="FQ122" i="35" s="1"/>
  <c r="FS111" i="35"/>
  <c r="FQ123" i="35" s="1"/>
  <c r="FS112" i="35"/>
  <c r="FQ124" i="35" s="1"/>
  <c r="FL67" i="35"/>
  <c r="FL66" i="35"/>
  <c r="FR18" i="35" s="1"/>
  <c r="FL65" i="35"/>
  <c r="FR17" i="35" s="1"/>
  <c r="FL64" i="35"/>
  <c r="FR16" i="35" s="1"/>
  <c r="FQ51" i="35"/>
  <c r="FQ50" i="35"/>
  <c r="FQ49" i="35"/>
  <c r="FI42" i="35"/>
  <c r="FJ41" i="35"/>
  <c r="FI41" i="35"/>
  <c r="FK40" i="35"/>
  <c r="FJ40" i="35"/>
  <c r="FI40" i="35"/>
  <c r="FI39" i="35"/>
  <c r="FH38" i="35"/>
  <c r="FH37" i="35"/>
  <c r="FR19" i="35"/>
  <c r="FS42" i="35"/>
  <c r="FQ54" i="35" s="1"/>
  <c r="FK66" i="35" s="1"/>
  <c r="EV136" i="35"/>
  <c r="FB88" i="35" s="1"/>
  <c r="EV135" i="35"/>
  <c r="FB87" i="35" s="1"/>
  <c r="EV134" i="35"/>
  <c r="FB86" i="35" s="1"/>
  <c r="EV133" i="35"/>
  <c r="FB85" i="35" s="1"/>
  <c r="FA120" i="35"/>
  <c r="FA119" i="35"/>
  <c r="FA118" i="35"/>
  <c r="ES111" i="35"/>
  <c r="ET110" i="35"/>
  <c r="ES110" i="35"/>
  <c r="EU109" i="35"/>
  <c r="ET109" i="35"/>
  <c r="ES109" i="35"/>
  <c r="ES108" i="35"/>
  <c r="ER107" i="35"/>
  <c r="ER106" i="35"/>
  <c r="FC112" i="35"/>
  <c r="FA124" i="35" s="1"/>
  <c r="EV67" i="35"/>
  <c r="FB19" i="35" s="1"/>
  <c r="EV66" i="35"/>
  <c r="FB18" i="35" s="1"/>
  <c r="EV65" i="35"/>
  <c r="FB17" i="35" s="1"/>
  <c r="EV64" i="35"/>
  <c r="FA51" i="35"/>
  <c r="FA50" i="35"/>
  <c r="FA49" i="35"/>
  <c r="ES42" i="35"/>
  <c r="ET41" i="35"/>
  <c r="ES41" i="35"/>
  <c r="EU40" i="35"/>
  <c r="ET40" i="35"/>
  <c r="ES40" i="35"/>
  <c r="ES39" i="35"/>
  <c r="ER38" i="35"/>
  <c r="ER37" i="35"/>
  <c r="FB16" i="35"/>
  <c r="FC43" i="35"/>
  <c r="FA55" i="35" s="1"/>
  <c r="EU67" i="35" s="1"/>
  <c r="EF136" i="35"/>
  <c r="EF135" i="35"/>
  <c r="EL87" i="35" s="1"/>
  <c r="EF134" i="35"/>
  <c r="EL86" i="35" s="1"/>
  <c r="EF133" i="35"/>
  <c r="EK120" i="35"/>
  <c r="EK119" i="35"/>
  <c r="EK118" i="35"/>
  <c r="EC111" i="35"/>
  <c r="ED110" i="35"/>
  <c r="EC110" i="35"/>
  <c r="EE109" i="35"/>
  <c r="ED109" i="35"/>
  <c r="EC109" i="35"/>
  <c r="EC108" i="35"/>
  <c r="EB107" i="35"/>
  <c r="EB106" i="35"/>
  <c r="EL88" i="35"/>
  <c r="EL85" i="35"/>
  <c r="EM109" i="35"/>
  <c r="EK121" i="35" s="1"/>
  <c r="EM110" i="35"/>
  <c r="EK122" i="35" s="1"/>
  <c r="EF67" i="35"/>
  <c r="EL19" i="35" s="1"/>
  <c r="EF66" i="35"/>
  <c r="EL18" i="35" s="1"/>
  <c r="EF65" i="35"/>
  <c r="EL17" i="35" s="1"/>
  <c r="EF64" i="35"/>
  <c r="EL16" i="35" s="1"/>
  <c r="EK51" i="35"/>
  <c r="EK50" i="35"/>
  <c r="EK49" i="35"/>
  <c r="EC42" i="35"/>
  <c r="ED41" i="35"/>
  <c r="EC41" i="35"/>
  <c r="EE40" i="35"/>
  <c r="ED40" i="35"/>
  <c r="EC40" i="35"/>
  <c r="EC39" i="35"/>
  <c r="EB38" i="35"/>
  <c r="EB37" i="35"/>
  <c r="DP136" i="35"/>
  <c r="DV88" i="35" s="1"/>
  <c r="DP135" i="35"/>
  <c r="DV87" i="35" s="1"/>
  <c r="DP134" i="35"/>
  <c r="DV86" i="35" s="1"/>
  <c r="DP133" i="35"/>
  <c r="DU120" i="35"/>
  <c r="DU119" i="35"/>
  <c r="DU118" i="35"/>
  <c r="DW111" i="35"/>
  <c r="DU123" i="35" s="1"/>
  <c r="DM111" i="35"/>
  <c r="DN110" i="35"/>
  <c r="DM110" i="35"/>
  <c r="DO109" i="35"/>
  <c r="DN109" i="35"/>
  <c r="DM109" i="35"/>
  <c r="DM108" i="35"/>
  <c r="DL107" i="35"/>
  <c r="DL106" i="35"/>
  <c r="DV85" i="35"/>
  <c r="DW109" i="35"/>
  <c r="DU121" i="35" s="1"/>
  <c r="DW112" i="35"/>
  <c r="DU124" i="35" s="1"/>
  <c r="DP67" i="35"/>
  <c r="DV19" i="35" s="1"/>
  <c r="DP66" i="35"/>
  <c r="DV18" i="35" s="1"/>
  <c r="DP65" i="35"/>
  <c r="DV17" i="35" s="1"/>
  <c r="DP64" i="35"/>
  <c r="DU51" i="35"/>
  <c r="DU50" i="35"/>
  <c r="DU49" i="35"/>
  <c r="DM42" i="35"/>
  <c r="DN41" i="35"/>
  <c r="DM41" i="35"/>
  <c r="DO40" i="35"/>
  <c r="DN40" i="35"/>
  <c r="DM40" i="35"/>
  <c r="DM39" i="35"/>
  <c r="DL38" i="35"/>
  <c r="DL37" i="35"/>
  <c r="DV16" i="35"/>
  <c r="CZ136" i="35"/>
  <c r="DF88" i="35" s="1"/>
  <c r="CZ135" i="35"/>
  <c r="DF87" i="35" s="1"/>
  <c r="CZ134" i="35"/>
  <c r="DF86" i="35" s="1"/>
  <c r="CZ133" i="35"/>
  <c r="DE120" i="35"/>
  <c r="DE119" i="35"/>
  <c r="DE118" i="35"/>
  <c r="CW111" i="35"/>
  <c r="CX110" i="35"/>
  <c r="CW110" i="35"/>
  <c r="CY109" i="35"/>
  <c r="CX109" i="35"/>
  <c r="CW109" i="35"/>
  <c r="CW108" i="35"/>
  <c r="CV107" i="35"/>
  <c r="CV106" i="35"/>
  <c r="DF85" i="35"/>
  <c r="DG109" i="35"/>
  <c r="DE121" i="35" s="1"/>
  <c r="DG110" i="35"/>
  <c r="DE122" i="35" s="1"/>
  <c r="DG112" i="35"/>
  <c r="DE124" i="35" s="1"/>
  <c r="CZ67" i="35"/>
  <c r="DF19" i="35" s="1"/>
  <c r="CZ66" i="35"/>
  <c r="DF18" i="35" s="1"/>
  <c r="CZ65" i="35"/>
  <c r="DF17" i="35" s="1"/>
  <c r="CZ64" i="35"/>
  <c r="DE51" i="35"/>
  <c r="DE50" i="35"/>
  <c r="DE49" i="35"/>
  <c r="CW42" i="35"/>
  <c r="CX41" i="35"/>
  <c r="CW41" i="35"/>
  <c r="CY40" i="35"/>
  <c r="CX40" i="35"/>
  <c r="CW40" i="35"/>
  <c r="CW39" i="35"/>
  <c r="CV38" i="35"/>
  <c r="CV37" i="35"/>
  <c r="DF16" i="35"/>
  <c r="DG42" i="35"/>
  <c r="DE54" i="35" s="1"/>
  <c r="CY66" i="35" s="1"/>
  <c r="CJ136" i="35"/>
  <c r="CP88" i="35" s="1"/>
  <c r="CJ135" i="35"/>
  <c r="CP87" i="35" s="1"/>
  <c r="CJ134" i="35"/>
  <c r="CP86" i="35" s="1"/>
  <c r="CJ133" i="35"/>
  <c r="CP85" i="35" s="1"/>
  <c r="CO120" i="35"/>
  <c r="CO119" i="35"/>
  <c r="CO118" i="35"/>
  <c r="CG111" i="35"/>
  <c r="CH110" i="35"/>
  <c r="CG110" i="35"/>
  <c r="CI109" i="35"/>
  <c r="CH109" i="35"/>
  <c r="CG109" i="35"/>
  <c r="CG108" i="35"/>
  <c r="CF107" i="35"/>
  <c r="CF106" i="35"/>
  <c r="CJ67" i="35"/>
  <c r="CP19" i="35" s="1"/>
  <c r="CJ66" i="35"/>
  <c r="CP18" i="35" s="1"/>
  <c r="CJ65" i="35"/>
  <c r="CP17" i="35" s="1"/>
  <c r="CJ64" i="35"/>
  <c r="CP16" i="35" s="1"/>
  <c r="CO51" i="35"/>
  <c r="CO50" i="35"/>
  <c r="CO49" i="35"/>
  <c r="CG42" i="35"/>
  <c r="CH41" i="35"/>
  <c r="CG41" i="35"/>
  <c r="CI40" i="35"/>
  <c r="CH40" i="35"/>
  <c r="CG40" i="35"/>
  <c r="CG39" i="35"/>
  <c r="CF38" i="35"/>
  <c r="CF37" i="35"/>
  <c r="CQ42" i="35"/>
  <c r="CO54" i="35" s="1"/>
  <c r="CI66" i="35" s="1"/>
  <c r="BT136" i="35"/>
  <c r="BT135" i="35"/>
  <c r="BZ87" i="35" s="1"/>
  <c r="BT134" i="35"/>
  <c r="BZ86" i="35" s="1"/>
  <c r="BT133" i="35"/>
  <c r="BZ85" i="35" s="1"/>
  <c r="BY120" i="35"/>
  <c r="BY119" i="35"/>
  <c r="BY118" i="35"/>
  <c r="BQ111" i="35"/>
  <c r="BR110" i="35"/>
  <c r="BQ110" i="35"/>
  <c r="BS109" i="35"/>
  <c r="BR109" i="35"/>
  <c r="BQ109" i="35"/>
  <c r="BQ108" i="35"/>
  <c r="BP107" i="35"/>
  <c r="BP106" i="35"/>
  <c r="BZ88" i="35"/>
  <c r="CA112" i="35"/>
  <c r="BY124" i="35" s="1"/>
  <c r="BT67" i="35"/>
  <c r="BT66" i="35"/>
  <c r="BZ18" i="35" s="1"/>
  <c r="BT65" i="35"/>
  <c r="BZ17" i="35" s="1"/>
  <c r="BT64" i="35"/>
  <c r="BZ16" i="35" s="1"/>
  <c r="BY51" i="35"/>
  <c r="BY50" i="35"/>
  <c r="BY49" i="35"/>
  <c r="BQ42" i="35"/>
  <c r="BR41" i="35"/>
  <c r="BQ41" i="35"/>
  <c r="BS40" i="35"/>
  <c r="BR40" i="35"/>
  <c r="BQ40" i="35"/>
  <c r="BQ39" i="35"/>
  <c r="BP38" i="35"/>
  <c r="BP37" i="35"/>
  <c r="BZ19" i="35"/>
  <c r="CA43" i="35"/>
  <c r="BY55" i="35" s="1"/>
  <c r="BS67" i="35" s="1"/>
  <c r="BD136" i="35"/>
  <c r="BD135" i="35"/>
  <c r="BJ87" i="35" s="1"/>
  <c r="BD134" i="35"/>
  <c r="BJ86" i="35" s="1"/>
  <c r="BD133" i="35"/>
  <c r="BJ85" i="35" s="1"/>
  <c r="BI120" i="35"/>
  <c r="BI119" i="35"/>
  <c r="BI118" i="35"/>
  <c r="BA111" i="35"/>
  <c r="BB110" i="35"/>
  <c r="BA110" i="35"/>
  <c r="BC109" i="35"/>
  <c r="BB109" i="35"/>
  <c r="BA109" i="35"/>
  <c r="BA108" i="35"/>
  <c r="AZ107" i="35"/>
  <c r="AZ106" i="35"/>
  <c r="BJ88" i="35"/>
  <c r="BK109" i="35"/>
  <c r="BI121" i="35" s="1"/>
  <c r="BK110" i="35"/>
  <c r="BI122" i="35" s="1"/>
  <c r="BK111" i="35"/>
  <c r="BI123" i="35" s="1"/>
  <c r="BK112" i="35"/>
  <c r="BI124" i="35" s="1"/>
  <c r="BD67" i="35"/>
  <c r="BJ19" i="35" s="1"/>
  <c r="BD66" i="35"/>
  <c r="BJ18" i="35" s="1"/>
  <c r="BD65" i="35"/>
  <c r="BJ17" i="35" s="1"/>
  <c r="BD64" i="35"/>
  <c r="BI51" i="35"/>
  <c r="BI50" i="35"/>
  <c r="BI49" i="35"/>
  <c r="BA42" i="35"/>
  <c r="BB41" i="35"/>
  <c r="BA41" i="35"/>
  <c r="BC40" i="35"/>
  <c r="BB40" i="35"/>
  <c r="BA40" i="35"/>
  <c r="BA39" i="35"/>
  <c r="AZ38" i="35"/>
  <c r="AZ37" i="35"/>
  <c r="BJ16" i="35"/>
  <c r="BK40" i="35"/>
  <c r="BI52" i="35" s="1"/>
  <c r="BC64" i="35" s="1"/>
  <c r="AJ77" i="35"/>
  <c r="AU105" i="35" s="1"/>
  <c r="AS117" i="35" s="1"/>
  <c r="AJ76" i="35"/>
  <c r="AJ75" i="35"/>
  <c r="AJ74" i="35"/>
  <c r="AJ73" i="35"/>
  <c r="AJ8" i="35"/>
  <c r="AJ7" i="35"/>
  <c r="AJ6" i="35"/>
  <c r="AJ5" i="35"/>
  <c r="AJ4" i="35"/>
  <c r="AU43" i="35" s="1"/>
  <c r="AS55" i="35" s="1"/>
  <c r="AM67" i="35" s="1"/>
  <c r="AJ3" i="35"/>
  <c r="AN136" i="35"/>
  <c r="AN135" i="35"/>
  <c r="AT87" i="35" s="1"/>
  <c r="AN134" i="35"/>
  <c r="AT86" i="35" s="1"/>
  <c r="AN133" i="35"/>
  <c r="AT85" i="35" s="1"/>
  <c r="AS120" i="35"/>
  <c r="AS119" i="35"/>
  <c r="AS118" i="35"/>
  <c r="AK111" i="35"/>
  <c r="AL110" i="35"/>
  <c r="AK110" i="35"/>
  <c r="AM109" i="35"/>
  <c r="AL109" i="35"/>
  <c r="AK109" i="35"/>
  <c r="AK108" i="35"/>
  <c r="AJ107" i="35"/>
  <c r="AJ106" i="35"/>
  <c r="AT88" i="35"/>
  <c r="AU109" i="35"/>
  <c r="AS121" i="35" s="1"/>
  <c r="AN67" i="35"/>
  <c r="AT19" i="35" s="1"/>
  <c r="AN66" i="35"/>
  <c r="AT18" i="35" s="1"/>
  <c r="AN65" i="35"/>
  <c r="AT17" i="35" s="1"/>
  <c r="AN64" i="35"/>
  <c r="AT16" i="35" s="1"/>
  <c r="AS51" i="35"/>
  <c r="AS50" i="35"/>
  <c r="AS49" i="35"/>
  <c r="AK42" i="35"/>
  <c r="AL41" i="35"/>
  <c r="AK41" i="35"/>
  <c r="AM40" i="35"/>
  <c r="AL40" i="35"/>
  <c r="AK40" i="35"/>
  <c r="AK39" i="35"/>
  <c r="AJ38" i="35"/>
  <c r="AJ37" i="35"/>
  <c r="G4" i="35"/>
  <c r="H4" i="35"/>
  <c r="I4" i="35"/>
  <c r="J4" i="35"/>
  <c r="G5" i="35"/>
  <c r="H5" i="35"/>
  <c r="I5" i="35"/>
  <c r="J5" i="35"/>
  <c r="G6" i="35"/>
  <c r="H6" i="35"/>
  <c r="I6" i="35"/>
  <c r="J6" i="35"/>
  <c r="K7" i="35"/>
  <c r="L8" i="35"/>
  <c r="M9" i="35"/>
  <c r="N10" i="35"/>
  <c r="O11" i="35"/>
  <c r="H3" i="35"/>
  <c r="I3" i="35"/>
  <c r="J3" i="35"/>
  <c r="G3" i="35"/>
  <c r="T77" i="35"/>
  <c r="T76" i="35"/>
  <c r="T75" i="35"/>
  <c r="T74" i="35"/>
  <c r="T73" i="35"/>
  <c r="AE112" i="35" s="1"/>
  <c r="AC124" i="35" s="1"/>
  <c r="T8" i="35"/>
  <c r="T7" i="35"/>
  <c r="T6" i="35"/>
  <c r="T5" i="35"/>
  <c r="T4" i="35"/>
  <c r="T3" i="35"/>
  <c r="X136" i="35"/>
  <c r="X135" i="35"/>
  <c r="AD87" i="35" s="1"/>
  <c r="X134" i="35"/>
  <c r="AD86" i="35" s="1"/>
  <c r="X133" i="35"/>
  <c r="AD85" i="35" s="1"/>
  <c r="AC120" i="35"/>
  <c r="AC119" i="35"/>
  <c r="AC118" i="35"/>
  <c r="U111" i="35"/>
  <c r="V110" i="35"/>
  <c r="U110" i="35"/>
  <c r="W109" i="35"/>
  <c r="V109" i="35"/>
  <c r="U109" i="35"/>
  <c r="U108" i="35"/>
  <c r="T107" i="35"/>
  <c r="T106" i="35"/>
  <c r="AD88" i="35"/>
  <c r="X67" i="35"/>
  <c r="AD19" i="35" s="1"/>
  <c r="X66" i="35"/>
  <c r="AD18" i="35" s="1"/>
  <c r="X65" i="35"/>
  <c r="AD17" i="35" s="1"/>
  <c r="X64" i="35"/>
  <c r="AD16" i="35" s="1"/>
  <c r="AC51" i="35"/>
  <c r="AC50" i="35"/>
  <c r="AC49" i="35"/>
  <c r="U42" i="35"/>
  <c r="V41" i="35"/>
  <c r="U41" i="35"/>
  <c r="W40" i="35"/>
  <c r="V40" i="35"/>
  <c r="U40" i="35"/>
  <c r="U39" i="35"/>
  <c r="T38" i="35"/>
  <c r="T37" i="35"/>
  <c r="H136" i="35"/>
  <c r="N88" i="35" s="1"/>
  <c r="H135" i="35"/>
  <c r="N87" i="35" s="1"/>
  <c r="H134" i="35"/>
  <c r="N86" i="35" s="1"/>
  <c r="H133" i="35"/>
  <c r="N85" i="35" s="1"/>
  <c r="D76" i="35"/>
  <c r="D75" i="35"/>
  <c r="D74" i="35"/>
  <c r="D73" i="35"/>
  <c r="D4" i="35"/>
  <c r="M120" i="35"/>
  <c r="M119" i="35"/>
  <c r="M118" i="35"/>
  <c r="E111" i="35"/>
  <c r="F110" i="35"/>
  <c r="E110" i="35"/>
  <c r="G109" i="35"/>
  <c r="F109" i="35"/>
  <c r="E109" i="35"/>
  <c r="E108" i="35"/>
  <c r="D107" i="35"/>
  <c r="D106" i="35"/>
  <c r="D77" i="35"/>
  <c r="O110" i="35" s="1"/>
  <c r="M122" i="35" s="1"/>
  <c r="H67" i="35"/>
  <c r="N19" i="35" s="1"/>
  <c r="H66" i="35"/>
  <c r="N18" i="35" s="1"/>
  <c r="H65" i="35"/>
  <c r="N17" i="35" s="1"/>
  <c r="H64" i="35"/>
  <c r="N16" i="35" s="1"/>
  <c r="D8" i="35"/>
  <c r="D7" i="35"/>
  <c r="D6" i="35"/>
  <c r="D5" i="35"/>
  <c r="D3" i="35"/>
  <c r="Z6" i="34"/>
  <c r="Z11" i="34"/>
  <c r="N55" i="36"/>
  <c r="O55" i="36"/>
  <c r="P55" i="36"/>
  <c r="N56" i="36"/>
  <c r="O56" i="36"/>
  <c r="P56" i="36"/>
  <c r="N57" i="36"/>
  <c r="O57" i="36"/>
  <c r="P57" i="36"/>
  <c r="N62" i="36"/>
  <c r="O62" i="36"/>
  <c r="P62" i="36"/>
  <c r="E63" i="36"/>
  <c r="F63" i="36"/>
  <c r="G63" i="36"/>
  <c r="H63" i="36"/>
  <c r="M63" i="36"/>
  <c r="N63" i="36"/>
  <c r="O63" i="36"/>
  <c r="P63" i="36"/>
  <c r="E64" i="36"/>
  <c r="F64" i="36"/>
  <c r="G64" i="36"/>
  <c r="H64" i="36"/>
  <c r="M64" i="36"/>
  <c r="N64" i="36"/>
  <c r="O64" i="36"/>
  <c r="P64" i="36"/>
  <c r="E65" i="36"/>
  <c r="F65" i="36"/>
  <c r="G65" i="36"/>
  <c r="H65" i="36"/>
  <c r="M65" i="36"/>
  <c r="N65" i="36"/>
  <c r="O65" i="36"/>
  <c r="P65" i="36"/>
  <c r="N54" i="36"/>
  <c r="O54" i="36"/>
  <c r="P54" i="36"/>
  <c r="N40" i="36"/>
  <c r="O40" i="36"/>
  <c r="P40" i="36"/>
  <c r="N41" i="36"/>
  <c r="O41" i="36"/>
  <c r="P41" i="36"/>
  <c r="N42" i="36"/>
  <c r="O42" i="36"/>
  <c r="P42" i="36"/>
  <c r="P43" i="36"/>
  <c r="P44" i="36"/>
  <c r="P45" i="36"/>
  <c r="P46" i="36"/>
  <c r="N47" i="36"/>
  <c r="O47" i="36"/>
  <c r="P47" i="36"/>
  <c r="E48" i="36"/>
  <c r="F48" i="36"/>
  <c r="G48" i="36"/>
  <c r="H48" i="36"/>
  <c r="M48" i="36"/>
  <c r="N48" i="36"/>
  <c r="O48" i="36"/>
  <c r="P48" i="36"/>
  <c r="E49" i="36"/>
  <c r="F49" i="36"/>
  <c r="G49" i="36"/>
  <c r="H49" i="36"/>
  <c r="M49" i="36"/>
  <c r="N49" i="36"/>
  <c r="O49" i="36"/>
  <c r="P49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N39" i="36"/>
  <c r="O39" i="36"/>
  <c r="P39" i="36"/>
  <c r="X2" i="34"/>
  <c r="V2" i="34"/>
  <c r="U7" i="34"/>
  <c r="W7" i="34"/>
  <c r="Y7" i="34"/>
  <c r="AA7" i="34"/>
  <c r="U8" i="34"/>
  <c r="W8" i="34"/>
  <c r="Y8" i="34"/>
  <c r="AA8" i="34"/>
  <c r="U9" i="34"/>
  <c r="W9" i="34"/>
  <c r="Y9" i="34"/>
  <c r="AA9" i="34"/>
  <c r="U10" i="34"/>
  <c r="W10" i="34"/>
  <c r="Y10" i="34"/>
  <c r="AA10" i="34"/>
  <c r="X26" i="34"/>
  <c r="Y26" i="34"/>
  <c r="Z26" i="34"/>
  <c r="AA26" i="34"/>
  <c r="AB26" i="34"/>
  <c r="X27" i="34"/>
  <c r="Y27" i="34"/>
  <c r="Z27" i="34"/>
  <c r="AA27" i="34"/>
  <c r="AB27" i="34"/>
  <c r="X28" i="34"/>
  <c r="Y28" i="34"/>
  <c r="Z28" i="34"/>
  <c r="AA28" i="34"/>
  <c r="AB28" i="34"/>
  <c r="X29" i="34"/>
  <c r="Y29" i="34"/>
  <c r="Z29" i="34"/>
  <c r="AA29" i="34"/>
  <c r="AB29" i="34"/>
  <c r="Y30" i="34"/>
  <c r="Z30" i="34"/>
  <c r="AA30" i="34"/>
  <c r="AB30" i="34"/>
  <c r="Z31" i="34"/>
  <c r="AA31" i="34"/>
  <c r="AB31" i="34"/>
  <c r="AA32" i="34"/>
  <c r="AB32" i="34"/>
  <c r="AB33" i="34"/>
  <c r="X37" i="34"/>
  <c r="Y37" i="34"/>
  <c r="Z37" i="34"/>
  <c r="AA37" i="34"/>
  <c r="AB37" i="34"/>
  <c r="X38" i="34"/>
  <c r="X49" i="34" s="1"/>
  <c r="Y38" i="34"/>
  <c r="Z38" i="34"/>
  <c r="AA38" i="34"/>
  <c r="AB38" i="34"/>
  <c r="X39" i="34"/>
  <c r="Y39" i="34"/>
  <c r="Z39" i="34"/>
  <c r="AA39" i="34"/>
  <c r="AA50" i="34" s="1"/>
  <c r="AB39" i="34"/>
  <c r="X40" i="34"/>
  <c r="Y40" i="34"/>
  <c r="Z40" i="34"/>
  <c r="AA40" i="34"/>
  <c r="AB40" i="34"/>
  <c r="Y41" i="34"/>
  <c r="Z41" i="34"/>
  <c r="AA41" i="34"/>
  <c r="AB41" i="34"/>
  <c r="Z42" i="34"/>
  <c r="AA42" i="34"/>
  <c r="AA53" i="34" s="1"/>
  <c r="AB42" i="34"/>
  <c r="AA43" i="34"/>
  <c r="AB43" i="34"/>
  <c r="AB44" i="34"/>
  <c r="T48" i="34"/>
  <c r="U48" i="34"/>
  <c r="V48" i="34"/>
  <c r="W48" i="34"/>
  <c r="Y48" i="34"/>
  <c r="T49" i="34"/>
  <c r="U49" i="34"/>
  <c r="V49" i="34"/>
  <c r="W49" i="34"/>
  <c r="Y49" i="34"/>
  <c r="AB49" i="34"/>
  <c r="T50" i="34"/>
  <c r="U50" i="34"/>
  <c r="V50" i="34"/>
  <c r="W50" i="34"/>
  <c r="AB50" i="34"/>
  <c r="T51" i="34"/>
  <c r="U51" i="34"/>
  <c r="V51" i="34"/>
  <c r="W51" i="34"/>
  <c r="AA51" i="34"/>
  <c r="X52" i="34"/>
  <c r="AA52" i="34"/>
  <c r="Y53" i="34"/>
  <c r="Z54" i="34"/>
  <c r="AA55" i="34"/>
  <c r="AB55" i="34"/>
  <c r="AB56" i="34"/>
  <c r="U93" i="34"/>
  <c r="W93" i="34"/>
  <c r="Y93" i="34"/>
  <c r="AA93" i="34"/>
  <c r="U94" i="34"/>
  <c r="W94" i="34"/>
  <c r="Y94" i="34"/>
  <c r="AA94" i="34"/>
  <c r="U95" i="34"/>
  <c r="W95" i="34"/>
  <c r="Y95" i="34"/>
  <c r="AA95" i="34"/>
  <c r="U96" i="34"/>
  <c r="W96" i="34"/>
  <c r="Y96" i="34"/>
  <c r="AA96" i="34"/>
  <c r="AB100" i="34"/>
  <c r="X112" i="34"/>
  <c r="Y112" i="34"/>
  <c r="Z112" i="34"/>
  <c r="AA112" i="34"/>
  <c r="AB112" i="34"/>
  <c r="X113" i="34"/>
  <c r="Y113" i="34"/>
  <c r="Z113" i="34"/>
  <c r="AA113" i="34"/>
  <c r="AB113" i="34"/>
  <c r="X114" i="34"/>
  <c r="Y114" i="34"/>
  <c r="Z114" i="34"/>
  <c r="AA114" i="34"/>
  <c r="AB114" i="34"/>
  <c r="X115" i="34"/>
  <c r="Y115" i="34"/>
  <c r="Z115" i="34"/>
  <c r="AA115" i="34"/>
  <c r="AB115" i="34"/>
  <c r="Y116" i="34"/>
  <c r="Z116" i="34"/>
  <c r="AA116" i="34"/>
  <c r="AB116" i="34"/>
  <c r="Z117" i="34"/>
  <c r="AA117" i="34"/>
  <c r="AB117" i="34"/>
  <c r="AA118" i="34"/>
  <c r="AB118" i="34"/>
  <c r="AB119" i="34"/>
  <c r="AB141" i="34" s="1"/>
  <c r="X123" i="34"/>
  <c r="Y123" i="34"/>
  <c r="Z123" i="34"/>
  <c r="AA123" i="34"/>
  <c r="AA134" i="34" s="1"/>
  <c r="AB123" i="34"/>
  <c r="X124" i="34"/>
  <c r="Y124" i="34"/>
  <c r="Y135" i="34" s="1"/>
  <c r="Z124" i="34"/>
  <c r="Z135" i="34" s="1"/>
  <c r="AA124" i="34"/>
  <c r="AB124" i="34"/>
  <c r="X125" i="34"/>
  <c r="Y125" i="34"/>
  <c r="Y136" i="34" s="1"/>
  <c r="Z125" i="34"/>
  <c r="AA125" i="34"/>
  <c r="AB125" i="34"/>
  <c r="AB136" i="34" s="1"/>
  <c r="X126" i="34"/>
  <c r="X137" i="34" s="1"/>
  <c r="Y126" i="34"/>
  <c r="Z126" i="34"/>
  <c r="AA126" i="34"/>
  <c r="AB126" i="34"/>
  <c r="Y127" i="34"/>
  <c r="Z127" i="34"/>
  <c r="AA127" i="34"/>
  <c r="AA138" i="34" s="1"/>
  <c r="AB127" i="34"/>
  <c r="Z128" i="34"/>
  <c r="AA128" i="34"/>
  <c r="AB128" i="34"/>
  <c r="AA129" i="34"/>
  <c r="AA140" i="34" s="1"/>
  <c r="AB129" i="34"/>
  <c r="AB130" i="34"/>
  <c r="T134" i="34"/>
  <c r="U134" i="34"/>
  <c r="V134" i="34"/>
  <c r="W134" i="34"/>
  <c r="Y134" i="34"/>
  <c r="Z134" i="34"/>
  <c r="T135" i="34"/>
  <c r="U135" i="34"/>
  <c r="V135" i="34"/>
  <c r="W135" i="34"/>
  <c r="AB135" i="34"/>
  <c r="T136" i="34"/>
  <c r="U136" i="34"/>
  <c r="V136" i="34"/>
  <c r="W136" i="34"/>
  <c r="X136" i="34"/>
  <c r="T137" i="34"/>
  <c r="U137" i="34"/>
  <c r="V137" i="34"/>
  <c r="W137" i="34"/>
  <c r="AA137" i="34"/>
  <c r="AB137" i="34"/>
  <c r="X138" i="34"/>
  <c r="Y139" i="34"/>
  <c r="Z140" i="34"/>
  <c r="AA141" i="34"/>
  <c r="AB142" i="34"/>
  <c r="N24" i="36"/>
  <c r="O24" i="36"/>
  <c r="P24" i="36"/>
  <c r="N25" i="36"/>
  <c r="O25" i="36"/>
  <c r="P25" i="36"/>
  <c r="N26" i="36"/>
  <c r="O26" i="36"/>
  <c r="P26" i="36"/>
  <c r="N31" i="36"/>
  <c r="O31" i="36"/>
  <c r="P31" i="36"/>
  <c r="E32" i="36"/>
  <c r="F32" i="36"/>
  <c r="G32" i="36"/>
  <c r="H32" i="36"/>
  <c r="M32" i="36"/>
  <c r="N32" i="36"/>
  <c r="O32" i="36"/>
  <c r="P32" i="36"/>
  <c r="E33" i="36"/>
  <c r="F33" i="36"/>
  <c r="G33" i="36"/>
  <c r="H33" i="36"/>
  <c r="M33" i="36"/>
  <c r="N33" i="36"/>
  <c r="O33" i="36"/>
  <c r="P33" i="36"/>
  <c r="E34" i="36"/>
  <c r="F34" i="36"/>
  <c r="G34" i="36"/>
  <c r="H34" i="36"/>
  <c r="M34" i="36"/>
  <c r="N34" i="36"/>
  <c r="O34" i="36"/>
  <c r="P34" i="36"/>
  <c r="N23" i="36"/>
  <c r="O23" i="36"/>
  <c r="P23" i="36"/>
  <c r="N9" i="36"/>
  <c r="O9" i="36"/>
  <c r="P9" i="36"/>
  <c r="N10" i="36"/>
  <c r="O10" i="36"/>
  <c r="P10" i="36"/>
  <c r="N11" i="36"/>
  <c r="O11" i="36"/>
  <c r="P11" i="36"/>
  <c r="P12" i="36"/>
  <c r="P13" i="36"/>
  <c r="P14" i="36"/>
  <c r="P15" i="36"/>
  <c r="N16" i="36"/>
  <c r="O16" i="36"/>
  <c r="P16" i="36"/>
  <c r="E17" i="36"/>
  <c r="F17" i="36"/>
  <c r="G17" i="36"/>
  <c r="H17" i="36"/>
  <c r="M17" i="36"/>
  <c r="N17" i="36"/>
  <c r="O17" i="36"/>
  <c r="P17" i="36"/>
  <c r="E18" i="36"/>
  <c r="F18" i="36"/>
  <c r="G18" i="36"/>
  <c r="H18" i="36"/>
  <c r="M18" i="36"/>
  <c r="N18" i="36"/>
  <c r="O18" i="36"/>
  <c r="P18" i="36"/>
  <c r="E19" i="36"/>
  <c r="F19" i="36"/>
  <c r="G19" i="36"/>
  <c r="H19" i="36"/>
  <c r="I19" i="36"/>
  <c r="J19" i="36"/>
  <c r="K19" i="36"/>
  <c r="L19" i="36"/>
  <c r="M19" i="36"/>
  <c r="N19" i="36"/>
  <c r="O19" i="36"/>
  <c r="P19" i="36"/>
  <c r="N8" i="36"/>
  <c r="O8" i="36"/>
  <c r="P8" i="36"/>
  <c r="M130" i="34"/>
  <c r="M129" i="34"/>
  <c r="L129" i="34"/>
  <c r="M128" i="34"/>
  <c r="L128" i="34"/>
  <c r="K128" i="34"/>
  <c r="M127" i="34"/>
  <c r="L127" i="34"/>
  <c r="K127" i="34"/>
  <c r="J127" i="34"/>
  <c r="M126" i="34"/>
  <c r="L126" i="34"/>
  <c r="K126" i="34"/>
  <c r="J126" i="34"/>
  <c r="I126" i="34"/>
  <c r="M125" i="34"/>
  <c r="L125" i="34"/>
  <c r="K125" i="34"/>
  <c r="J125" i="34"/>
  <c r="I125" i="34"/>
  <c r="M124" i="34"/>
  <c r="L124" i="34"/>
  <c r="K124" i="34"/>
  <c r="J124" i="34"/>
  <c r="I124" i="34"/>
  <c r="M123" i="34"/>
  <c r="L123" i="34"/>
  <c r="K123" i="34"/>
  <c r="J123" i="34"/>
  <c r="I123" i="34"/>
  <c r="M44" i="34"/>
  <c r="M43" i="34"/>
  <c r="M42" i="34"/>
  <c r="M41" i="34"/>
  <c r="M40" i="34"/>
  <c r="M39" i="34"/>
  <c r="M38" i="34"/>
  <c r="M37" i="34"/>
  <c r="L43" i="34"/>
  <c r="L42" i="34"/>
  <c r="L41" i="34"/>
  <c r="L40" i="34"/>
  <c r="L39" i="34"/>
  <c r="L38" i="34"/>
  <c r="L37" i="34"/>
  <c r="K42" i="34"/>
  <c r="K41" i="34"/>
  <c r="K40" i="34"/>
  <c r="K39" i="34"/>
  <c r="K38" i="34"/>
  <c r="K37" i="34"/>
  <c r="J41" i="34"/>
  <c r="J40" i="34"/>
  <c r="J39" i="34"/>
  <c r="J38" i="34"/>
  <c r="J37" i="34"/>
  <c r="I40" i="34"/>
  <c r="I39" i="34"/>
  <c r="I38" i="34"/>
  <c r="I37" i="34"/>
  <c r="M119" i="34"/>
  <c r="M118" i="34"/>
  <c r="M140" i="34" s="1"/>
  <c r="L118" i="34"/>
  <c r="M117" i="34"/>
  <c r="L117" i="34"/>
  <c r="K117" i="34"/>
  <c r="M116" i="34"/>
  <c r="M138" i="34" s="1"/>
  <c r="L116" i="34"/>
  <c r="K116" i="34"/>
  <c r="K138" i="34" s="1"/>
  <c r="J116" i="34"/>
  <c r="J138" i="34" s="1"/>
  <c r="M115" i="34"/>
  <c r="L115" i="34"/>
  <c r="K115" i="34"/>
  <c r="K137" i="34" s="1"/>
  <c r="J115" i="34"/>
  <c r="J137" i="34" s="1"/>
  <c r="I115" i="34"/>
  <c r="I137" i="34" s="1"/>
  <c r="M114" i="34"/>
  <c r="M136" i="34" s="1"/>
  <c r="L114" i="34"/>
  <c r="L136" i="34" s="1"/>
  <c r="K114" i="34"/>
  <c r="K136" i="34" s="1"/>
  <c r="J114" i="34"/>
  <c r="I114" i="34"/>
  <c r="M113" i="34"/>
  <c r="M135" i="34" s="1"/>
  <c r="L113" i="34"/>
  <c r="L135" i="34" s="1"/>
  <c r="K113" i="34"/>
  <c r="K135" i="34" s="1"/>
  <c r="J113" i="34"/>
  <c r="J135" i="34" s="1"/>
  <c r="I113" i="34"/>
  <c r="I135" i="34" s="1"/>
  <c r="M112" i="34"/>
  <c r="M134" i="34" s="1"/>
  <c r="L112" i="34"/>
  <c r="L134" i="34" s="1"/>
  <c r="K112" i="34"/>
  <c r="J112" i="34"/>
  <c r="J134" i="34" s="1"/>
  <c r="I112" i="34"/>
  <c r="I134" i="34" s="1"/>
  <c r="M33" i="34"/>
  <c r="M32" i="34"/>
  <c r="M31" i="34"/>
  <c r="M30" i="34"/>
  <c r="M29" i="34"/>
  <c r="M28" i="34"/>
  <c r="M27" i="34"/>
  <c r="M26" i="34"/>
  <c r="L32" i="34"/>
  <c r="L31" i="34"/>
  <c r="L30" i="34"/>
  <c r="L29" i="34"/>
  <c r="L28" i="34"/>
  <c r="L27" i="34"/>
  <c r="L26" i="34"/>
  <c r="K31" i="34"/>
  <c r="K30" i="34"/>
  <c r="K29" i="34"/>
  <c r="K28" i="34"/>
  <c r="K27" i="34"/>
  <c r="K26" i="34"/>
  <c r="J30" i="34"/>
  <c r="J29" i="34"/>
  <c r="J28" i="34"/>
  <c r="J27" i="34"/>
  <c r="J26" i="34"/>
  <c r="I29" i="34"/>
  <c r="I28" i="34"/>
  <c r="I27" i="34"/>
  <c r="I26" i="34"/>
  <c r="X36" i="30"/>
  <c r="AA45" i="34" s="1"/>
  <c r="W36" i="30"/>
  <c r="V36" i="30"/>
  <c r="U36" i="30"/>
  <c r="AM45" i="34" s="1"/>
  <c r="T36" i="30"/>
  <c r="BA131" i="34" s="1"/>
  <c r="S36" i="30"/>
  <c r="AK131" i="34" s="1"/>
  <c r="R36" i="30"/>
  <c r="AY131" i="34" s="1"/>
  <c r="Q36" i="30"/>
  <c r="AX131" i="34" s="1"/>
  <c r="W35" i="30"/>
  <c r="AO130" i="34" s="1"/>
  <c r="V35" i="30"/>
  <c r="BC130" i="34" s="1"/>
  <c r="U35" i="30"/>
  <c r="BB130" i="34" s="1"/>
  <c r="T35" i="30"/>
  <c r="AL44" i="34" s="1"/>
  <c r="S35" i="30"/>
  <c r="AK44" i="34" s="1"/>
  <c r="R35" i="30"/>
  <c r="AY130" i="34" s="1"/>
  <c r="Q35" i="30"/>
  <c r="V34" i="30"/>
  <c r="BC129" i="34" s="1"/>
  <c r="U34" i="30"/>
  <c r="AM43" i="34" s="1"/>
  <c r="T34" i="30"/>
  <c r="AL129" i="34" s="1"/>
  <c r="S34" i="30"/>
  <c r="R34" i="30"/>
  <c r="AY129" i="34" s="1"/>
  <c r="Q34" i="30"/>
  <c r="AI129" i="34" s="1"/>
  <c r="U33" i="30"/>
  <c r="AM128" i="34" s="1"/>
  <c r="T33" i="30"/>
  <c r="S33" i="30"/>
  <c r="AK128" i="34" s="1"/>
  <c r="R33" i="30"/>
  <c r="AY128" i="34" s="1"/>
  <c r="Q33" i="30"/>
  <c r="AI128" i="34" s="1"/>
  <c r="T32" i="30"/>
  <c r="AL127" i="34" s="1"/>
  <c r="S32" i="30"/>
  <c r="AK41" i="34" s="1"/>
  <c r="R32" i="30"/>
  <c r="AY127" i="34" s="1"/>
  <c r="Q32" i="30"/>
  <c r="AI127" i="34" s="1"/>
  <c r="T20" i="30"/>
  <c r="AL33" i="34" s="1"/>
  <c r="X21" i="30"/>
  <c r="AP120" i="34" s="1"/>
  <c r="W21" i="30"/>
  <c r="AO120" i="34" s="1"/>
  <c r="W20" i="30"/>
  <c r="AO119" i="34" s="1"/>
  <c r="AO141" i="34" s="1"/>
  <c r="V21" i="30"/>
  <c r="V20" i="30"/>
  <c r="V19" i="30"/>
  <c r="U21" i="30"/>
  <c r="AM34" i="34" s="1"/>
  <c r="U20" i="30"/>
  <c r="AM119" i="34" s="1"/>
  <c r="U19" i="30"/>
  <c r="AM32" i="34" s="1"/>
  <c r="U18" i="30"/>
  <c r="AM117" i="34" s="1"/>
  <c r="T21" i="30"/>
  <c r="AL120" i="34" s="1"/>
  <c r="T19" i="30"/>
  <c r="AL118" i="34" s="1"/>
  <c r="T18" i="30"/>
  <c r="AL31" i="34" s="1"/>
  <c r="T17" i="30"/>
  <c r="AL30" i="34" s="1"/>
  <c r="S21" i="30"/>
  <c r="AK120" i="34" s="1"/>
  <c r="AK142" i="34" s="1"/>
  <c r="S20" i="30"/>
  <c r="S19" i="30"/>
  <c r="AK32" i="34" s="1"/>
  <c r="S18" i="30"/>
  <c r="AK117" i="34" s="1"/>
  <c r="S17" i="30"/>
  <c r="R21" i="30"/>
  <c r="R20" i="30"/>
  <c r="R19" i="30"/>
  <c r="R18" i="30"/>
  <c r="R17" i="30"/>
  <c r="Q21" i="30"/>
  <c r="AI34" i="34" s="1"/>
  <c r="Q20" i="30"/>
  <c r="AI119" i="34" s="1"/>
  <c r="Q19" i="30"/>
  <c r="Q18" i="30"/>
  <c r="Q17" i="30"/>
  <c r="AI116" i="34" s="1"/>
  <c r="M51" i="35"/>
  <c r="M50" i="35"/>
  <c r="M49" i="35"/>
  <c r="E42" i="35"/>
  <c r="F41" i="35"/>
  <c r="E41" i="35"/>
  <c r="G40" i="35"/>
  <c r="F40" i="35"/>
  <c r="E40" i="35"/>
  <c r="E39" i="35"/>
  <c r="D38" i="35"/>
  <c r="D37" i="35"/>
  <c r="I88" i="34"/>
  <c r="L94" i="34"/>
  <c r="L96" i="34"/>
  <c r="L95" i="34"/>
  <c r="L93" i="34"/>
  <c r="I2" i="34"/>
  <c r="M142" i="34"/>
  <c r="L141" i="34"/>
  <c r="L140" i="34"/>
  <c r="K140" i="34"/>
  <c r="M139" i="34"/>
  <c r="L139" i="34"/>
  <c r="K139" i="34"/>
  <c r="J139" i="34"/>
  <c r="L138" i="34"/>
  <c r="I138" i="34"/>
  <c r="M137" i="34"/>
  <c r="L137" i="34"/>
  <c r="H137" i="34"/>
  <c r="G137" i="34"/>
  <c r="F137" i="34"/>
  <c r="E137" i="34"/>
  <c r="J136" i="34"/>
  <c r="I136" i="34"/>
  <c r="H136" i="34"/>
  <c r="G136" i="34"/>
  <c r="F136" i="34"/>
  <c r="E136" i="34"/>
  <c r="H135" i="34"/>
  <c r="G135" i="34"/>
  <c r="F135" i="34"/>
  <c r="E135" i="34"/>
  <c r="K134" i="34"/>
  <c r="H134" i="34"/>
  <c r="G134" i="34"/>
  <c r="F134" i="34"/>
  <c r="E134" i="34"/>
  <c r="K97" i="34"/>
  <c r="M100" i="34" s="1"/>
  <c r="D109" i="34" s="1"/>
  <c r="J96" i="34"/>
  <c r="H96" i="34"/>
  <c r="F96" i="34"/>
  <c r="J95" i="34"/>
  <c r="H95" i="34"/>
  <c r="F95" i="34"/>
  <c r="J94" i="34"/>
  <c r="H94" i="34"/>
  <c r="F94" i="34"/>
  <c r="J93" i="34"/>
  <c r="H93" i="34"/>
  <c r="F93" i="34"/>
  <c r="M14" i="34"/>
  <c r="D23" i="34" s="1"/>
  <c r="K6" i="34"/>
  <c r="H10" i="38" s="1"/>
  <c r="L10" i="34"/>
  <c r="L9" i="34"/>
  <c r="L8" i="34"/>
  <c r="L7" i="34"/>
  <c r="J8" i="34"/>
  <c r="J9" i="34"/>
  <c r="J10" i="34"/>
  <c r="H8" i="34"/>
  <c r="H9" i="34"/>
  <c r="H10" i="34"/>
  <c r="F8" i="34"/>
  <c r="F9" i="34"/>
  <c r="F10" i="34"/>
  <c r="F7" i="34"/>
  <c r="H7" i="34"/>
  <c r="J7" i="34"/>
  <c r="Z20" i="31"/>
  <c r="Z10" i="31"/>
  <c r="AG38" i="33"/>
  <c r="AD41" i="33" s="1"/>
  <c r="X93" i="34" s="1"/>
  <c r="AD160" i="34" s="1"/>
  <c r="AG28" i="33"/>
  <c r="AE31" i="33" s="1"/>
  <c r="AM7" i="34" s="1"/>
  <c r="AS74" i="34" s="1"/>
  <c r="J17" i="33"/>
  <c r="I22" i="33"/>
  <c r="J22" i="33"/>
  <c r="K22" i="33"/>
  <c r="L22" i="33"/>
  <c r="M22" i="33"/>
  <c r="N22" i="33"/>
  <c r="O22" i="33"/>
  <c r="P22" i="33"/>
  <c r="Q22" i="33"/>
  <c r="R22" i="33"/>
  <c r="S22" i="33"/>
  <c r="H22" i="33"/>
  <c r="EN135" i="34" l="1"/>
  <c r="Z137" i="34"/>
  <c r="AN51" i="34"/>
  <c r="DZ137" i="34"/>
  <c r="FD137" i="34"/>
  <c r="CV51" i="34"/>
  <c r="DM50" i="34"/>
  <c r="FF50" i="34"/>
  <c r="CG50" i="34"/>
  <c r="FC49" i="34"/>
  <c r="CI48" i="34"/>
  <c r="CW134" i="34"/>
  <c r="FD48" i="34"/>
  <c r="FS51" i="34"/>
  <c r="AB51" i="34"/>
  <c r="AL130" i="34"/>
  <c r="AI120" i="34"/>
  <c r="AK118" i="34"/>
  <c r="AN137" i="34"/>
  <c r="AP34" i="34"/>
  <c r="BF55" i="34"/>
  <c r="EA137" i="34"/>
  <c r="EB136" i="34"/>
  <c r="EC135" i="34"/>
  <c r="DY135" i="34"/>
  <c r="DZ134" i="34"/>
  <c r="EC53" i="34"/>
  <c r="EB51" i="34"/>
  <c r="DZ49" i="34"/>
  <c r="EA48" i="34"/>
  <c r="ER55" i="34"/>
  <c r="AA136" i="34"/>
  <c r="X135" i="34"/>
  <c r="X50" i="34"/>
  <c r="Z48" i="34"/>
  <c r="BC51" i="34"/>
  <c r="BF48" i="34"/>
  <c r="BT48" i="34"/>
  <c r="CI135" i="34"/>
  <c r="DL50" i="34"/>
  <c r="DM49" i="34"/>
  <c r="EA51" i="34"/>
  <c r="DZ48" i="34"/>
  <c r="EO137" i="34"/>
  <c r="ER134" i="34"/>
  <c r="EN134" i="34"/>
  <c r="AI131" i="34"/>
  <c r="CI54" i="34"/>
  <c r="CY136" i="34"/>
  <c r="EC141" i="34"/>
  <c r="EC137" i="34"/>
  <c r="DZ136" i="34"/>
  <c r="EB134" i="34"/>
  <c r="FF134" i="34"/>
  <c r="FG55" i="34"/>
  <c r="FF53" i="34"/>
  <c r="FE52" i="34"/>
  <c r="FV140" i="34"/>
  <c r="FV55" i="34"/>
  <c r="FT52" i="34"/>
  <c r="FT51" i="34"/>
  <c r="FU50" i="34"/>
  <c r="FV49" i="34"/>
  <c r="FR49" i="34"/>
  <c r="FS48" i="34"/>
  <c r="AL55" i="34"/>
  <c r="AN138" i="34"/>
  <c r="AI45" i="34"/>
  <c r="BB137" i="34"/>
  <c r="BD135" i="34"/>
  <c r="EB54" i="34"/>
  <c r="FU49" i="34"/>
  <c r="FR48" i="34"/>
  <c r="E117" i="34"/>
  <c r="FN117" i="34"/>
  <c r="EY117" i="34"/>
  <c r="EY31" i="34"/>
  <c r="EJ31" i="34"/>
  <c r="FN31" i="34"/>
  <c r="DU31" i="34"/>
  <c r="DU117" i="34"/>
  <c r="EJ117" i="34"/>
  <c r="DF31" i="34"/>
  <c r="CQ31" i="34"/>
  <c r="CQ117" i="34"/>
  <c r="DF117" i="34"/>
  <c r="CB117" i="34"/>
  <c r="BM117" i="34"/>
  <c r="CB31" i="34"/>
  <c r="BM31" i="34"/>
  <c r="AX117" i="34"/>
  <c r="AX31" i="34"/>
  <c r="V33" i="34"/>
  <c r="FP33" i="34"/>
  <c r="FP119" i="34"/>
  <c r="FA119" i="34"/>
  <c r="FA33" i="34"/>
  <c r="EL119" i="34"/>
  <c r="DH33" i="34"/>
  <c r="EL33" i="34"/>
  <c r="DW33" i="34"/>
  <c r="CD119" i="34"/>
  <c r="BO33" i="34"/>
  <c r="DW119" i="34"/>
  <c r="CD33" i="34"/>
  <c r="DH119" i="34"/>
  <c r="CS33" i="34"/>
  <c r="AZ119" i="34"/>
  <c r="AZ33" i="34"/>
  <c r="CS119" i="34"/>
  <c r="BO119" i="34"/>
  <c r="J34" i="34"/>
  <c r="FS120" i="34"/>
  <c r="FD120" i="34"/>
  <c r="FD34" i="34"/>
  <c r="FS34" i="34"/>
  <c r="EO34" i="34"/>
  <c r="DZ34" i="34"/>
  <c r="DZ120" i="34"/>
  <c r="EO120" i="34"/>
  <c r="CG34" i="34"/>
  <c r="BR120" i="34"/>
  <c r="DK34" i="34"/>
  <c r="CV34" i="34"/>
  <c r="CV120" i="34"/>
  <c r="DK120" i="34"/>
  <c r="CG120" i="34"/>
  <c r="BC34" i="34"/>
  <c r="AN34" i="34"/>
  <c r="AN120" i="34"/>
  <c r="BR34" i="34"/>
  <c r="BC120" i="34"/>
  <c r="V43" i="34"/>
  <c r="FP43" i="34"/>
  <c r="FP129" i="34"/>
  <c r="FA129" i="34"/>
  <c r="FA43" i="34"/>
  <c r="EL129" i="34"/>
  <c r="DH43" i="34"/>
  <c r="EL43" i="34"/>
  <c r="DW43" i="34"/>
  <c r="DW129" i="34"/>
  <c r="CD129" i="34"/>
  <c r="BO43" i="34"/>
  <c r="DH129" i="34"/>
  <c r="CD43" i="34"/>
  <c r="CS43" i="34"/>
  <c r="BO129" i="34"/>
  <c r="AZ129" i="34"/>
  <c r="AZ140" i="34" s="1"/>
  <c r="AZ43" i="34"/>
  <c r="CS129" i="34"/>
  <c r="E130" i="34"/>
  <c r="FN130" i="34"/>
  <c r="EY130" i="34"/>
  <c r="EY141" i="34" s="1"/>
  <c r="EY44" i="34"/>
  <c r="FN44" i="34"/>
  <c r="DU44" i="34"/>
  <c r="DU130" i="34"/>
  <c r="EJ130" i="34"/>
  <c r="EJ44" i="34"/>
  <c r="DF44" i="34"/>
  <c r="CQ44" i="34"/>
  <c r="CQ130" i="34"/>
  <c r="DF130" i="34"/>
  <c r="DF141" i="34" s="1"/>
  <c r="BM44" i="34"/>
  <c r="BM55" i="34" s="1"/>
  <c r="BM130" i="34"/>
  <c r="CB44" i="34"/>
  <c r="CB130" i="34"/>
  <c r="AX44" i="34"/>
  <c r="J45" i="34"/>
  <c r="FS131" i="34"/>
  <c r="FD131" i="34"/>
  <c r="FD45" i="34"/>
  <c r="FS45" i="34"/>
  <c r="EO45" i="34"/>
  <c r="DZ45" i="34"/>
  <c r="DZ131" i="34"/>
  <c r="EO131" i="34"/>
  <c r="CG45" i="34"/>
  <c r="BR131" i="34"/>
  <c r="DK131" i="34"/>
  <c r="CV45" i="34"/>
  <c r="DK45" i="34"/>
  <c r="BC45" i="34"/>
  <c r="AN45" i="34"/>
  <c r="AN131" i="34"/>
  <c r="CV131" i="34"/>
  <c r="CG131" i="34"/>
  <c r="CG142" i="34" s="1"/>
  <c r="BR45" i="34"/>
  <c r="AL131" i="34"/>
  <c r="AL142" i="34" s="1"/>
  <c r="AI130" i="34"/>
  <c r="AI138" i="34"/>
  <c r="AO136" i="34"/>
  <c r="AQ134" i="34"/>
  <c r="AK45" i="34"/>
  <c r="AM44" i="34"/>
  <c r="AK43" i="34"/>
  <c r="AK54" i="34" s="1"/>
  <c r="AI42" i="34"/>
  <c r="AI53" i="34" s="1"/>
  <c r="AK34" i="34"/>
  <c r="AK56" i="34" s="1"/>
  <c r="AM33" i="34"/>
  <c r="AI31" i="34"/>
  <c r="H42" i="34"/>
  <c r="FB42" i="34"/>
  <c r="FQ42" i="34"/>
  <c r="FQ128" i="34"/>
  <c r="FB128" i="34"/>
  <c r="DI128" i="34"/>
  <c r="EM128" i="34"/>
  <c r="EM42" i="34"/>
  <c r="DX42" i="34"/>
  <c r="DX128" i="34"/>
  <c r="DI42" i="34"/>
  <c r="CT128" i="34"/>
  <c r="CT42" i="34"/>
  <c r="CE42" i="34"/>
  <c r="BP42" i="34"/>
  <c r="BA128" i="34"/>
  <c r="BP128" i="34"/>
  <c r="BA42" i="34"/>
  <c r="CE128" i="34"/>
  <c r="CE139" i="34" s="1"/>
  <c r="E118" i="34"/>
  <c r="FN118" i="34"/>
  <c r="EY118" i="34"/>
  <c r="EY32" i="34"/>
  <c r="EJ32" i="34"/>
  <c r="FN32" i="34"/>
  <c r="DU32" i="34"/>
  <c r="DU118" i="34"/>
  <c r="EJ118" i="34"/>
  <c r="DF32" i="34"/>
  <c r="CQ32" i="34"/>
  <c r="DF118" i="34"/>
  <c r="CQ118" i="34"/>
  <c r="CB32" i="34"/>
  <c r="BM32" i="34"/>
  <c r="AX118" i="34"/>
  <c r="CB118" i="34"/>
  <c r="BM118" i="34"/>
  <c r="AX32" i="34"/>
  <c r="Z45" i="34"/>
  <c r="FT45" i="34"/>
  <c r="FT131" i="34"/>
  <c r="FE131" i="34"/>
  <c r="FE45" i="34"/>
  <c r="EP131" i="34"/>
  <c r="DL45" i="34"/>
  <c r="EP45" i="34"/>
  <c r="CH131" i="34"/>
  <c r="BS45" i="34"/>
  <c r="EA131" i="34"/>
  <c r="DL131" i="34"/>
  <c r="CW45" i="34"/>
  <c r="EA45" i="34"/>
  <c r="CH45" i="34"/>
  <c r="BD131" i="34"/>
  <c r="BD45" i="34"/>
  <c r="CW131" i="34"/>
  <c r="BS131" i="34"/>
  <c r="AM130" i="34"/>
  <c r="AK129" i="34"/>
  <c r="AK140" i="34" s="1"/>
  <c r="AI117" i="34"/>
  <c r="AI139" i="34" s="1"/>
  <c r="AO45" i="34"/>
  <c r="AI43" i="34"/>
  <c r="AM42" i="34"/>
  <c r="AL41" i="34"/>
  <c r="AO34" i="34"/>
  <c r="AI32" i="34"/>
  <c r="AM31" i="34"/>
  <c r="AX129" i="34"/>
  <c r="BB128" i="34"/>
  <c r="F30" i="34"/>
  <c r="FO116" i="34"/>
  <c r="EZ116" i="34"/>
  <c r="EZ30" i="34"/>
  <c r="EK30" i="34"/>
  <c r="FO30" i="34"/>
  <c r="DV30" i="34"/>
  <c r="DV116" i="34"/>
  <c r="EK116" i="34"/>
  <c r="DG116" i="34"/>
  <c r="CC30" i="34"/>
  <c r="BN116" i="34"/>
  <c r="CR116" i="34"/>
  <c r="DG30" i="34"/>
  <c r="CR30" i="34"/>
  <c r="BN30" i="34"/>
  <c r="AY30" i="34"/>
  <c r="AJ30" i="34"/>
  <c r="AJ116" i="34"/>
  <c r="CC116" i="34"/>
  <c r="AY116" i="34"/>
  <c r="W32" i="34"/>
  <c r="FB32" i="34"/>
  <c r="EM32" i="34"/>
  <c r="FQ32" i="34"/>
  <c r="FQ118" i="34"/>
  <c r="FB118" i="34"/>
  <c r="DI118" i="34"/>
  <c r="EM118" i="34"/>
  <c r="DX32" i="34"/>
  <c r="CT118" i="34"/>
  <c r="DX118" i="34"/>
  <c r="DI32" i="34"/>
  <c r="CT32" i="34"/>
  <c r="CE32" i="34"/>
  <c r="CE118" i="34"/>
  <c r="BP118" i="34"/>
  <c r="BA118" i="34"/>
  <c r="BA32" i="34"/>
  <c r="BP32" i="34"/>
  <c r="H33" i="34"/>
  <c r="FB33" i="34"/>
  <c r="EM33" i="34"/>
  <c r="FQ33" i="34"/>
  <c r="FQ119" i="34"/>
  <c r="FB119" i="34"/>
  <c r="DI119" i="34"/>
  <c r="EM119" i="34"/>
  <c r="DX33" i="34"/>
  <c r="CT119" i="34"/>
  <c r="DI33" i="34"/>
  <c r="DX119" i="34"/>
  <c r="CT33" i="34"/>
  <c r="CE119" i="34"/>
  <c r="BA119" i="34"/>
  <c r="CE33" i="34"/>
  <c r="BP33" i="34"/>
  <c r="BA33" i="34"/>
  <c r="BP119" i="34"/>
  <c r="U45" i="34"/>
  <c r="FO131" i="34"/>
  <c r="EZ131" i="34"/>
  <c r="EZ45" i="34"/>
  <c r="FO45" i="34"/>
  <c r="EK45" i="34"/>
  <c r="DV45" i="34"/>
  <c r="DV131" i="34"/>
  <c r="EK131" i="34"/>
  <c r="CC45" i="34"/>
  <c r="BN131" i="34"/>
  <c r="CR45" i="34"/>
  <c r="DG131" i="34"/>
  <c r="DG45" i="34"/>
  <c r="BN45" i="34"/>
  <c r="AY45" i="34"/>
  <c r="AJ45" i="34"/>
  <c r="AJ131" i="34"/>
  <c r="CC131" i="34"/>
  <c r="CR131" i="34"/>
  <c r="V30" i="34"/>
  <c r="FP30" i="34"/>
  <c r="FP116" i="34"/>
  <c r="FA116" i="34"/>
  <c r="FA30" i="34"/>
  <c r="EL116" i="34"/>
  <c r="DH30" i="34"/>
  <c r="CS30" i="34"/>
  <c r="EL30" i="34"/>
  <c r="DW30" i="34"/>
  <c r="CD116" i="34"/>
  <c r="BO30" i="34"/>
  <c r="DH116" i="34"/>
  <c r="CD30" i="34"/>
  <c r="DW116" i="34"/>
  <c r="CS116" i="34"/>
  <c r="AZ116" i="34"/>
  <c r="AZ30" i="34"/>
  <c r="BO116" i="34"/>
  <c r="W34" i="34"/>
  <c r="FB34" i="34"/>
  <c r="FQ34" i="34"/>
  <c r="FQ120" i="34"/>
  <c r="FB120" i="34"/>
  <c r="DI120" i="34"/>
  <c r="EM120" i="34"/>
  <c r="EM34" i="34"/>
  <c r="DX34" i="34"/>
  <c r="CT120" i="34"/>
  <c r="DX120" i="34"/>
  <c r="DI34" i="34"/>
  <c r="CT34" i="34"/>
  <c r="BP34" i="34"/>
  <c r="BP120" i="34"/>
  <c r="BA120" i="34"/>
  <c r="BA142" i="34" s="1"/>
  <c r="CE34" i="34"/>
  <c r="CE120" i="34"/>
  <c r="BA34" i="34"/>
  <c r="Z33" i="34"/>
  <c r="FT33" i="34"/>
  <c r="FT119" i="34"/>
  <c r="FE119" i="34"/>
  <c r="FE33" i="34"/>
  <c r="EP119" i="34"/>
  <c r="DL33" i="34"/>
  <c r="EP33" i="34"/>
  <c r="EA33" i="34"/>
  <c r="CH119" i="34"/>
  <c r="BS33" i="34"/>
  <c r="DL119" i="34"/>
  <c r="CH33" i="34"/>
  <c r="CW33" i="34"/>
  <c r="EA119" i="34"/>
  <c r="BD119" i="34"/>
  <c r="BS119" i="34"/>
  <c r="BD33" i="34"/>
  <c r="CW119" i="34"/>
  <c r="E128" i="34"/>
  <c r="FN128" i="34"/>
  <c r="EY128" i="34"/>
  <c r="EY42" i="34"/>
  <c r="EY53" i="34" s="1"/>
  <c r="FN42" i="34"/>
  <c r="DU42" i="34"/>
  <c r="DU128" i="34"/>
  <c r="EJ128" i="34"/>
  <c r="EJ42" i="34"/>
  <c r="EJ53" i="34" s="1"/>
  <c r="DF128" i="34"/>
  <c r="DF139" i="34" s="1"/>
  <c r="CQ42" i="34"/>
  <c r="CQ128" i="34"/>
  <c r="DF42" i="34"/>
  <c r="BM128" i="34"/>
  <c r="CB128" i="34"/>
  <c r="CB139" i="34" s="1"/>
  <c r="CB42" i="34"/>
  <c r="CB53" i="34" s="1"/>
  <c r="BM42" i="34"/>
  <c r="AX42" i="34"/>
  <c r="W43" i="34"/>
  <c r="FB43" i="34"/>
  <c r="FQ43" i="34"/>
  <c r="FQ54" i="34" s="1"/>
  <c r="FQ129" i="34"/>
  <c r="FQ140" i="34" s="1"/>
  <c r="FB129" i="34"/>
  <c r="DI129" i="34"/>
  <c r="EM129" i="34"/>
  <c r="EM43" i="34"/>
  <c r="DX43" i="34"/>
  <c r="CT129" i="34"/>
  <c r="DX129" i="34"/>
  <c r="DI43" i="34"/>
  <c r="CT43" i="34"/>
  <c r="BP43" i="34"/>
  <c r="BP129" i="34"/>
  <c r="BA129" i="34"/>
  <c r="CE43" i="34"/>
  <c r="CE129" i="34"/>
  <c r="BA43" i="34"/>
  <c r="J44" i="34"/>
  <c r="FS130" i="34"/>
  <c r="FD130" i="34"/>
  <c r="FD44" i="34"/>
  <c r="FS44" i="34"/>
  <c r="EO44" i="34"/>
  <c r="DZ44" i="34"/>
  <c r="DZ130" i="34"/>
  <c r="EO130" i="34"/>
  <c r="DK44" i="34"/>
  <c r="CG44" i="34"/>
  <c r="BR130" i="34"/>
  <c r="CV44" i="34"/>
  <c r="DK130" i="34"/>
  <c r="CV130" i="34"/>
  <c r="BC44" i="34"/>
  <c r="AN44" i="34"/>
  <c r="AN130" i="34"/>
  <c r="BR44" i="34"/>
  <c r="CG130" i="34"/>
  <c r="U32" i="34"/>
  <c r="FO118" i="34"/>
  <c r="EZ118" i="34"/>
  <c r="EZ32" i="34"/>
  <c r="EK32" i="34"/>
  <c r="FO32" i="34"/>
  <c r="DV32" i="34"/>
  <c r="DV118" i="34"/>
  <c r="EK118" i="34"/>
  <c r="CC32" i="34"/>
  <c r="BN118" i="34"/>
  <c r="DG32" i="34"/>
  <c r="CR32" i="34"/>
  <c r="DG118" i="34"/>
  <c r="CR118" i="34"/>
  <c r="CC118" i="34"/>
  <c r="AY32" i="34"/>
  <c r="AJ32" i="34"/>
  <c r="AJ118" i="34"/>
  <c r="BN32" i="34"/>
  <c r="AY118" i="34"/>
  <c r="AY140" i="34" s="1"/>
  <c r="W30" i="34"/>
  <c r="FB30" i="34"/>
  <c r="EM30" i="34"/>
  <c r="FQ30" i="34"/>
  <c r="FQ116" i="34"/>
  <c r="FB116" i="34"/>
  <c r="DI116" i="34"/>
  <c r="EM116" i="34"/>
  <c r="EM138" i="34" s="1"/>
  <c r="DX30" i="34"/>
  <c r="DI30" i="34"/>
  <c r="CT30" i="34"/>
  <c r="CT116" i="34"/>
  <c r="DX116" i="34"/>
  <c r="CE30" i="34"/>
  <c r="BP30" i="34"/>
  <c r="BA116" i="34"/>
  <c r="BA30" i="34"/>
  <c r="CE116" i="34"/>
  <c r="BP116" i="34"/>
  <c r="U41" i="34"/>
  <c r="FO127" i="34"/>
  <c r="FO138" i="34" s="1"/>
  <c r="EZ127" i="34"/>
  <c r="EZ41" i="34"/>
  <c r="FO41" i="34"/>
  <c r="FO52" i="34" s="1"/>
  <c r="EK41" i="34"/>
  <c r="DV41" i="34"/>
  <c r="DV127" i="34"/>
  <c r="EK127" i="34"/>
  <c r="DG41" i="34"/>
  <c r="CC41" i="34"/>
  <c r="BN127" i="34"/>
  <c r="CR41" i="34"/>
  <c r="CR52" i="34" s="1"/>
  <c r="DG127" i="34"/>
  <c r="CR127" i="34"/>
  <c r="AY41" i="34"/>
  <c r="AY52" i="34" s="1"/>
  <c r="AJ41" i="34"/>
  <c r="AJ127" i="34"/>
  <c r="BN41" i="34"/>
  <c r="CC127" i="34"/>
  <c r="CC138" i="34" s="1"/>
  <c r="W45" i="34"/>
  <c r="FB45" i="34"/>
  <c r="FQ45" i="34"/>
  <c r="FQ131" i="34"/>
  <c r="FB131" i="34"/>
  <c r="DI131" i="34"/>
  <c r="EM131" i="34"/>
  <c r="EM45" i="34"/>
  <c r="DI45" i="34"/>
  <c r="CT131" i="34"/>
  <c r="DX131" i="34"/>
  <c r="DX45" i="34"/>
  <c r="CT45" i="34"/>
  <c r="CT56" i="34" s="1"/>
  <c r="BP45" i="34"/>
  <c r="BP131" i="34"/>
  <c r="CE45" i="34"/>
  <c r="BA45" i="34"/>
  <c r="CE131" i="34"/>
  <c r="CE142" i="34" s="1"/>
  <c r="AO131" i="34"/>
  <c r="AO142" i="34" s="1"/>
  <c r="AL119" i="34"/>
  <c r="AI118" i="34"/>
  <c r="AL116" i="34"/>
  <c r="AL138" i="34" s="1"/>
  <c r="AL42" i="34"/>
  <c r="AK33" i="34"/>
  <c r="AK30" i="34"/>
  <c r="AK52" i="34" s="1"/>
  <c r="BC131" i="34"/>
  <c r="BC142" i="34" s="1"/>
  <c r="F34" i="34"/>
  <c r="FO120" i="34"/>
  <c r="FO142" i="34" s="1"/>
  <c r="EZ120" i="34"/>
  <c r="EZ142" i="34" s="1"/>
  <c r="EZ34" i="34"/>
  <c r="EZ56" i="34" s="1"/>
  <c r="FO34" i="34"/>
  <c r="FO56" i="34" s="1"/>
  <c r="EK34" i="34"/>
  <c r="EK56" i="34" s="1"/>
  <c r="DV34" i="34"/>
  <c r="DV56" i="34" s="1"/>
  <c r="DV120" i="34"/>
  <c r="DV142" i="34" s="1"/>
  <c r="EK120" i="34"/>
  <c r="EK142" i="34" s="1"/>
  <c r="DG120" i="34"/>
  <c r="CC34" i="34"/>
  <c r="CC56" i="34" s="1"/>
  <c r="BN120" i="34"/>
  <c r="CR34" i="34"/>
  <c r="CR56" i="34" s="1"/>
  <c r="DG34" i="34"/>
  <c r="DG56" i="34" s="1"/>
  <c r="CR120" i="34"/>
  <c r="AY34" i="34"/>
  <c r="AJ34" i="34"/>
  <c r="AJ56" i="34" s="1"/>
  <c r="AJ120" i="34"/>
  <c r="AJ142" i="34" s="1"/>
  <c r="CC120" i="34"/>
  <c r="BN34" i="34"/>
  <c r="AY120" i="34"/>
  <c r="I119" i="34"/>
  <c r="FR119" i="34"/>
  <c r="FC119" i="34"/>
  <c r="FC33" i="34"/>
  <c r="FR33" i="34"/>
  <c r="DY33" i="34"/>
  <c r="DY119" i="34"/>
  <c r="EN119" i="34"/>
  <c r="EN33" i="34"/>
  <c r="CU33" i="34"/>
  <c r="CU119" i="34"/>
  <c r="DJ33" i="34"/>
  <c r="DJ119" i="34"/>
  <c r="BQ119" i="34"/>
  <c r="CF119" i="34"/>
  <c r="BB119" i="34"/>
  <c r="BB141" i="34" s="1"/>
  <c r="CF33" i="34"/>
  <c r="BQ33" i="34"/>
  <c r="BB33" i="34"/>
  <c r="W41" i="34"/>
  <c r="FB41" i="34"/>
  <c r="FQ41" i="34"/>
  <c r="FQ127" i="34"/>
  <c r="FQ138" i="34" s="1"/>
  <c r="FB127" i="34"/>
  <c r="DI127" i="34"/>
  <c r="EM127" i="34"/>
  <c r="EM41" i="34"/>
  <c r="DX41" i="34"/>
  <c r="DX52" i="34" s="1"/>
  <c r="CT127" i="34"/>
  <c r="DI41" i="34"/>
  <c r="DX127" i="34"/>
  <c r="CT41" i="34"/>
  <c r="CE127" i="34"/>
  <c r="BA127" i="34"/>
  <c r="CE41" i="34"/>
  <c r="BP41" i="34"/>
  <c r="BA41" i="34"/>
  <c r="BP127" i="34"/>
  <c r="I130" i="34"/>
  <c r="FR130" i="34"/>
  <c r="FC130" i="34"/>
  <c r="FC44" i="34"/>
  <c r="FR44" i="34"/>
  <c r="DY44" i="34"/>
  <c r="DY130" i="34"/>
  <c r="EN130" i="34"/>
  <c r="EN44" i="34"/>
  <c r="CU44" i="34"/>
  <c r="DJ130" i="34"/>
  <c r="CU130" i="34"/>
  <c r="DJ44" i="34"/>
  <c r="BQ44" i="34"/>
  <c r="BQ130" i="34"/>
  <c r="CF44" i="34"/>
  <c r="CF130" i="34"/>
  <c r="CF141" i="34" s="1"/>
  <c r="BB44" i="34"/>
  <c r="F31" i="34"/>
  <c r="FO117" i="34"/>
  <c r="EZ117" i="34"/>
  <c r="EZ31" i="34"/>
  <c r="EK31" i="34"/>
  <c r="FO31" i="34"/>
  <c r="DV31" i="34"/>
  <c r="DV117" i="34"/>
  <c r="EK117" i="34"/>
  <c r="CC31" i="34"/>
  <c r="BN117" i="34"/>
  <c r="DG31" i="34"/>
  <c r="CR31" i="34"/>
  <c r="CR117" i="34"/>
  <c r="DG117" i="34"/>
  <c r="AY31" i="34"/>
  <c r="AJ31" i="34"/>
  <c r="AJ117" i="34"/>
  <c r="CC117" i="34"/>
  <c r="BN31" i="34"/>
  <c r="AY117" i="34"/>
  <c r="V34" i="34"/>
  <c r="FP34" i="34"/>
  <c r="FP120" i="34"/>
  <c r="FA120" i="34"/>
  <c r="FA34" i="34"/>
  <c r="EL120" i="34"/>
  <c r="DH34" i="34"/>
  <c r="EL34" i="34"/>
  <c r="DW34" i="34"/>
  <c r="CD120" i="34"/>
  <c r="BO34" i="34"/>
  <c r="DW120" i="34"/>
  <c r="DH120" i="34"/>
  <c r="DH142" i="34" s="1"/>
  <c r="CD34" i="34"/>
  <c r="CS34" i="34"/>
  <c r="BO120" i="34"/>
  <c r="AZ120" i="34"/>
  <c r="CS120" i="34"/>
  <c r="AZ34" i="34"/>
  <c r="I120" i="34"/>
  <c r="FR120" i="34"/>
  <c r="FC120" i="34"/>
  <c r="FC34" i="34"/>
  <c r="FR34" i="34"/>
  <c r="DY34" i="34"/>
  <c r="DY120" i="34"/>
  <c r="EN120" i="34"/>
  <c r="EN34" i="34"/>
  <c r="DJ34" i="34"/>
  <c r="CU34" i="34"/>
  <c r="CU120" i="34"/>
  <c r="DJ120" i="34"/>
  <c r="BQ34" i="34"/>
  <c r="BQ56" i="34" s="1"/>
  <c r="BQ120" i="34"/>
  <c r="BB120" i="34"/>
  <c r="CF34" i="34"/>
  <c r="CF120" i="34"/>
  <c r="BB34" i="34"/>
  <c r="E127" i="34"/>
  <c r="FN127" i="34"/>
  <c r="EY127" i="34"/>
  <c r="EY41" i="34"/>
  <c r="EY52" i="34" s="1"/>
  <c r="FN41" i="34"/>
  <c r="DU41" i="34"/>
  <c r="DU127" i="34"/>
  <c r="EJ127" i="34"/>
  <c r="EJ41" i="34"/>
  <c r="CQ41" i="34"/>
  <c r="DF127" i="34"/>
  <c r="CQ127" i="34"/>
  <c r="DF41" i="34"/>
  <c r="BM41" i="34"/>
  <c r="CB41" i="34"/>
  <c r="CB52" i="34" s="1"/>
  <c r="BM127" i="34"/>
  <c r="BM138" i="34" s="1"/>
  <c r="CB127" i="34"/>
  <c r="AX127" i="34"/>
  <c r="AX41" i="34"/>
  <c r="I128" i="34"/>
  <c r="FR128" i="34"/>
  <c r="FC128" i="34"/>
  <c r="FC42" i="34"/>
  <c r="FR42" i="34"/>
  <c r="DY42" i="34"/>
  <c r="DY128" i="34"/>
  <c r="EN128" i="34"/>
  <c r="EN42" i="34"/>
  <c r="CU42" i="34"/>
  <c r="DJ42" i="34"/>
  <c r="CU128" i="34"/>
  <c r="DJ128" i="34"/>
  <c r="CF128" i="34"/>
  <c r="CF42" i="34"/>
  <c r="BQ42" i="34"/>
  <c r="BQ128" i="34"/>
  <c r="BB42" i="34"/>
  <c r="F44" i="34"/>
  <c r="FO130" i="34"/>
  <c r="EZ130" i="34"/>
  <c r="EZ44" i="34"/>
  <c r="EZ55" i="34" s="1"/>
  <c r="FO44" i="34"/>
  <c r="EK44" i="34"/>
  <c r="DV44" i="34"/>
  <c r="DV130" i="34"/>
  <c r="EK130" i="34"/>
  <c r="CC44" i="34"/>
  <c r="BN130" i="34"/>
  <c r="BN141" i="34" s="1"/>
  <c r="DG44" i="34"/>
  <c r="CR44" i="34"/>
  <c r="DG130" i="34"/>
  <c r="CC130" i="34"/>
  <c r="AY44" i="34"/>
  <c r="AJ44" i="34"/>
  <c r="AJ130" i="34"/>
  <c r="CR130" i="34"/>
  <c r="BN44" i="34"/>
  <c r="V45" i="34"/>
  <c r="FP45" i="34"/>
  <c r="FP131" i="34"/>
  <c r="FA131" i="34"/>
  <c r="FA45" i="34"/>
  <c r="EL131" i="34"/>
  <c r="DH45" i="34"/>
  <c r="EL45" i="34"/>
  <c r="DW45" i="34"/>
  <c r="DW131" i="34"/>
  <c r="CD131" i="34"/>
  <c r="BO45" i="34"/>
  <c r="CS45" i="34"/>
  <c r="DH131" i="34"/>
  <c r="CS131" i="34"/>
  <c r="BO131" i="34"/>
  <c r="AZ131" i="34"/>
  <c r="CD45" i="34"/>
  <c r="AZ45" i="34"/>
  <c r="E119" i="34"/>
  <c r="FN119" i="34"/>
  <c r="EY119" i="34"/>
  <c r="EY33" i="34"/>
  <c r="EJ33" i="34"/>
  <c r="FN33" i="34"/>
  <c r="DU33" i="34"/>
  <c r="DU119" i="34"/>
  <c r="EJ119" i="34"/>
  <c r="DF119" i="34"/>
  <c r="CQ33" i="34"/>
  <c r="CQ119" i="34"/>
  <c r="DF33" i="34"/>
  <c r="BM33" i="34"/>
  <c r="CB33" i="34"/>
  <c r="BM119" i="34"/>
  <c r="CB119" i="34"/>
  <c r="AX119" i="34"/>
  <c r="AX33" i="34"/>
  <c r="V31" i="34"/>
  <c r="FP31" i="34"/>
  <c r="FP117" i="34"/>
  <c r="FA117" i="34"/>
  <c r="FA31" i="34"/>
  <c r="EL117" i="34"/>
  <c r="DH31" i="34"/>
  <c r="CS31" i="34"/>
  <c r="DW31" i="34"/>
  <c r="EL31" i="34"/>
  <c r="DW117" i="34"/>
  <c r="DH117" i="34"/>
  <c r="CD117" i="34"/>
  <c r="BO31" i="34"/>
  <c r="CD31" i="34"/>
  <c r="CS117" i="34"/>
  <c r="AZ117" i="34"/>
  <c r="BO117" i="34"/>
  <c r="AZ31" i="34"/>
  <c r="I117" i="34"/>
  <c r="FR117" i="34"/>
  <c r="FC117" i="34"/>
  <c r="FC31" i="34"/>
  <c r="EN31" i="34"/>
  <c r="EN53" i="34" s="1"/>
  <c r="FR31" i="34"/>
  <c r="DY31" i="34"/>
  <c r="DY117" i="34"/>
  <c r="DY139" i="34" s="1"/>
  <c r="EN117" i="34"/>
  <c r="DJ31" i="34"/>
  <c r="CU31" i="34"/>
  <c r="DJ117" i="34"/>
  <c r="CU117" i="34"/>
  <c r="CU139" i="34" s="1"/>
  <c r="CF31" i="34"/>
  <c r="BQ31" i="34"/>
  <c r="BB117" i="34"/>
  <c r="CF117" i="34"/>
  <c r="CF139" i="34" s="1"/>
  <c r="BQ117" i="34"/>
  <c r="BB31" i="34"/>
  <c r="J32" i="34"/>
  <c r="FS118" i="34"/>
  <c r="FD118" i="34"/>
  <c r="FD32" i="34"/>
  <c r="EO32" i="34"/>
  <c r="FS32" i="34"/>
  <c r="DZ32" i="34"/>
  <c r="DZ118" i="34"/>
  <c r="EO118" i="34"/>
  <c r="DK32" i="34"/>
  <c r="CG32" i="34"/>
  <c r="BR118" i="34"/>
  <c r="DK118" i="34"/>
  <c r="CV32" i="34"/>
  <c r="CV118" i="34"/>
  <c r="BC32" i="34"/>
  <c r="AN32" i="34"/>
  <c r="AN118" i="34"/>
  <c r="BR32" i="34"/>
  <c r="CG118" i="34"/>
  <c r="BC118" i="34"/>
  <c r="BC140" i="34" s="1"/>
  <c r="Z34" i="34"/>
  <c r="FT34" i="34"/>
  <c r="FT56" i="34" s="1"/>
  <c r="FT120" i="34"/>
  <c r="FT142" i="34" s="1"/>
  <c r="FE120" i="34"/>
  <c r="FE142" i="34" s="1"/>
  <c r="FE34" i="34"/>
  <c r="EP120" i="34"/>
  <c r="EP142" i="34" s="1"/>
  <c r="DL34" i="34"/>
  <c r="DL56" i="34" s="1"/>
  <c r="EP34" i="34"/>
  <c r="EP56" i="34" s="1"/>
  <c r="EA34" i="34"/>
  <c r="EA56" i="34" s="1"/>
  <c r="DL120" i="34"/>
  <c r="CH120" i="34"/>
  <c r="CH142" i="34" s="1"/>
  <c r="BS34" i="34"/>
  <c r="CH34" i="34"/>
  <c r="CW34" i="34"/>
  <c r="EA120" i="34"/>
  <c r="EA142" i="34" s="1"/>
  <c r="BD120" i="34"/>
  <c r="BD142" i="34" s="1"/>
  <c r="BD34" i="34"/>
  <c r="BD56" i="34" s="1"/>
  <c r="CW120" i="34"/>
  <c r="CW142" i="34" s="1"/>
  <c r="BS120" i="34"/>
  <c r="BS142" i="34" s="1"/>
  <c r="F42" i="34"/>
  <c r="FO128" i="34"/>
  <c r="EZ128" i="34"/>
  <c r="EZ42" i="34"/>
  <c r="EZ53" i="34" s="1"/>
  <c r="FO42" i="34"/>
  <c r="EK42" i="34"/>
  <c r="EK53" i="34" s="1"/>
  <c r="DV42" i="34"/>
  <c r="DV53" i="34" s="1"/>
  <c r="DV128" i="34"/>
  <c r="EK128" i="34"/>
  <c r="CC42" i="34"/>
  <c r="BN128" i="34"/>
  <c r="DG128" i="34"/>
  <c r="CR42" i="34"/>
  <c r="DG42" i="34"/>
  <c r="CR128" i="34"/>
  <c r="BN42" i="34"/>
  <c r="AY42" i="34"/>
  <c r="AJ42" i="34"/>
  <c r="AJ128" i="34"/>
  <c r="CC128" i="34"/>
  <c r="E129" i="34"/>
  <c r="FN129" i="34"/>
  <c r="EY129" i="34"/>
  <c r="EY43" i="34"/>
  <c r="EY54" i="34" s="1"/>
  <c r="FN43" i="34"/>
  <c r="FN54" i="34" s="1"/>
  <c r="DU43" i="34"/>
  <c r="DU54" i="34" s="1"/>
  <c r="DU129" i="34"/>
  <c r="EJ129" i="34"/>
  <c r="EJ140" i="34" s="1"/>
  <c r="EJ43" i="34"/>
  <c r="CQ43" i="34"/>
  <c r="DF43" i="34"/>
  <c r="CQ129" i="34"/>
  <c r="CQ140" i="34" s="1"/>
  <c r="DF129" i="34"/>
  <c r="CB129" i="34"/>
  <c r="CB140" i="34" s="1"/>
  <c r="CB43" i="34"/>
  <c r="BM43" i="34"/>
  <c r="BM129" i="34"/>
  <c r="AX43" i="34"/>
  <c r="I129" i="34"/>
  <c r="FR129" i="34"/>
  <c r="FC129" i="34"/>
  <c r="FC43" i="34"/>
  <c r="FR43" i="34"/>
  <c r="DY43" i="34"/>
  <c r="DY129" i="34"/>
  <c r="EN129" i="34"/>
  <c r="EN43" i="34"/>
  <c r="EN54" i="34" s="1"/>
  <c r="DJ43" i="34"/>
  <c r="CU43" i="34"/>
  <c r="CU129" i="34"/>
  <c r="DJ129" i="34"/>
  <c r="BQ43" i="34"/>
  <c r="BQ129" i="34"/>
  <c r="CF43" i="34"/>
  <c r="CF129" i="34"/>
  <c r="BB43" i="34"/>
  <c r="V44" i="34"/>
  <c r="FP44" i="34"/>
  <c r="FP130" i="34"/>
  <c r="FA130" i="34"/>
  <c r="FA44" i="34"/>
  <c r="EL130" i="34"/>
  <c r="DH44" i="34"/>
  <c r="EL44" i="34"/>
  <c r="DW44" i="34"/>
  <c r="DW130" i="34"/>
  <c r="DH130" i="34"/>
  <c r="DH141" i="34" s="1"/>
  <c r="CD130" i="34"/>
  <c r="BO44" i="34"/>
  <c r="BO55" i="34" s="1"/>
  <c r="CS44" i="34"/>
  <c r="AZ130" i="34"/>
  <c r="AZ44" i="34"/>
  <c r="BO130" i="34"/>
  <c r="BO141" i="34" s="1"/>
  <c r="CS130" i="34"/>
  <c r="CD44" i="34"/>
  <c r="CD55" i="34" s="1"/>
  <c r="Z44" i="34"/>
  <c r="FT44" i="34"/>
  <c r="FT130" i="34"/>
  <c r="FE130" i="34"/>
  <c r="FE44" i="34"/>
  <c r="FE55" i="34" s="1"/>
  <c r="EP130" i="34"/>
  <c r="DL44" i="34"/>
  <c r="DL55" i="34" s="1"/>
  <c r="EP44" i="34"/>
  <c r="EA44" i="34"/>
  <c r="CH130" i="34"/>
  <c r="BS44" i="34"/>
  <c r="EA130" i="34"/>
  <c r="CW44" i="34"/>
  <c r="DL130" i="34"/>
  <c r="DL141" i="34" s="1"/>
  <c r="BD130" i="34"/>
  <c r="BD141" i="34" s="1"/>
  <c r="CW130" i="34"/>
  <c r="CW141" i="34" s="1"/>
  <c r="BS130" i="34"/>
  <c r="BS141" i="34" s="1"/>
  <c r="BD44" i="34"/>
  <c r="CH44" i="34"/>
  <c r="CH55" i="34" s="1"/>
  <c r="Z53" i="34"/>
  <c r="Z50" i="34"/>
  <c r="AA49" i="34"/>
  <c r="AB48" i="34"/>
  <c r="X48" i="34"/>
  <c r="E116" i="34"/>
  <c r="E138" i="34" s="1"/>
  <c r="FN116" i="34"/>
  <c r="FN138" i="34" s="1"/>
  <c r="EY116" i="34"/>
  <c r="EY138" i="34" s="1"/>
  <c r="EY30" i="34"/>
  <c r="EJ30" i="34"/>
  <c r="EJ52" i="34" s="1"/>
  <c r="FN30" i="34"/>
  <c r="DU30" i="34"/>
  <c r="DU52" i="34" s="1"/>
  <c r="DU116" i="34"/>
  <c r="EJ116" i="34"/>
  <c r="CQ116" i="34"/>
  <c r="DF30" i="34"/>
  <c r="DF52" i="34" s="1"/>
  <c r="CQ30" i="34"/>
  <c r="DF116" i="34"/>
  <c r="CB30" i="34"/>
  <c r="CB116" i="34"/>
  <c r="CB138" i="34" s="1"/>
  <c r="BM116" i="34"/>
  <c r="AX116" i="34"/>
  <c r="BM30" i="34"/>
  <c r="AX30" i="34"/>
  <c r="AX52" i="34" s="1"/>
  <c r="E120" i="34"/>
  <c r="FN120" i="34"/>
  <c r="EY120" i="34"/>
  <c r="EY34" i="34"/>
  <c r="FN34" i="34"/>
  <c r="DU34" i="34"/>
  <c r="DU56" i="34" s="1"/>
  <c r="DU120" i="34"/>
  <c r="EJ120" i="34"/>
  <c r="EJ34" i="34"/>
  <c r="CQ34" i="34"/>
  <c r="DF34" i="34"/>
  <c r="CQ120" i="34"/>
  <c r="CQ142" i="34" s="1"/>
  <c r="DF120" i="34"/>
  <c r="CB120" i="34"/>
  <c r="CB34" i="34"/>
  <c r="BM34" i="34"/>
  <c r="BM56" i="34" s="1"/>
  <c r="AX120" i="34"/>
  <c r="AX142" i="34" s="1"/>
  <c r="BM120" i="34"/>
  <c r="AX34" i="34"/>
  <c r="F33" i="34"/>
  <c r="FO119" i="34"/>
  <c r="FO141" i="34" s="1"/>
  <c r="EZ119" i="34"/>
  <c r="EZ33" i="34"/>
  <c r="EK33" i="34"/>
  <c r="EK55" i="34" s="1"/>
  <c r="FO33" i="34"/>
  <c r="DV33" i="34"/>
  <c r="DV55" i="34" s="1"/>
  <c r="DV119" i="34"/>
  <c r="EK119" i="34"/>
  <c r="EK141" i="34" s="1"/>
  <c r="DG33" i="34"/>
  <c r="CC33" i="34"/>
  <c r="BN119" i="34"/>
  <c r="DG119" i="34"/>
  <c r="DG141" i="34" s="1"/>
  <c r="CR33" i="34"/>
  <c r="CR119" i="34"/>
  <c r="CR141" i="34" s="1"/>
  <c r="AY33" i="34"/>
  <c r="AJ33" i="34"/>
  <c r="AJ55" i="34" s="1"/>
  <c r="AJ119" i="34"/>
  <c r="BN33" i="34"/>
  <c r="BN55" i="34" s="1"/>
  <c r="CC119" i="34"/>
  <c r="AY119" i="34"/>
  <c r="AY141" i="34" s="1"/>
  <c r="V32" i="34"/>
  <c r="V54" i="34" s="1"/>
  <c r="FP32" i="34"/>
  <c r="FP54" i="34" s="1"/>
  <c r="FP118" i="34"/>
  <c r="FA118" i="34"/>
  <c r="FA140" i="34" s="1"/>
  <c r="FA32" i="34"/>
  <c r="FA54" i="34" s="1"/>
  <c r="EL118" i="34"/>
  <c r="EL140" i="34" s="1"/>
  <c r="DH32" i="34"/>
  <c r="DH54" i="34" s="1"/>
  <c r="DW32" i="34"/>
  <c r="EL32" i="34"/>
  <c r="CD118" i="34"/>
  <c r="CD140" i="34" s="1"/>
  <c r="BO32" i="34"/>
  <c r="DW118" i="34"/>
  <c r="DW140" i="34" s="1"/>
  <c r="CD32" i="34"/>
  <c r="CS32" i="34"/>
  <c r="CS54" i="34" s="1"/>
  <c r="DH118" i="34"/>
  <c r="CS118" i="34"/>
  <c r="CS140" i="34" s="1"/>
  <c r="BO118" i="34"/>
  <c r="AZ118" i="34"/>
  <c r="AZ32" i="34"/>
  <c r="W31" i="34"/>
  <c r="FB31" i="34"/>
  <c r="EM31" i="34"/>
  <c r="EM53" i="34" s="1"/>
  <c r="FQ31" i="34"/>
  <c r="FQ117" i="34"/>
  <c r="FB117" i="34"/>
  <c r="FB139" i="34" s="1"/>
  <c r="DI117" i="34"/>
  <c r="DI139" i="34" s="1"/>
  <c r="EM117" i="34"/>
  <c r="DX31" i="34"/>
  <c r="CT117" i="34"/>
  <c r="CT139" i="34" s="1"/>
  <c r="DX117" i="34"/>
  <c r="DX139" i="34" s="1"/>
  <c r="DI31" i="34"/>
  <c r="CT31" i="34"/>
  <c r="BP31" i="34"/>
  <c r="BA117" i="34"/>
  <c r="BA139" i="34" s="1"/>
  <c r="CE117" i="34"/>
  <c r="BP117" i="34"/>
  <c r="BA31" i="34"/>
  <c r="BA53" i="34" s="1"/>
  <c r="CE31" i="34"/>
  <c r="CE53" i="34" s="1"/>
  <c r="I118" i="34"/>
  <c r="FR118" i="34"/>
  <c r="FR140" i="34" s="1"/>
  <c r="FC118" i="34"/>
  <c r="FC32" i="34"/>
  <c r="EN32" i="34"/>
  <c r="FR32" i="34"/>
  <c r="FR54" i="34" s="1"/>
  <c r="DY32" i="34"/>
  <c r="DY118" i="34"/>
  <c r="EN118" i="34"/>
  <c r="DJ118" i="34"/>
  <c r="DJ140" i="34" s="1"/>
  <c r="CU32" i="34"/>
  <c r="CU118" i="34"/>
  <c r="DJ32" i="34"/>
  <c r="BQ32" i="34"/>
  <c r="CF32" i="34"/>
  <c r="CF118" i="34"/>
  <c r="BQ118" i="34"/>
  <c r="BB118" i="34"/>
  <c r="BB32" i="34"/>
  <c r="J33" i="34"/>
  <c r="FS119" i="34"/>
  <c r="FD119" i="34"/>
  <c r="FD33" i="34"/>
  <c r="FS33" i="34"/>
  <c r="EO33" i="34"/>
  <c r="DZ33" i="34"/>
  <c r="DZ119" i="34"/>
  <c r="EO119" i="34"/>
  <c r="EO141" i="34" s="1"/>
  <c r="DK119" i="34"/>
  <c r="CG33" i="34"/>
  <c r="CG55" i="34" s="1"/>
  <c r="BR119" i="34"/>
  <c r="CV33" i="34"/>
  <c r="CV119" i="34"/>
  <c r="DK33" i="34"/>
  <c r="DK55" i="34" s="1"/>
  <c r="BR33" i="34"/>
  <c r="BR55" i="34" s="1"/>
  <c r="BC33" i="34"/>
  <c r="BC55" i="34" s="1"/>
  <c r="AN33" i="34"/>
  <c r="AN119" i="34"/>
  <c r="AN141" i="34" s="1"/>
  <c r="CG119" i="34"/>
  <c r="BC119" i="34"/>
  <c r="AA34" i="34"/>
  <c r="AA56" i="34" s="1"/>
  <c r="FF34" i="34"/>
  <c r="FU34" i="34"/>
  <c r="FU120" i="34"/>
  <c r="FF120" i="34"/>
  <c r="DM120" i="34"/>
  <c r="EQ120" i="34"/>
  <c r="EQ34" i="34"/>
  <c r="EB34" i="34"/>
  <c r="EB120" i="34"/>
  <c r="CX120" i="34"/>
  <c r="DM34" i="34"/>
  <c r="CX34" i="34"/>
  <c r="CI34" i="34"/>
  <c r="BT120" i="34"/>
  <c r="CI120" i="34"/>
  <c r="BE120" i="34"/>
  <c r="BE34" i="34"/>
  <c r="BT34" i="34"/>
  <c r="V41" i="34"/>
  <c r="FP41" i="34"/>
  <c r="FP127" i="34"/>
  <c r="FA127" i="34"/>
  <c r="FA41" i="34"/>
  <c r="EL127" i="34"/>
  <c r="DH41" i="34"/>
  <c r="EL41" i="34"/>
  <c r="DW41" i="34"/>
  <c r="CD127" i="34"/>
  <c r="BO41" i="34"/>
  <c r="BO52" i="34" s="1"/>
  <c r="DW127" i="34"/>
  <c r="CD41" i="34"/>
  <c r="CD52" i="34" s="1"/>
  <c r="CS41" i="34"/>
  <c r="DH127" i="34"/>
  <c r="DH138" i="34" s="1"/>
  <c r="AZ127" i="34"/>
  <c r="AZ41" i="34"/>
  <c r="BO127" i="34"/>
  <c r="CS127" i="34"/>
  <c r="V42" i="34"/>
  <c r="FP42" i="34"/>
  <c r="FP128" i="34"/>
  <c r="FA128" i="34"/>
  <c r="FA139" i="34" s="1"/>
  <c r="FA42" i="34"/>
  <c r="EL128" i="34"/>
  <c r="DH42" i="34"/>
  <c r="EL42" i="34"/>
  <c r="DW42" i="34"/>
  <c r="DW53" i="34" s="1"/>
  <c r="CD128" i="34"/>
  <c r="BO42" i="34"/>
  <c r="CD42" i="34"/>
  <c r="DH128" i="34"/>
  <c r="CS42" i="34"/>
  <c r="DW128" i="34"/>
  <c r="AZ128" i="34"/>
  <c r="AZ139" i="34" s="1"/>
  <c r="CS128" i="34"/>
  <c r="BO128" i="34"/>
  <c r="AZ42" i="34"/>
  <c r="F43" i="34"/>
  <c r="FO129" i="34"/>
  <c r="EZ129" i="34"/>
  <c r="EZ140" i="34" s="1"/>
  <c r="EZ43" i="34"/>
  <c r="EZ54" i="34" s="1"/>
  <c r="FO43" i="34"/>
  <c r="EK43" i="34"/>
  <c r="DV43" i="34"/>
  <c r="DV129" i="34"/>
  <c r="EK129" i="34"/>
  <c r="DG129" i="34"/>
  <c r="CC43" i="34"/>
  <c r="BN129" i="34"/>
  <c r="CR43" i="34"/>
  <c r="DG43" i="34"/>
  <c r="AY43" i="34"/>
  <c r="AJ43" i="34"/>
  <c r="AJ129" i="34"/>
  <c r="AJ140" i="34" s="1"/>
  <c r="CR129" i="34"/>
  <c r="CC129" i="34"/>
  <c r="BN43" i="34"/>
  <c r="BN54" i="34" s="1"/>
  <c r="Y43" i="34"/>
  <c r="FS129" i="34"/>
  <c r="FD129" i="34"/>
  <c r="FD43" i="34"/>
  <c r="FS43" i="34"/>
  <c r="FS54" i="34" s="1"/>
  <c r="EO43" i="34"/>
  <c r="DZ43" i="34"/>
  <c r="DZ129" i="34"/>
  <c r="EO129" i="34"/>
  <c r="CG43" i="34"/>
  <c r="BR129" i="34"/>
  <c r="BR140" i="34" s="1"/>
  <c r="DK43" i="34"/>
  <c r="CV43" i="34"/>
  <c r="DK129" i="34"/>
  <c r="CG129" i="34"/>
  <c r="CG140" i="34" s="1"/>
  <c r="BC43" i="34"/>
  <c r="AN43" i="34"/>
  <c r="AN129" i="34"/>
  <c r="BR43" i="34"/>
  <c r="CV129" i="34"/>
  <c r="W44" i="34"/>
  <c r="FB44" i="34"/>
  <c r="FQ44" i="34"/>
  <c r="FQ130" i="34"/>
  <c r="FQ141" i="34" s="1"/>
  <c r="FB130" i="34"/>
  <c r="FB141" i="34" s="1"/>
  <c r="DI130" i="34"/>
  <c r="EM130" i="34"/>
  <c r="EM141" i="34" s="1"/>
  <c r="EM44" i="34"/>
  <c r="DX44" i="34"/>
  <c r="CT130" i="34"/>
  <c r="DX130" i="34"/>
  <c r="DI44" i="34"/>
  <c r="CT44" i="34"/>
  <c r="CE44" i="34"/>
  <c r="CE55" i="34" s="1"/>
  <c r="CE130" i="34"/>
  <c r="BA130" i="34"/>
  <c r="BA44" i="34"/>
  <c r="BP44" i="34"/>
  <c r="BP130" i="34"/>
  <c r="BP141" i="34" s="1"/>
  <c r="E131" i="34"/>
  <c r="FN131" i="34"/>
  <c r="EY131" i="34"/>
  <c r="EY45" i="34"/>
  <c r="FN45" i="34"/>
  <c r="DU45" i="34"/>
  <c r="DU131" i="34"/>
  <c r="EJ131" i="34"/>
  <c r="EJ45" i="34"/>
  <c r="CQ45" i="34"/>
  <c r="DF131" i="34"/>
  <c r="CQ131" i="34"/>
  <c r="DF45" i="34"/>
  <c r="CB45" i="34"/>
  <c r="CB131" i="34"/>
  <c r="BM45" i="34"/>
  <c r="BM131" i="34"/>
  <c r="AX45" i="34"/>
  <c r="I131" i="34"/>
  <c r="FR131" i="34"/>
  <c r="FC131" i="34"/>
  <c r="FC45" i="34"/>
  <c r="FR45" i="34"/>
  <c r="DY45" i="34"/>
  <c r="DY131" i="34"/>
  <c r="EN131" i="34"/>
  <c r="EN45" i="34"/>
  <c r="EN56" i="34" s="1"/>
  <c r="DJ131" i="34"/>
  <c r="CU45" i="34"/>
  <c r="DJ45" i="34"/>
  <c r="CU131" i="34"/>
  <c r="CF131" i="34"/>
  <c r="BQ45" i="34"/>
  <c r="BQ131" i="34"/>
  <c r="BQ142" i="34" s="1"/>
  <c r="CF45" i="34"/>
  <c r="BB45" i="34"/>
  <c r="Y138" i="34"/>
  <c r="Z136" i="34"/>
  <c r="AA135" i="34"/>
  <c r="AB134" i="34"/>
  <c r="X134" i="34"/>
  <c r="AB52" i="34"/>
  <c r="X51" i="34"/>
  <c r="Y50" i="34"/>
  <c r="Z49" i="34"/>
  <c r="AA48" i="34"/>
  <c r="AM131" i="34"/>
  <c r="AK130" i="34"/>
  <c r="AM129" i="34"/>
  <c r="AL128" i="34"/>
  <c r="AK127" i="34"/>
  <c r="AK138" i="34" s="1"/>
  <c r="AM120" i="34"/>
  <c r="AM142" i="34" s="1"/>
  <c r="AK119" i="34"/>
  <c r="AM118" i="34"/>
  <c r="AM140" i="34" s="1"/>
  <c r="AL117" i="34"/>
  <c r="AK116" i="34"/>
  <c r="AL45" i="34"/>
  <c r="AO44" i="34"/>
  <c r="AI44" i="34"/>
  <c r="AI55" i="34" s="1"/>
  <c r="AL43" i="34"/>
  <c r="AK42" i="34"/>
  <c r="AI41" i="34"/>
  <c r="AL34" i="34"/>
  <c r="AO33" i="34"/>
  <c r="AI33" i="34"/>
  <c r="AL32" i="34"/>
  <c r="AP53" i="34"/>
  <c r="AK31" i="34"/>
  <c r="AI30" i="34"/>
  <c r="AO50" i="34"/>
  <c r="AQ48" i="34"/>
  <c r="BB131" i="34"/>
  <c r="AX130" i="34"/>
  <c r="BB129" i="34"/>
  <c r="AX128" i="34"/>
  <c r="BS53" i="34"/>
  <c r="BQ51" i="34"/>
  <c r="BU55" i="34"/>
  <c r="BU52" i="34"/>
  <c r="CH136" i="34"/>
  <c r="CJ138" i="34"/>
  <c r="EB140" i="34"/>
  <c r="DM139" i="34"/>
  <c r="DK137" i="34"/>
  <c r="DL136" i="34"/>
  <c r="DM135" i="34"/>
  <c r="DN134" i="34"/>
  <c r="DJ134" i="34"/>
  <c r="DL53" i="34"/>
  <c r="DN51" i="34"/>
  <c r="DJ51" i="34"/>
  <c r="DK50" i="34"/>
  <c r="DL49" i="34"/>
  <c r="DM48" i="34"/>
  <c r="DK138" i="34"/>
  <c r="DN52" i="34"/>
  <c r="EC140" i="34"/>
  <c r="EC139" i="34"/>
  <c r="EB137" i="34"/>
  <c r="EC136" i="34"/>
  <c r="DY136" i="34"/>
  <c r="DZ135" i="34"/>
  <c r="EA134" i="34"/>
  <c r="FV141" i="34"/>
  <c r="AL141" i="34"/>
  <c r="AQ140" i="34"/>
  <c r="AL140" i="34"/>
  <c r="AQ138" i="34"/>
  <c r="AQ137" i="34"/>
  <c r="AM137" i="34"/>
  <c r="AN136" i="34"/>
  <c r="AO135" i="34"/>
  <c r="AP134" i="34"/>
  <c r="AM56" i="34"/>
  <c r="AI56" i="34"/>
  <c r="AY142" i="34"/>
  <c r="BD139" i="34"/>
  <c r="AY139" i="34"/>
  <c r="AY138" i="34"/>
  <c r="BD137" i="34"/>
  <c r="BE136" i="34"/>
  <c r="BF135" i="34"/>
  <c r="BB135" i="34"/>
  <c r="BC134" i="34"/>
  <c r="BP142" i="34"/>
  <c r="BU141" i="34"/>
  <c r="BU138" i="34"/>
  <c r="BU137" i="34"/>
  <c r="BQ137" i="34"/>
  <c r="BR136" i="34"/>
  <c r="BS135" i="34"/>
  <c r="BT134" i="34"/>
  <c r="BM52" i="34"/>
  <c r="BR51" i="34"/>
  <c r="BS50" i="34"/>
  <c r="BT49" i="34"/>
  <c r="BU48" i="34"/>
  <c r="BQ48" i="34"/>
  <c r="CH138" i="34"/>
  <c r="CH137" i="34"/>
  <c r="CI136" i="34"/>
  <c r="CJ135" i="34"/>
  <c r="CF135" i="34"/>
  <c r="CG134" i="34"/>
  <c r="CG54" i="34"/>
  <c r="CH53" i="34"/>
  <c r="CC53" i="34"/>
  <c r="CH52" i="34"/>
  <c r="CC52" i="34"/>
  <c r="CH51" i="34"/>
  <c r="CI50" i="34"/>
  <c r="CJ49" i="34"/>
  <c r="CF49" i="34"/>
  <c r="CG48" i="34"/>
  <c r="CU142" i="34"/>
  <c r="CU141" i="34"/>
  <c r="CV137" i="34"/>
  <c r="CW136" i="34"/>
  <c r="CX135" i="34"/>
  <c r="CY134" i="34"/>
  <c r="CU134" i="34"/>
  <c r="CT53" i="34"/>
  <c r="FD142" i="34"/>
  <c r="FD141" i="34"/>
  <c r="EZ138" i="34"/>
  <c r="FE137" i="34"/>
  <c r="FF136" i="34"/>
  <c r="FG135" i="34"/>
  <c r="FC135" i="34"/>
  <c r="FD134" i="34"/>
  <c r="FD51" i="34"/>
  <c r="FE50" i="34"/>
  <c r="FF49" i="34"/>
  <c r="FG48" i="34"/>
  <c r="FC48" i="34"/>
  <c r="FS55" i="34"/>
  <c r="Z52" i="34"/>
  <c r="Z51" i="34"/>
  <c r="AP140" i="34"/>
  <c r="AP137" i="34"/>
  <c r="AQ136" i="34"/>
  <c r="AM136" i="34"/>
  <c r="AN135" i="34"/>
  <c r="AO134" i="34"/>
  <c r="AL56" i="34"/>
  <c r="AQ54" i="34"/>
  <c r="AL53" i="34"/>
  <c r="AQ52" i="34"/>
  <c r="AL52" i="34"/>
  <c r="AQ51" i="34"/>
  <c r="AM51" i="34"/>
  <c r="AN50" i="34"/>
  <c r="AO49" i="34"/>
  <c r="AP48" i="34"/>
  <c r="BA56" i="34"/>
  <c r="BF51" i="34"/>
  <c r="BB51" i="34"/>
  <c r="BD49" i="34"/>
  <c r="CG51" i="34"/>
  <c r="CH50" i="34"/>
  <c r="CI49" i="34"/>
  <c r="CJ48" i="34"/>
  <c r="CF48" i="34"/>
  <c r="CT142" i="34"/>
  <c r="CY141" i="34"/>
  <c r="CY138" i="34"/>
  <c r="CT138" i="34"/>
  <c r="CY137" i="34"/>
  <c r="CU137" i="34"/>
  <c r="CV136" i="34"/>
  <c r="CW135" i="34"/>
  <c r="CX134" i="34"/>
  <c r="CW55" i="34"/>
  <c r="CX54" i="34"/>
  <c r="CX53" i="34"/>
  <c r="CX52" i="34"/>
  <c r="CS52" i="34"/>
  <c r="CX51" i="34"/>
  <c r="CY50" i="34"/>
  <c r="CU50" i="34"/>
  <c r="CV49" i="34"/>
  <c r="CW48" i="34"/>
  <c r="EM142" i="34"/>
  <c r="ER141" i="34"/>
  <c r="ER138" i="34"/>
  <c r="ER137" i="34"/>
  <c r="EN137" i="34"/>
  <c r="EO136" i="34"/>
  <c r="EP135" i="34"/>
  <c r="EQ134" i="34"/>
  <c r="EL54" i="34"/>
  <c r="FN55" i="34"/>
  <c r="Z139" i="34"/>
  <c r="Y137" i="34"/>
  <c r="AB54" i="34"/>
  <c r="Y51" i="34"/>
  <c r="AP52" i="34"/>
  <c r="AP51" i="34"/>
  <c r="AQ50" i="34"/>
  <c r="AM50" i="34"/>
  <c r="AN49" i="34"/>
  <c r="AO48" i="34"/>
  <c r="BD55" i="34"/>
  <c r="BE54" i="34"/>
  <c r="CJ141" i="34"/>
  <c r="CE141" i="34"/>
  <c r="CJ140" i="34"/>
  <c r="CV55" i="34"/>
  <c r="CW52" i="34"/>
  <c r="CW51" i="34"/>
  <c r="CX50" i="34"/>
  <c r="CY49" i="34"/>
  <c r="CU49" i="34"/>
  <c r="CV48" i="34"/>
  <c r="FE56" i="34"/>
  <c r="FA56" i="34"/>
  <c r="FT139" i="34"/>
  <c r="FO139" i="34"/>
  <c r="FT137" i="34"/>
  <c r="FU136" i="34"/>
  <c r="FV135" i="34"/>
  <c r="FR135" i="34"/>
  <c r="FS134" i="34"/>
  <c r="FV52" i="34"/>
  <c r="FQ52" i="34"/>
  <c r="FV51" i="34"/>
  <c r="FR51" i="34"/>
  <c r="FS50" i="34"/>
  <c r="FT49" i="34"/>
  <c r="FU48" i="34"/>
  <c r="AI142" i="34"/>
  <c r="AI140" i="34"/>
  <c r="AM139" i="34"/>
  <c r="AZ142" i="34"/>
  <c r="BE140" i="34"/>
  <c r="AY56" i="34"/>
  <c r="BD52" i="34"/>
  <c r="BD51" i="34"/>
  <c r="BE50" i="34"/>
  <c r="BF49" i="34"/>
  <c r="BB49" i="34"/>
  <c r="BC48" i="34"/>
  <c r="BR56" i="34"/>
  <c r="BS52" i="34"/>
  <c r="BN52" i="34"/>
  <c r="BS51" i="34"/>
  <c r="BT50" i="34"/>
  <c r="BU49" i="34"/>
  <c r="BQ49" i="34"/>
  <c r="BR48" i="34"/>
  <c r="CI139" i="34"/>
  <c r="CD139" i="34"/>
  <c r="CI138" i="34"/>
  <c r="CD138" i="34"/>
  <c r="CI137" i="34"/>
  <c r="CJ136" i="34"/>
  <c r="CF136" i="34"/>
  <c r="CG135" i="34"/>
  <c r="CH134" i="34"/>
  <c r="CH56" i="34"/>
  <c r="CD56" i="34"/>
  <c r="CI53" i="34"/>
  <c r="CV140" i="34"/>
  <c r="CW139" i="34"/>
  <c r="DL142" i="34"/>
  <c r="EB48" i="34"/>
  <c r="EJ56" i="34"/>
  <c r="EO51" i="34"/>
  <c r="EP50" i="34"/>
  <c r="EQ49" i="34"/>
  <c r="ER48" i="34"/>
  <c r="EN48" i="34"/>
  <c r="FF139" i="34"/>
  <c r="AI100" i="34"/>
  <c r="AH101" i="34" s="1"/>
  <c r="AQ101" i="34" s="1"/>
  <c r="AQ145" i="34" s="1"/>
  <c r="AQ156" i="34" s="1"/>
  <c r="M85" i="36" s="1"/>
  <c r="AK100" i="34"/>
  <c r="AH103" i="34" s="1"/>
  <c r="J16" i="38"/>
  <c r="AJ100" i="34"/>
  <c r="AH102" i="34" s="1"/>
  <c r="AQ102" i="34" s="1"/>
  <c r="AQ146" i="34" s="1"/>
  <c r="AQ157" i="34" s="1"/>
  <c r="M86" i="36" s="1"/>
  <c r="AL100" i="34"/>
  <c r="AH104" i="34" s="1"/>
  <c r="AQ104" i="34" s="1"/>
  <c r="AQ148" i="34" s="1"/>
  <c r="AQ159" i="34" s="1"/>
  <c r="M88" i="36" s="1"/>
  <c r="BM100" i="34"/>
  <c r="BL101" i="34" s="1"/>
  <c r="BU101" i="34" s="1"/>
  <c r="BN100" i="34"/>
  <c r="BL102" i="34" s="1"/>
  <c r="BO100" i="34"/>
  <c r="BL103" i="34" s="1"/>
  <c r="BU103" i="34" s="1"/>
  <c r="BU147" i="34" s="1"/>
  <c r="BU158" i="34" s="1"/>
  <c r="M149" i="36" s="1"/>
  <c r="L16" i="38"/>
  <c r="BP100" i="34"/>
  <c r="BL104" i="34" s="1"/>
  <c r="CQ100" i="34"/>
  <c r="CP101" i="34" s="1"/>
  <c r="N16" i="38"/>
  <c r="CR100" i="34"/>
  <c r="CP102" i="34" s="1"/>
  <c r="CY102" i="34" s="1"/>
  <c r="CY146" i="34" s="1"/>
  <c r="CY157" i="34" s="1"/>
  <c r="M210" i="36" s="1"/>
  <c r="CS100" i="34"/>
  <c r="CP103" i="34" s="1"/>
  <c r="CT100" i="34"/>
  <c r="CP104" i="34" s="1"/>
  <c r="DU100" i="34"/>
  <c r="DT101" i="34" s="1"/>
  <c r="DV100" i="34"/>
  <c r="DT102" i="34" s="1"/>
  <c r="EC102" i="34" s="1"/>
  <c r="EC146" i="34" s="1"/>
  <c r="EC157" i="34" s="1"/>
  <c r="M273" i="36" s="1"/>
  <c r="DW100" i="34"/>
  <c r="DT103" i="34" s="1"/>
  <c r="P16" i="38"/>
  <c r="DX100" i="34"/>
  <c r="DT104" i="34" s="1"/>
  <c r="EC104" i="34" s="1"/>
  <c r="EC148" i="34" s="1"/>
  <c r="EC159" i="34" s="1"/>
  <c r="M275" i="36" s="1"/>
  <c r="EY100" i="34"/>
  <c r="EX101" i="34" s="1"/>
  <c r="R16" i="38"/>
  <c r="EZ100" i="34"/>
  <c r="EX102" i="34" s="1"/>
  <c r="FA100" i="34"/>
  <c r="EX103" i="34" s="1"/>
  <c r="FB100" i="34"/>
  <c r="EX104" i="34" s="1"/>
  <c r="FG104" i="34" s="1"/>
  <c r="FG148" i="34" s="1"/>
  <c r="FG159" i="34" s="1"/>
  <c r="M337" i="36" s="1"/>
  <c r="E100" i="34"/>
  <c r="D101" i="34" s="1"/>
  <c r="H100" i="34"/>
  <c r="D104" i="34" s="1"/>
  <c r="H16" i="38"/>
  <c r="J10" i="38"/>
  <c r="AH15" i="34"/>
  <c r="AI14" i="34" s="1"/>
  <c r="T100" i="34"/>
  <c r="S101" i="34" s="1"/>
  <c r="U100" i="34"/>
  <c r="S102" i="34" s="1"/>
  <c r="I16" i="38"/>
  <c r="V100" i="34"/>
  <c r="S103" i="34" s="1"/>
  <c r="W100" i="34"/>
  <c r="S104" i="34" s="1"/>
  <c r="K16" i="38"/>
  <c r="AX100" i="34"/>
  <c r="AW101" i="34" s="1"/>
  <c r="AY100" i="34"/>
  <c r="AW102" i="34" s="1"/>
  <c r="AZ100" i="34"/>
  <c r="AW103" i="34" s="1"/>
  <c r="BA100" i="34"/>
  <c r="AW104" i="34" s="1"/>
  <c r="BF104" i="34" s="1"/>
  <c r="BF148" i="34" s="1"/>
  <c r="BF159" i="34" s="1"/>
  <c r="M119" i="36" s="1"/>
  <c r="CB100" i="34"/>
  <c r="CA101" i="34" s="1"/>
  <c r="CJ101" i="34" s="1"/>
  <c r="CJ145" i="34" s="1"/>
  <c r="CJ156" i="34" s="1"/>
  <c r="M178" i="36" s="1"/>
  <c r="CC100" i="34"/>
  <c r="CA102" i="34" s="1"/>
  <c r="CD100" i="34"/>
  <c r="CA103" i="34" s="1"/>
  <c r="M16" i="38"/>
  <c r="CE100" i="34"/>
  <c r="CA104" i="34" s="1"/>
  <c r="O16" i="38"/>
  <c r="DF100" i="34"/>
  <c r="DE101" i="34" s="1"/>
  <c r="DG100" i="34"/>
  <c r="DE102" i="34" s="1"/>
  <c r="DN102" i="34" s="1"/>
  <c r="DN146" i="34" s="1"/>
  <c r="DN157" i="34" s="1"/>
  <c r="M242" i="36" s="1"/>
  <c r="DH100" i="34"/>
  <c r="DE103" i="34" s="1"/>
  <c r="DN103" i="34" s="1"/>
  <c r="DN147" i="34" s="1"/>
  <c r="DN158" i="34" s="1"/>
  <c r="M243" i="36" s="1"/>
  <c r="DI100" i="34"/>
  <c r="DE104" i="34" s="1"/>
  <c r="DN104" i="34" s="1"/>
  <c r="DN148" i="34" s="1"/>
  <c r="DN159" i="34" s="1"/>
  <c r="M244" i="36" s="1"/>
  <c r="EJ100" i="34"/>
  <c r="EI101" i="34" s="1"/>
  <c r="EK100" i="34"/>
  <c r="EI102" i="34" s="1"/>
  <c r="Q16" i="38"/>
  <c r="EL100" i="34"/>
  <c r="EI103" i="34" s="1"/>
  <c r="EM100" i="34"/>
  <c r="EI104" i="34" s="1"/>
  <c r="S16" i="38"/>
  <c r="FN100" i="34"/>
  <c r="FM101" i="34" s="1"/>
  <c r="FV101" i="34" s="1"/>
  <c r="FV145" i="34" s="1"/>
  <c r="FV156" i="34" s="1"/>
  <c r="M365" i="36" s="1"/>
  <c r="FO100" i="34"/>
  <c r="FM102" i="34" s="1"/>
  <c r="FP100" i="34"/>
  <c r="FM103" i="34" s="1"/>
  <c r="FQ100" i="34"/>
  <c r="FM104" i="34" s="1"/>
  <c r="FV104" i="34" s="1"/>
  <c r="FV148" i="34" s="1"/>
  <c r="FV159" i="34" s="1"/>
  <c r="M368" i="36" s="1"/>
  <c r="S16" i="34"/>
  <c r="W14" i="34"/>
  <c r="T14" i="34"/>
  <c r="V14" i="34"/>
  <c r="I10" i="38"/>
  <c r="S15" i="34"/>
  <c r="AB15" i="34" s="1"/>
  <c r="AB59" i="34" s="1"/>
  <c r="U14" i="34"/>
  <c r="S17" i="34"/>
  <c r="AU41" i="35"/>
  <c r="AS53" i="35" s="1"/>
  <c r="AM65" i="35" s="1"/>
  <c r="EC18" i="34"/>
  <c r="DX14" i="34"/>
  <c r="BK42" i="35"/>
  <c r="BI54" i="35" s="1"/>
  <c r="BC66" i="35" s="1"/>
  <c r="AB14" i="34"/>
  <c r="I22" i="38"/>
  <c r="FG14" i="34"/>
  <c r="FG17" i="34" s="1"/>
  <c r="FG61" i="34" s="1"/>
  <c r="FG72" i="34" s="1"/>
  <c r="M321" i="36" s="1"/>
  <c r="M141" i="34"/>
  <c r="AM141" i="34"/>
  <c r="AI141" i="34"/>
  <c r="BE139" i="34"/>
  <c r="BM142" i="34"/>
  <c r="BQ141" i="34"/>
  <c r="BR137" i="34"/>
  <c r="BS136" i="34"/>
  <c r="BT135" i="34"/>
  <c r="BU134" i="34"/>
  <c r="BQ134" i="34"/>
  <c r="AQ53" i="34"/>
  <c r="BC141" i="34"/>
  <c r="BF54" i="34"/>
  <c r="BA54" i="34"/>
  <c r="V55" i="34"/>
  <c r="AB139" i="34"/>
  <c r="AK139" i="34"/>
  <c r="AP138" i="34"/>
  <c r="AO55" i="34"/>
  <c r="AK55" i="34"/>
  <c r="AP54" i="34"/>
  <c r="BE53" i="34"/>
  <c r="BF50" i="34"/>
  <c r="BB50" i="34"/>
  <c r="BC49" i="34"/>
  <c r="BD48" i="34"/>
  <c r="I140" i="34"/>
  <c r="E140" i="34"/>
  <c r="W56" i="34"/>
  <c r="Z55" i="34"/>
  <c r="Z138" i="34"/>
  <c r="AN140" i="34"/>
  <c r="AO139" i="34"/>
  <c r="BF138" i="34"/>
  <c r="BS139" i="34"/>
  <c r="BN139" i="34"/>
  <c r="BS55" i="34"/>
  <c r="BT54" i="34"/>
  <c r="BO53" i="34"/>
  <c r="BT52" i="34"/>
  <c r="CE140" i="34"/>
  <c r="CJ139" i="34"/>
  <c r="CT55" i="34"/>
  <c r="CY54" i="34"/>
  <c r="CT54" i="34"/>
  <c r="CY53" i="34"/>
  <c r="BQ140" i="34"/>
  <c r="BM140" i="34"/>
  <c r="BQ139" i="34"/>
  <c r="BM139" i="34"/>
  <c r="BR138" i="34"/>
  <c r="CH141" i="34"/>
  <c r="CD141" i="34"/>
  <c r="CI140" i="34"/>
  <c r="CU140" i="34"/>
  <c r="CQ139" i="34"/>
  <c r="CV138" i="34"/>
  <c r="DK140" i="34"/>
  <c r="DG140" i="34"/>
  <c r="DL139" i="34"/>
  <c r="BU140" i="34"/>
  <c r="BP140" i="34"/>
  <c r="BU139" i="34"/>
  <c r="CT140" i="34"/>
  <c r="CY139" i="34"/>
  <c r="DJ141" i="34"/>
  <c r="BB56" i="34"/>
  <c r="AX56" i="34"/>
  <c r="BT140" i="34"/>
  <c r="BP54" i="34"/>
  <c r="BU53" i="34"/>
  <c r="CG138" i="34"/>
  <c r="CE54" i="34"/>
  <c r="CJ53" i="34"/>
  <c r="CS141" i="34"/>
  <c r="CX140" i="34"/>
  <c r="CU55" i="34"/>
  <c r="CU54" i="34"/>
  <c r="CQ54" i="34"/>
  <c r="CU53" i="34"/>
  <c r="CQ53" i="34"/>
  <c r="CV52" i="34"/>
  <c r="DI141" i="34"/>
  <c r="FG140" i="34"/>
  <c r="FV138" i="34"/>
  <c r="DG139" i="34"/>
  <c r="DL138" i="34"/>
  <c r="DH55" i="34"/>
  <c r="DM54" i="34"/>
  <c r="DY55" i="34"/>
  <c r="DY54" i="34"/>
  <c r="DY53" i="34"/>
  <c r="DU53" i="34"/>
  <c r="DZ52" i="34"/>
  <c r="EN139" i="34"/>
  <c r="EJ139" i="34"/>
  <c r="EO138" i="34"/>
  <c r="EO54" i="34"/>
  <c r="EK54" i="34"/>
  <c r="EP53" i="34"/>
  <c r="EP52" i="34"/>
  <c r="FT141" i="34"/>
  <c r="FP141" i="34"/>
  <c r="FU140" i="34"/>
  <c r="FP140" i="34"/>
  <c r="FU139" i="34"/>
  <c r="DF140" i="34"/>
  <c r="ER140" i="34"/>
  <c r="EM140" i="34"/>
  <c r="ER139" i="34"/>
  <c r="EN55" i="34"/>
  <c r="EJ55" i="34"/>
  <c r="EJ54" i="34"/>
  <c r="EO52" i="34"/>
  <c r="FE139" i="34"/>
  <c r="EZ139" i="34"/>
  <c r="FE138" i="34"/>
  <c r="FC55" i="34"/>
  <c r="EY55" i="34"/>
  <c r="FC54" i="34"/>
  <c r="FV53" i="34"/>
  <c r="DN140" i="34"/>
  <c r="EP141" i="34"/>
  <c r="EL141" i="34"/>
  <c r="EQ140" i="34"/>
  <c r="FC141" i="34"/>
  <c r="FC140" i="34"/>
  <c r="EY140" i="34"/>
  <c r="FT55" i="34"/>
  <c r="FP55" i="34"/>
  <c r="FU54" i="34"/>
  <c r="AP131" i="34"/>
  <c r="AP142" i="34" s="1"/>
  <c r="BT45" i="34"/>
  <c r="CI45" i="34"/>
  <c r="CI56" i="34" s="1"/>
  <c r="EQ45" i="34"/>
  <c r="FF131" i="34"/>
  <c r="FF142" i="34" s="1"/>
  <c r="BE45" i="34"/>
  <c r="BT131" i="34"/>
  <c r="BT142" i="34" s="1"/>
  <c r="CX131" i="34"/>
  <c r="CX142" i="34" s="1"/>
  <c r="CX45" i="34"/>
  <c r="CX56" i="34" s="1"/>
  <c r="DM45" i="34"/>
  <c r="EB131" i="34"/>
  <c r="EB142" i="34" s="1"/>
  <c r="EQ131" i="34"/>
  <c r="EQ142" i="34" s="1"/>
  <c r="FU131" i="34"/>
  <c r="DM131" i="34"/>
  <c r="FF45" i="34"/>
  <c r="FF56" i="34" s="1"/>
  <c r="FU45" i="34"/>
  <c r="FU56" i="34" s="1"/>
  <c r="AP45" i="34"/>
  <c r="AP56" i="34" s="1"/>
  <c r="BE131" i="34"/>
  <c r="BE142" i="34" s="1"/>
  <c r="CI131" i="34"/>
  <c r="CI142" i="34" s="1"/>
  <c r="EB45" i="34"/>
  <c r="R50" i="31"/>
  <c r="Q41" i="31"/>
  <c r="GI110" i="35"/>
  <c r="GG122" i="35" s="1"/>
  <c r="GA134" i="35" s="1"/>
  <c r="GI109" i="35"/>
  <c r="GG121" i="35" s="1"/>
  <c r="DN101" i="34"/>
  <c r="AH109" i="34"/>
  <c r="AQ109" i="34" s="1"/>
  <c r="AQ153" i="34" s="1"/>
  <c r="AQ164" i="34" s="1"/>
  <c r="M93" i="36" s="1"/>
  <c r="AQ17" i="34"/>
  <c r="BF16" i="34"/>
  <c r="CJ18" i="34"/>
  <c r="EC17" i="34"/>
  <c r="FC42" i="35"/>
  <c r="FA54" i="35" s="1"/>
  <c r="EU66" i="35" s="1"/>
  <c r="CA111" i="35"/>
  <c r="BY123" i="35" s="1"/>
  <c r="EC16" i="34"/>
  <c r="EC60" i="34" s="1"/>
  <c r="EC71" i="34" s="1"/>
  <c r="M258" i="36" s="1"/>
  <c r="DW110" i="35"/>
  <c r="DU122" i="35" s="1"/>
  <c r="CY15" i="34"/>
  <c r="DN16" i="34"/>
  <c r="CP109" i="34"/>
  <c r="CY109" i="34" s="1"/>
  <c r="CY153" i="34" s="1"/>
  <c r="CY164" i="34" s="1"/>
  <c r="M217" i="36" s="1"/>
  <c r="EI109" i="34"/>
  <c r="AQ103" i="34"/>
  <c r="AQ147" i="34" s="1"/>
  <c r="AQ158" i="34" s="1"/>
  <c r="M87" i="36" s="1"/>
  <c r="CY104" i="34"/>
  <c r="CY148" i="34" s="1"/>
  <c r="CY159" i="34" s="1"/>
  <c r="M212" i="36" s="1"/>
  <c r="CY103" i="34"/>
  <c r="DN109" i="34"/>
  <c r="DN153" i="34" s="1"/>
  <c r="DN164" i="34" s="1"/>
  <c r="M249" i="36" s="1"/>
  <c r="CJ104" i="34"/>
  <c r="BU102" i="34"/>
  <c r="BU146" i="34" s="1"/>
  <c r="BU157" i="34" s="1"/>
  <c r="M148" i="36" s="1"/>
  <c r="CJ102" i="34"/>
  <c r="CP18" i="34"/>
  <c r="CT14" i="34" s="1"/>
  <c r="BL16" i="34"/>
  <c r="BN14" i="34" s="1"/>
  <c r="CA16" i="34"/>
  <c r="FC109" i="35"/>
  <c r="FA121" i="35" s="1"/>
  <c r="CA109" i="35"/>
  <c r="BY121" i="35" s="1"/>
  <c r="BS133" i="35" s="1"/>
  <c r="BK41" i="35"/>
  <c r="BI53" i="35" s="1"/>
  <c r="BC65" i="35" s="1"/>
  <c r="FM109" i="34"/>
  <c r="FV109" i="34" s="1"/>
  <c r="FV153" i="34" s="1"/>
  <c r="FV164" i="34" s="1"/>
  <c r="M373" i="36" s="1"/>
  <c r="S23" i="34"/>
  <c r="AB23" i="34" s="1"/>
  <c r="AB67" i="34" s="1"/>
  <c r="AW109" i="34"/>
  <c r="BF109" i="34" s="1"/>
  <c r="BF153" i="34" s="1"/>
  <c r="BF164" i="34" s="1"/>
  <c r="M124" i="36" s="1"/>
  <c r="BU18" i="34"/>
  <c r="DN15" i="34"/>
  <c r="DN59" i="34" s="1"/>
  <c r="DN70" i="34" s="1"/>
  <c r="M225" i="36" s="1"/>
  <c r="FG101" i="34"/>
  <c r="FG145" i="34" s="1"/>
  <c r="FG156" i="34" s="1"/>
  <c r="M334" i="36" s="1"/>
  <c r="AQ23" i="34"/>
  <c r="M109" i="34"/>
  <c r="M153" i="34" s="1"/>
  <c r="EC109" i="34"/>
  <c r="EC153" i="34" s="1"/>
  <c r="EC164" i="34" s="1"/>
  <c r="M280" i="36" s="1"/>
  <c r="AQ18" i="34"/>
  <c r="BU17" i="34"/>
  <c r="BU15" i="34"/>
  <c r="FV18" i="34"/>
  <c r="AB17" i="34"/>
  <c r="AQ16" i="34"/>
  <c r="BF102" i="34"/>
  <c r="BU16" i="34"/>
  <c r="CJ17" i="34"/>
  <c r="CJ15" i="34"/>
  <c r="ER104" i="34"/>
  <c r="M23" i="34"/>
  <c r="M67" i="34" s="1"/>
  <c r="BF101" i="34"/>
  <c r="BF145" i="34" s="1"/>
  <c r="BF156" i="34" s="1"/>
  <c r="M116" i="36" s="1"/>
  <c r="BF15" i="34"/>
  <c r="BF59" i="34" s="1"/>
  <c r="BF70" i="34" s="1"/>
  <c r="M101" i="36" s="1"/>
  <c r="BU104" i="34"/>
  <c r="EC101" i="34"/>
  <c r="EC145" i="34" s="1"/>
  <c r="EC156" i="34" s="1"/>
  <c r="M272" i="36" s="1"/>
  <c r="EC15" i="34"/>
  <c r="EC59" i="34" s="1"/>
  <c r="EC70" i="34" s="1"/>
  <c r="M257" i="36" s="1"/>
  <c r="ER101" i="34"/>
  <c r="ER145" i="34" s="1"/>
  <c r="ER156" i="34" s="1"/>
  <c r="M303" i="36" s="1"/>
  <c r="ER18" i="34"/>
  <c r="ER62" i="34" s="1"/>
  <c r="ER73" i="34" s="1"/>
  <c r="M291" i="36" s="1"/>
  <c r="FG103" i="34"/>
  <c r="FG147" i="34" s="1"/>
  <c r="FG158" i="34" s="1"/>
  <c r="M336" i="36" s="1"/>
  <c r="FG15" i="34"/>
  <c r="FV17" i="34"/>
  <c r="FV61" i="34" s="1"/>
  <c r="FV72" i="34" s="1"/>
  <c r="M352" i="36" s="1"/>
  <c r="EI16" i="34"/>
  <c r="EK14" i="34" s="1"/>
  <c r="EI15" i="34"/>
  <c r="EJ14" i="34" s="1"/>
  <c r="EI17" i="34"/>
  <c r="EL14" i="34" s="1"/>
  <c r="FM16" i="34"/>
  <c r="AQ15" i="34"/>
  <c r="ER103" i="34"/>
  <c r="ER147" i="34" s="1"/>
  <c r="ER158" i="34" s="1"/>
  <c r="M305" i="36" s="1"/>
  <c r="FV103" i="34"/>
  <c r="FV147" i="34" s="1"/>
  <c r="FV158" i="34" s="1"/>
  <c r="M367" i="36" s="1"/>
  <c r="FM15" i="34"/>
  <c r="BF103" i="34"/>
  <c r="BF147" i="34" s="1"/>
  <c r="BF158" i="34" s="1"/>
  <c r="M118" i="36" s="1"/>
  <c r="AW18" i="34"/>
  <c r="CJ103" i="34"/>
  <c r="CY101" i="34"/>
  <c r="CP16" i="34"/>
  <c r="DE18" i="34"/>
  <c r="EC103" i="34"/>
  <c r="EC147" i="34" s="1"/>
  <c r="EC158" i="34" s="1"/>
  <c r="M274" i="36" s="1"/>
  <c r="ER102" i="34"/>
  <c r="ER146" i="34" s="1"/>
  <c r="ER157" i="34" s="1"/>
  <c r="M304" i="36" s="1"/>
  <c r="FG102" i="34"/>
  <c r="FV102" i="34"/>
  <c r="FV146" i="34" s="1"/>
  <c r="FV157" i="34" s="1"/>
  <c r="M366" i="36" s="1"/>
  <c r="DI109" i="34"/>
  <c r="DI101" i="34"/>
  <c r="DI145" i="34" s="1"/>
  <c r="DI156" i="34" s="1"/>
  <c r="H241" i="36" s="1"/>
  <c r="DI104" i="34"/>
  <c r="DI148" i="34" s="1"/>
  <c r="DI159" i="34" s="1"/>
  <c r="H244" i="36" s="1"/>
  <c r="E14" i="34"/>
  <c r="H14" i="34"/>
  <c r="G14" i="34"/>
  <c r="F14" i="34"/>
  <c r="F100" i="34"/>
  <c r="D102" i="34" s="1"/>
  <c r="EM112" i="35"/>
  <c r="EK124" i="35" s="1"/>
  <c r="EE136" i="35" s="1"/>
  <c r="AU110" i="35"/>
  <c r="AS122" i="35" s="1"/>
  <c r="AM134" i="35" s="1"/>
  <c r="GI41" i="35"/>
  <c r="GG53" i="35" s="1"/>
  <c r="GA65" i="35" s="1"/>
  <c r="FS41" i="35"/>
  <c r="FQ53" i="35" s="1"/>
  <c r="FK65" i="35" s="1"/>
  <c r="CQ41" i="35"/>
  <c r="CO53" i="35" s="1"/>
  <c r="CI65" i="35" s="1"/>
  <c r="EM41" i="35"/>
  <c r="EK53" i="35" s="1"/>
  <c r="EE65" i="35" s="1"/>
  <c r="CA42" i="35"/>
  <c r="BY54" i="35" s="1"/>
  <c r="BS66" i="35" s="1"/>
  <c r="AE43" i="35"/>
  <c r="AC55" i="35" s="1"/>
  <c r="W67" i="35" s="1"/>
  <c r="AM80" i="34"/>
  <c r="I80" i="36" s="1"/>
  <c r="J69" i="38" s="1"/>
  <c r="O74" i="36"/>
  <c r="X166" i="34"/>
  <c r="I64" i="36" s="1"/>
  <c r="I83" i="38" s="1"/>
  <c r="O58" i="36"/>
  <c r="FM23" i="34"/>
  <c r="FV23" i="34" s="1"/>
  <c r="FV67" i="34" s="1"/>
  <c r="FV78" i="34" s="1"/>
  <c r="M358" i="36" s="1"/>
  <c r="FR53" i="34"/>
  <c r="FN53" i="34"/>
  <c r="FS52" i="34"/>
  <c r="EX23" i="34"/>
  <c r="EX109" i="34"/>
  <c r="FG109" i="34" s="1"/>
  <c r="FG153" i="34" s="1"/>
  <c r="FG164" i="34" s="1"/>
  <c r="M342" i="36" s="1"/>
  <c r="EI23" i="34"/>
  <c r="EC62" i="34"/>
  <c r="EC73" i="34" s="1"/>
  <c r="M260" i="36" s="1"/>
  <c r="DT23" i="34"/>
  <c r="EC23" i="34" s="1"/>
  <c r="EC67" i="34" s="1"/>
  <c r="EC78" i="34" s="1"/>
  <c r="M265" i="36" s="1"/>
  <c r="EC61" i="34"/>
  <c r="EC72" i="34" s="1"/>
  <c r="M259" i="36" s="1"/>
  <c r="DJ54" i="34"/>
  <c r="DF54" i="34"/>
  <c r="DJ53" i="34"/>
  <c r="DF53" i="34"/>
  <c r="DK52" i="34"/>
  <c r="DN54" i="34"/>
  <c r="DI54" i="34"/>
  <c r="DN53" i="34"/>
  <c r="DN60" i="34"/>
  <c r="DN71" i="34" s="1"/>
  <c r="M226" i="36" s="1"/>
  <c r="DE23" i="34"/>
  <c r="DE17" i="34"/>
  <c r="CP23" i="34"/>
  <c r="CY59" i="34"/>
  <c r="CY70" i="34" s="1"/>
  <c r="M194" i="36" s="1"/>
  <c r="CY145" i="34"/>
  <c r="CY156" i="34" s="1"/>
  <c r="M209" i="36" s="1"/>
  <c r="CY147" i="34"/>
  <c r="CY158" i="34" s="1"/>
  <c r="M211" i="36" s="1"/>
  <c r="CP17" i="34"/>
  <c r="CA109" i="34"/>
  <c r="CJ62" i="34"/>
  <c r="CJ73" i="34" s="1"/>
  <c r="M166" i="36" s="1"/>
  <c r="CA23" i="34"/>
  <c r="CJ59" i="34"/>
  <c r="CJ70" i="34" s="1"/>
  <c r="M163" i="36" s="1"/>
  <c r="CJ61" i="34"/>
  <c r="CJ72" i="34" s="1"/>
  <c r="M165" i="36" s="1"/>
  <c r="CJ148" i="34"/>
  <c r="CJ159" i="34" s="1"/>
  <c r="M181" i="36" s="1"/>
  <c r="CF55" i="34"/>
  <c r="CB55" i="34"/>
  <c r="CF54" i="34"/>
  <c r="CB54" i="34"/>
  <c r="CF53" i="34"/>
  <c r="CG52" i="34"/>
  <c r="BL109" i="34"/>
  <c r="BQ55" i="34"/>
  <c r="BQ54" i="34"/>
  <c r="BM54" i="34"/>
  <c r="BQ53" i="34"/>
  <c r="BM53" i="34"/>
  <c r="BR52" i="34"/>
  <c r="BB55" i="34"/>
  <c r="AX55" i="34"/>
  <c r="BB54" i="34"/>
  <c r="AX54" i="34"/>
  <c r="BB53" i="34"/>
  <c r="AX53" i="34"/>
  <c r="BC52" i="34"/>
  <c r="BF60" i="34"/>
  <c r="BF71" i="34" s="1"/>
  <c r="M102" i="36" s="1"/>
  <c r="AW23" i="34"/>
  <c r="BF23" i="34" s="1"/>
  <c r="BF67" i="34" s="1"/>
  <c r="BF78" i="34" s="1"/>
  <c r="M109" i="36" s="1"/>
  <c r="AW17" i="34"/>
  <c r="AQ60" i="34"/>
  <c r="AQ71" i="34" s="1"/>
  <c r="M71" i="36" s="1"/>
  <c r="AQ62" i="34"/>
  <c r="AQ73" i="34" s="1"/>
  <c r="M73" i="36" s="1"/>
  <c r="AQ61" i="34"/>
  <c r="AQ72" i="34" s="1"/>
  <c r="M72" i="36" s="1"/>
  <c r="AQ67" i="34"/>
  <c r="AQ78" i="34" s="1"/>
  <c r="M78" i="36" s="1"/>
  <c r="AM55" i="34"/>
  <c r="AM54" i="34"/>
  <c r="AI54" i="34"/>
  <c r="AM53" i="34"/>
  <c r="AN52" i="34"/>
  <c r="CQ112" i="35"/>
  <c r="CO124" i="35" s="1"/>
  <c r="CI136" i="35" s="1"/>
  <c r="EE133" i="35"/>
  <c r="CQ111" i="35"/>
  <c r="CO123" i="35" s="1"/>
  <c r="CI135" i="35" s="1"/>
  <c r="FC111" i="35"/>
  <c r="FA123" i="35" s="1"/>
  <c r="EU135" i="35" s="1"/>
  <c r="CA110" i="35"/>
  <c r="BY122" i="35" s="1"/>
  <c r="CQ110" i="35"/>
  <c r="CO122" i="35" s="1"/>
  <c r="CI134" i="35" s="1"/>
  <c r="EM111" i="35"/>
  <c r="EK123" i="35" s="1"/>
  <c r="EE135" i="35" s="1"/>
  <c r="FC110" i="35"/>
  <c r="FA122" i="35" s="1"/>
  <c r="EU134" i="35" s="1"/>
  <c r="FC105" i="35"/>
  <c r="FA117" i="35" s="1"/>
  <c r="EU129" i="35" s="1"/>
  <c r="CA36" i="35"/>
  <c r="BY48" i="35" s="1"/>
  <c r="BS60" i="35" s="1"/>
  <c r="EM36" i="35"/>
  <c r="EK48" i="35" s="1"/>
  <c r="EE60" i="35" s="1"/>
  <c r="EM40" i="35"/>
  <c r="EK52" i="35" s="1"/>
  <c r="EE64" i="35" s="1"/>
  <c r="GI111" i="35"/>
  <c r="GG123" i="35" s="1"/>
  <c r="GA135" i="35" s="1"/>
  <c r="O36" i="35"/>
  <c r="M48" i="35" s="1"/>
  <c r="G60" i="35" s="1"/>
  <c r="AB101" i="34"/>
  <c r="AB145" i="34" s="1"/>
  <c r="AB104" i="34"/>
  <c r="AB148" i="34" s="1"/>
  <c r="AB103" i="34"/>
  <c r="AB147" i="34" s="1"/>
  <c r="S18" i="34"/>
  <c r="AB102" i="34"/>
  <c r="AB146" i="34" s="1"/>
  <c r="AU42" i="35"/>
  <c r="AS54" i="35" s="1"/>
  <c r="AM66" i="35" s="1"/>
  <c r="FS40" i="35"/>
  <c r="FQ52" i="35" s="1"/>
  <c r="FK64" i="35" s="1"/>
  <c r="FK135" i="35"/>
  <c r="AU112" i="35"/>
  <c r="AS124" i="35" s="1"/>
  <c r="AM136" i="35" s="1"/>
  <c r="AU111" i="35"/>
  <c r="AS123" i="35" s="1"/>
  <c r="AM135" i="35" s="1"/>
  <c r="BK43" i="35"/>
  <c r="BI55" i="35" s="1"/>
  <c r="BC67" i="35" s="1"/>
  <c r="BC133" i="35"/>
  <c r="CI133" i="35"/>
  <c r="DW43" i="35"/>
  <c r="DU55" i="35" s="1"/>
  <c r="DO67" i="35" s="1"/>
  <c r="EM43" i="35"/>
  <c r="EK55" i="35" s="1"/>
  <c r="EE67" i="35" s="1"/>
  <c r="FC41" i="35"/>
  <c r="FA53" i="35" s="1"/>
  <c r="EU65" i="35" s="1"/>
  <c r="EU136" i="35"/>
  <c r="GI43" i="35"/>
  <c r="GG55" i="35" s="1"/>
  <c r="GA67" i="35" s="1"/>
  <c r="DW42" i="35"/>
  <c r="DU54" i="35" s="1"/>
  <c r="DO66" i="35" s="1"/>
  <c r="GA133" i="35"/>
  <c r="AE36" i="35"/>
  <c r="AC48" i="35" s="1"/>
  <c r="W60" i="35" s="1"/>
  <c r="AE40" i="35"/>
  <c r="AC52" i="35" s="1"/>
  <c r="W64" i="35" s="1"/>
  <c r="BC136" i="35"/>
  <c r="EM42" i="35"/>
  <c r="EK54" i="35" s="1"/>
  <c r="EE66" i="35" s="1"/>
  <c r="EE134" i="35"/>
  <c r="EU133" i="35"/>
  <c r="FS43" i="35"/>
  <c r="FQ55" i="35" s="1"/>
  <c r="FK67" i="35" s="1"/>
  <c r="FK133" i="35"/>
  <c r="GI40" i="35"/>
  <c r="GG52" i="35" s="1"/>
  <c r="GA64" i="35" s="1"/>
  <c r="GI42" i="35"/>
  <c r="GG54" i="35" s="1"/>
  <c r="GA66" i="35" s="1"/>
  <c r="FK136" i="35"/>
  <c r="GI36" i="35"/>
  <c r="GG48" i="35" s="1"/>
  <c r="GA60" i="35" s="1"/>
  <c r="GA136" i="35"/>
  <c r="GI105" i="35"/>
  <c r="GG117" i="35" s="1"/>
  <c r="GA129" i="35" s="1"/>
  <c r="FK134" i="35"/>
  <c r="FS105" i="35"/>
  <c r="FQ117" i="35" s="1"/>
  <c r="FK129" i="35" s="1"/>
  <c r="FC36" i="35"/>
  <c r="FA48" i="35" s="1"/>
  <c r="EU60" i="35" s="1"/>
  <c r="EM105" i="35"/>
  <c r="EK117" i="35" s="1"/>
  <c r="EE129" i="35" s="1"/>
  <c r="DO136" i="35"/>
  <c r="DO135" i="35"/>
  <c r="DW36" i="35"/>
  <c r="DU48" i="35" s="1"/>
  <c r="DO60" i="35" s="1"/>
  <c r="DO134" i="35"/>
  <c r="DW41" i="35"/>
  <c r="DU53" i="35" s="1"/>
  <c r="DO65" i="35" s="1"/>
  <c r="DW105" i="35"/>
  <c r="DU117" i="35" s="1"/>
  <c r="DO129" i="35" s="1"/>
  <c r="DO133" i="35"/>
  <c r="CY133" i="35"/>
  <c r="CY136" i="35"/>
  <c r="DG41" i="35"/>
  <c r="DE53" i="35" s="1"/>
  <c r="CY65" i="35" s="1"/>
  <c r="CY135" i="35"/>
  <c r="DG40" i="35"/>
  <c r="DE52" i="35" s="1"/>
  <c r="CY64" i="35" s="1"/>
  <c r="CY134" i="35"/>
  <c r="DG105" i="35"/>
  <c r="DE117" i="35" s="1"/>
  <c r="CY129" i="35" s="1"/>
  <c r="CQ36" i="35"/>
  <c r="CO48" i="35" s="1"/>
  <c r="CI60" i="35" s="1"/>
  <c r="CQ105" i="35"/>
  <c r="CO117" i="35" s="1"/>
  <c r="CI129" i="35" s="1"/>
  <c r="BS136" i="35"/>
  <c r="CA41" i="35"/>
  <c r="BY53" i="35" s="1"/>
  <c r="BS65" i="35" s="1"/>
  <c r="BS135" i="35"/>
  <c r="CA40" i="35"/>
  <c r="BY52" i="35" s="1"/>
  <c r="BS64" i="35" s="1"/>
  <c r="BS134" i="35"/>
  <c r="CA105" i="35"/>
  <c r="BY117" i="35" s="1"/>
  <c r="BS129" i="35" s="1"/>
  <c r="BK36" i="35"/>
  <c r="BI48" i="35" s="1"/>
  <c r="BC60" i="35" s="1"/>
  <c r="BC135" i="35"/>
  <c r="BC134" i="35"/>
  <c r="BK105" i="35"/>
  <c r="BI117" i="35" s="1"/>
  <c r="BC129" i="35" s="1"/>
  <c r="AM129" i="35"/>
  <c r="AM133" i="35"/>
  <c r="AU40" i="35"/>
  <c r="AS52" i="35" s="1"/>
  <c r="AM64" i="35" s="1"/>
  <c r="AU36" i="35"/>
  <c r="AS48" i="35" s="1"/>
  <c r="AM60" i="35" s="1"/>
  <c r="AE41" i="35"/>
  <c r="AC53" i="35" s="1"/>
  <c r="W65" i="35" s="1"/>
  <c r="W136" i="35"/>
  <c r="O43" i="35"/>
  <c r="M55" i="35" s="1"/>
  <c r="G67" i="35" s="1"/>
  <c r="AE42" i="35"/>
  <c r="AC54" i="35" s="1"/>
  <c r="W66" i="35" s="1"/>
  <c r="AE109" i="35"/>
  <c r="AC121" i="35" s="1"/>
  <c r="W133" i="35" s="1"/>
  <c r="O41" i="35"/>
  <c r="M53" i="35" s="1"/>
  <c r="G65" i="35" s="1"/>
  <c r="O40" i="35"/>
  <c r="M52" i="35" s="1"/>
  <c r="G64" i="35" s="1"/>
  <c r="G134" i="35"/>
  <c r="AE111" i="35"/>
  <c r="AC123" i="35" s="1"/>
  <c r="W135" i="35" s="1"/>
  <c r="O109" i="35"/>
  <c r="M121" i="35" s="1"/>
  <c r="G133" i="35" s="1"/>
  <c r="AE110" i="35"/>
  <c r="AC122" i="35" s="1"/>
  <c r="W134" i="35" s="1"/>
  <c r="O42" i="35"/>
  <c r="M54" i="35" s="1"/>
  <c r="G66" i="35" s="1"/>
  <c r="O111" i="35"/>
  <c r="M123" i="35" s="1"/>
  <c r="G135" i="35" s="1"/>
  <c r="O112" i="35"/>
  <c r="M124" i="35" s="1"/>
  <c r="G136" i="35" s="1"/>
  <c r="AE105" i="35"/>
  <c r="AC117" i="35" s="1"/>
  <c r="W129" i="35" s="1"/>
  <c r="O105" i="35"/>
  <c r="M117" i="35" s="1"/>
  <c r="G129" i="35" s="1"/>
  <c r="V52" i="34"/>
  <c r="V53" i="34"/>
  <c r="W52" i="34"/>
  <c r="I139" i="34"/>
  <c r="Z56" i="34"/>
  <c r="E33" i="34"/>
  <c r="F32" i="34"/>
  <c r="F54" i="34" s="1"/>
  <c r="H9" i="35" s="1"/>
  <c r="G31" i="34"/>
  <c r="H30" i="34"/>
  <c r="H34" i="34"/>
  <c r="I34" i="34"/>
  <c r="K33" i="34"/>
  <c r="F116" i="34"/>
  <c r="F117" i="34"/>
  <c r="F118" i="34"/>
  <c r="J118" i="34"/>
  <c r="F119" i="34"/>
  <c r="J119" i="34"/>
  <c r="F120" i="34"/>
  <c r="J120" i="34"/>
  <c r="E42" i="34"/>
  <c r="F41" i="34"/>
  <c r="F52" i="34" s="1"/>
  <c r="H7" i="35" s="1"/>
  <c r="F45" i="34"/>
  <c r="F56" i="34" s="1"/>
  <c r="H11" i="35" s="1"/>
  <c r="G44" i="34"/>
  <c r="H43" i="34"/>
  <c r="H54" i="34" s="1"/>
  <c r="J9" i="35" s="1"/>
  <c r="I43" i="34"/>
  <c r="J43" i="34"/>
  <c r="F127" i="34"/>
  <c r="F128" i="34"/>
  <c r="F129" i="34"/>
  <c r="J129" i="34"/>
  <c r="F130" i="34"/>
  <c r="J130" i="34"/>
  <c r="F131" i="34"/>
  <c r="J131" i="34"/>
  <c r="Y131" i="34"/>
  <c r="U131" i="34"/>
  <c r="Y130" i="34"/>
  <c r="U130" i="34"/>
  <c r="Y129" i="34"/>
  <c r="U129" i="34"/>
  <c r="U128" i="34"/>
  <c r="U127" i="34"/>
  <c r="Y120" i="34"/>
  <c r="U120" i="34"/>
  <c r="U142" i="34" s="1"/>
  <c r="Y119" i="34"/>
  <c r="Y141" i="34" s="1"/>
  <c r="U119" i="34"/>
  <c r="U141" i="34" s="1"/>
  <c r="Y118" i="34"/>
  <c r="Y140" i="34" s="1"/>
  <c r="U118" i="34"/>
  <c r="U140" i="34" s="1"/>
  <c r="U117" i="34"/>
  <c r="U116" i="34"/>
  <c r="U138" i="34" s="1"/>
  <c r="Y45" i="34"/>
  <c r="Y44" i="34"/>
  <c r="U44" i="34"/>
  <c r="U43" i="34"/>
  <c r="U54" i="34" s="1"/>
  <c r="U42" i="34"/>
  <c r="Y34" i="34"/>
  <c r="U34" i="34"/>
  <c r="U56" i="34" s="1"/>
  <c r="Y33" i="34"/>
  <c r="U33" i="34"/>
  <c r="Y32" i="34"/>
  <c r="Y54" i="34" s="1"/>
  <c r="U31" i="34"/>
  <c r="U30" i="34"/>
  <c r="E30" i="34"/>
  <c r="E34" i="34"/>
  <c r="G32" i="34"/>
  <c r="H31" i="34"/>
  <c r="H53" i="34" s="1"/>
  <c r="J8" i="35" s="1"/>
  <c r="I31" i="34"/>
  <c r="K34" i="34"/>
  <c r="G116" i="34"/>
  <c r="G117" i="34"/>
  <c r="G118" i="34"/>
  <c r="G119" i="34"/>
  <c r="K119" i="34"/>
  <c r="G120" i="34"/>
  <c r="K120" i="34"/>
  <c r="E43" i="34"/>
  <c r="G41" i="34"/>
  <c r="G45" i="34"/>
  <c r="H44" i="34"/>
  <c r="H55" i="34" s="1"/>
  <c r="J10" i="35" s="1"/>
  <c r="I44" i="34"/>
  <c r="K44" i="34"/>
  <c r="G127" i="34"/>
  <c r="G128" i="34"/>
  <c r="G129" i="34"/>
  <c r="G130" i="34"/>
  <c r="K130" i="34"/>
  <c r="G131" i="34"/>
  <c r="K131" i="34"/>
  <c r="X131" i="34"/>
  <c r="T131" i="34"/>
  <c r="X130" i="34"/>
  <c r="T130" i="34"/>
  <c r="X129" i="34"/>
  <c r="T129" i="34"/>
  <c r="X128" i="34"/>
  <c r="T128" i="34"/>
  <c r="T127" i="34"/>
  <c r="X120" i="34"/>
  <c r="T120" i="34"/>
  <c r="X119" i="34"/>
  <c r="T119" i="34"/>
  <c r="X118" i="34"/>
  <c r="T118" i="34"/>
  <c r="X117" i="34"/>
  <c r="T117" i="34"/>
  <c r="T116" i="34"/>
  <c r="X45" i="34"/>
  <c r="T45" i="34"/>
  <c r="X44" i="34"/>
  <c r="T44" i="34"/>
  <c r="X43" i="34"/>
  <c r="T43" i="34"/>
  <c r="X42" i="34"/>
  <c r="T42" i="34"/>
  <c r="T41" i="34"/>
  <c r="X34" i="34"/>
  <c r="T34" i="34"/>
  <c r="X33" i="34"/>
  <c r="T33" i="34"/>
  <c r="X32" i="34"/>
  <c r="X54" i="34" s="1"/>
  <c r="T32" i="34"/>
  <c r="X31" i="34"/>
  <c r="T31" i="34"/>
  <c r="T30" i="34"/>
  <c r="E31" i="34"/>
  <c r="G33" i="34"/>
  <c r="H32" i="34"/>
  <c r="I32" i="34"/>
  <c r="L34" i="34"/>
  <c r="H116" i="34"/>
  <c r="H117" i="34"/>
  <c r="H118" i="34"/>
  <c r="H119" i="34"/>
  <c r="H120" i="34"/>
  <c r="L120" i="34"/>
  <c r="E44" i="34"/>
  <c r="G42" i="34"/>
  <c r="H41" i="34"/>
  <c r="H45" i="34"/>
  <c r="I45" i="34"/>
  <c r="K45" i="34"/>
  <c r="L45" i="34"/>
  <c r="H127" i="34"/>
  <c r="H128" i="34"/>
  <c r="H129" i="34"/>
  <c r="H130" i="34"/>
  <c r="H131" i="34"/>
  <c r="L131" i="34"/>
  <c r="AA131" i="34"/>
  <c r="W131" i="34"/>
  <c r="W130" i="34"/>
  <c r="W129" i="34"/>
  <c r="W128" i="34"/>
  <c r="W127" i="34"/>
  <c r="AA120" i="34"/>
  <c r="W120" i="34"/>
  <c r="W119" i="34"/>
  <c r="AB140" i="34"/>
  <c r="W118" i="34"/>
  <c r="W117" i="34"/>
  <c r="AB138" i="34"/>
  <c r="W116" i="34"/>
  <c r="W42" i="34"/>
  <c r="W53" i="34" s="1"/>
  <c r="W33" i="34"/>
  <c r="W55" i="34" s="1"/>
  <c r="AB53" i="34"/>
  <c r="E32" i="34"/>
  <c r="G30" i="34"/>
  <c r="G34" i="34"/>
  <c r="I33" i="34"/>
  <c r="E41" i="34"/>
  <c r="E45" i="34"/>
  <c r="G43" i="34"/>
  <c r="I42" i="34"/>
  <c r="Z131" i="34"/>
  <c r="V131" i="34"/>
  <c r="Z130" i="34"/>
  <c r="V130" i="34"/>
  <c r="V129" i="34"/>
  <c r="V128" i="34"/>
  <c r="V127" i="34"/>
  <c r="Z120" i="34"/>
  <c r="V120" i="34"/>
  <c r="Z119" i="34"/>
  <c r="V119" i="34"/>
  <c r="V118" i="34"/>
  <c r="AA139" i="34"/>
  <c r="V117" i="34"/>
  <c r="V139" i="34" s="1"/>
  <c r="V116" i="34"/>
  <c r="AA54" i="34"/>
  <c r="AB61" i="34"/>
  <c r="S109" i="34"/>
  <c r="AB109" i="34" s="1"/>
  <c r="Y52" i="34"/>
  <c r="E141" i="34"/>
  <c r="I141" i="34"/>
  <c r="I142" i="34"/>
  <c r="D17" i="34"/>
  <c r="M17" i="34" s="1"/>
  <c r="G100" i="34"/>
  <c r="D103" i="34" s="1"/>
  <c r="D16" i="34"/>
  <c r="M16" i="34" s="1"/>
  <c r="D15" i="34"/>
  <c r="M15" i="34" s="1"/>
  <c r="D18" i="34"/>
  <c r="M18" i="34" s="1"/>
  <c r="AC42" i="33"/>
  <c r="I94" i="34" s="1"/>
  <c r="O161" i="34" s="1"/>
  <c r="AG42" i="33"/>
  <c r="BQ94" i="34" s="1"/>
  <c r="BW161" i="34" s="1"/>
  <c r="AC31" i="33"/>
  <c r="I7" i="34" s="1"/>
  <c r="O74" i="34" s="1"/>
  <c r="I80" i="34" s="1"/>
  <c r="AC32" i="33"/>
  <c r="I8" i="34" s="1"/>
  <c r="O75" i="34" s="1"/>
  <c r="J80" i="34" s="1"/>
  <c r="Q34" i="31"/>
  <c r="E9" i="34" s="1"/>
  <c r="N76" i="34" s="1"/>
  <c r="K79" i="34" s="1"/>
  <c r="Z35" i="31"/>
  <c r="EJ10" i="34" s="1"/>
  <c r="ES77" i="34" s="1"/>
  <c r="V35" i="31"/>
  <c r="CB10" i="34" s="1"/>
  <c r="CK77" i="34" s="1"/>
  <c r="R35" i="31"/>
  <c r="T10" i="34" s="1"/>
  <c r="AC77" i="34" s="1"/>
  <c r="Y34" i="31"/>
  <c r="DU9" i="34" s="1"/>
  <c r="ED76" i="34" s="1"/>
  <c r="U34" i="31"/>
  <c r="BM9" i="34" s="1"/>
  <c r="BV76" i="34" s="1"/>
  <c r="AB33" i="31"/>
  <c r="FN8" i="34" s="1"/>
  <c r="FW75" i="34" s="1"/>
  <c r="X33" i="31"/>
  <c r="DF8" i="34" s="1"/>
  <c r="DO75" i="34" s="1"/>
  <c r="T33" i="31"/>
  <c r="AX8" i="34" s="1"/>
  <c r="BG75" i="34" s="1"/>
  <c r="AA32" i="31"/>
  <c r="EY7" i="34" s="1"/>
  <c r="FH74" i="34" s="1"/>
  <c r="W32" i="31"/>
  <c r="CQ7" i="34" s="1"/>
  <c r="CZ74" i="34" s="1"/>
  <c r="S32" i="31"/>
  <c r="AI7" i="34" s="1"/>
  <c r="AR74" i="34" s="1"/>
  <c r="Q44" i="31"/>
  <c r="E96" i="34" s="1"/>
  <c r="N163" i="34" s="1"/>
  <c r="AA44" i="31"/>
  <c r="EY96" i="34" s="1"/>
  <c r="FH163" i="34" s="1"/>
  <c r="W44" i="31"/>
  <c r="CQ96" i="34" s="1"/>
  <c r="CZ163" i="34" s="1"/>
  <c r="S44" i="31"/>
  <c r="AI96" i="34" s="1"/>
  <c r="AR163" i="34" s="1"/>
  <c r="Z43" i="31"/>
  <c r="EJ95" i="34" s="1"/>
  <c r="ES162" i="34" s="1"/>
  <c r="V43" i="31"/>
  <c r="CB95" i="34" s="1"/>
  <c r="CK162" i="34" s="1"/>
  <c r="R43" i="31"/>
  <c r="T95" i="34" s="1"/>
  <c r="AC162" i="34" s="1"/>
  <c r="Y42" i="31"/>
  <c r="DU94" i="34" s="1"/>
  <c r="ED161" i="34" s="1"/>
  <c r="U42" i="31"/>
  <c r="BM94" i="34" s="1"/>
  <c r="BV161" i="34" s="1"/>
  <c r="AB41" i="31"/>
  <c r="FN93" i="34" s="1"/>
  <c r="FW160" i="34" s="1"/>
  <c r="X41" i="31"/>
  <c r="DF93" i="34" s="1"/>
  <c r="DO160" i="34" s="1"/>
  <c r="T41" i="31"/>
  <c r="AX93" i="34" s="1"/>
  <c r="BG160" i="34" s="1"/>
  <c r="Q50" i="31"/>
  <c r="Q33" i="31"/>
  <c r="E8" i="34" s="1"/>
  <c r="N75" i="34" s="1"/>
  <c r="J79" i="34" s="1"/>
  <c r="Y35" i="31"/>
  <c r="DU10" i="34" s="1"/>
  <c r="ED77" i="34" s="1"/>
  <c r="U35" i="31"/>
  <c r="BM10" i="34" s="1"/>
  <c r="BV77" i="34" s="1"/>
  <c r="AB34" i="31"/>
  <c r="FN9" i="34" s="1"/>
  <c r="FW76" i="34" s="1"/>
  <c r="X34" i="31"/>
  <c r="DF9" i="34" s="1"/>
  <c r="DO76" i="34" s="1"/>
  <c r="T34" i="31"/>
  <c r="AX9" i="34" s="1"/>
  <c r="BG76" i="34" s="1"/>
  <c r="AA33" i="31"/>
  <c r="EY8" i="34" s="1"/>
  <c r="FH75" i="34" s="1"/>
  <c r="W33" i="31"/>
  <c r="CQ8" i="34" s="1"/>
  <c r="CZ75" i="34" s="1"/>
  <c r="S33" i="31"/>
  <c r="AI8" i="34" s="1"/>
  <c r="AR75" i="34" s="1"/>
  <c r="Z32" i="31"/>
  <c r="EJ7" i="34" s="1"/>
  <c r="ES74" i="34" s="1"/>
  <c r="V32" i="31"/>
  <c r="CB7" i="34" s="1"/>
  <c r="CK74" i="34" s="1"/>
  <c r="R32" i="31"/>
  <c r="T7" i="34" s="1"/>
  <c r="AC74" i="34" s="1"/>
  <c r="Q43" i="31"/>
  <c r="E95" i="34" s="1"/>
  <c r="N162" i="34" s="1"/>
  <c r="Z44" i="31"/>
  <c r="EJ96" i="34" s="1"/>
  <c r="ES163" i="34" s="1"/>
  <c r="V44" i="31"/>
  <c r="CB96" i="34" s="1"/>
  <c r="CK163" i="34" s="1"/>
  <c r="R44" i="31"/>
  <c r="T96" i="34" s="1"/>
  <c r="AC163" i="34" s="1"/>
  <c r="Y43" i="31"/>
  <c r="DU95" i="34" s="1"/>
  <c r="ED162" i="34" s="1"/>
  <c r="U43" i="31"/>
  <c r="BM95" i="34" s="1"/>
  <c r="BV162" i="34" s="1"/>
  <c r="AB42" i="31"/>
  <c r="FN94" i="34" s="1"/>
  <c r="FW161" i="34" s="1"/>
  <c r="X42" i="31"/>
  <c r="DF94" i="34" s="1"/>
  <c r="DO161" i="34" s="1"/>
  <c r="T42" i="31"/>
  <c r="AX94" i="34" s="1"/>
  <c r="BG161" i="34" s="1"/>
  <c r="AA41" i="31"/>
  <c r="EY93" i="34" s="1"/>
  <c r="FH160" i="34" s="1"/>
  <c r="W41" i="31"/>
  <c r="CQ93" i="34" s="1"/>
  <c r="CZ160" i="34" s="1"/>
  <c r="S41" i="31"/>
  <c r="AI93" i="34" s="1"/>
  <c r="AR160" i="34" s="1"/>
  <c r="Q32" i="31"/>
  <c r="E7" i="34" s="1"/>
  <c r="N74" i="34" s="1"/>
  <c r="I79" i="34" s="1"/>
  <c r="AB35" i="31"/>
  <c r="FN10" i="34" s="1"/>
  <c r="FW77" i="34" s="1"/>
  <c r="X35" i="31"/>
  <c r="DF10" i="34" s="1"/>
  <c r="DO77" i="34" s="1"/>
  <c r="T35" i="31"/>
  <c r="AX10" i="34" s="1"/>
  <c r="BG77" i="34" s="1"/>
  <c r="AA34" i="31"/>
  <c r="EY9" i="34" s="1"/>
  <c r="FH76" i="34" s="1"/>
  <c r="W34" i="31"/>
  <c r="CQ9" i="34" s="1"/>
  <c r="CZ76" i="34" s="1"/>
  <c r="S34" i="31"/>
  <c r="AI9" i="34" s="1"/>
  <c r="AR76" i="34" s="1"/>
  <c r="Z33" i="31"/>
  <c r="EJ8" i="34" s="1"/>
  <c r="ES75" i="34" s="1"/>
  <c r="V33" i="31"/>
  <c r="CB8" i="34" s="1"/>
  <c r="CK75" i="34" s="1"/>
  <c r="R33" i="31"/>
  <c r="T8" i="34" s="1"/>
  <c r="AC75" i="34" s="1"/>
  <c r="Y32" i="31"/>
  <c r="DU7" i="34" s="1"/>
  <c r="ED74" i="34" s="1"/>
  <c r="U32" i="31"/>
  <c r="BM7" i="34" s="1"/>
  <c r="BV74" i="34" s="1"/>
  <c r="Q42" i="31"/>
  <c r="E94" i="34" s="1"/>
  <c r="N161" i="34" s="1"/>
  <c r="Y44" i="31"/>
  <c r="DU96" i="34" s="1"/>
  <c r="ED163" i="34" s="1"/>
  <c r="U44" i="31"/>
  <c r="BM96" i="34" s="1"/>
  <c r="BV163" i="34" s="1"/>
  <c r="AB43" i="31"/>
  <c r="FN95" i="34" s="1"/>
  <c r="FW162" i="34" s="1"/>
  <c r="X43" i="31"/>
  <c r="DF95" i="34" s="1"/>
  <c r="DO162" i="34" s="1"/>
  <c r="T43" i="31"/>
  <c r="AX95" i="34" s="1"/>
  <c r="BG162" i="34" s="1"/>
  <c r="AA42" i="31"/>
  <c r="EY94" i="34" s="1"/>
  <c r="FH161" i="34" s="1"/>
  <c r="W42" i="31"/>
  <c r="CQ94" i="34" s="1"/>
  <c r="CZ161" i="34" s="1"/>
  <c r="S42" i="31"/>
  <c r="AI94" i="34" s="1"/>
  <c r="AR161" i="34" s="1"/>
  <c r="Z41" i="31"/>
  <c r="EJ93" i="34" s="1"/>
  <c r="ES160" i="34" s="1"/>
  <c r="V41" i="31"/>
  <c r="CB93" i="34" s="1"/>
  <c r="CK160" i="34" s="1"/>
  <c r="R41" i="31"/>
  <c r="T93" i="34" s="1"/>
  <c r="AC160" i="34" s="1"/>
  <c r="Q35" i="31"/>
  <c r="E10" i="34" s="1"/>
  <c r="N77" i="34" s="1"/>
  <c r="L79" i="34" s="1"/>
  <c r="AA35" i="31"/>
  <c r="EY10" i="34" s="1"/>
  <c r="FH77" i="34" s="1"/>
  <c r="W35" i="31"/>
  <c r="CQ10" i="34" s="1"/>
  <c r="CZ77" i="34" s="1"/>
  <c r="S35" i="31"/>
  <c r="AI10" i="34" s="1"/>
  <c r="AR77" i="34" s="1"/>
  <c r="Z34" i="31"/>
  <c r="EJ9" i="34" s="1"/>
  <c r="ES76" i="34" s="1"/>
  <c r="V34" i="31"/>
  <c r="CB9" i="34" s="1"/>
  <c r="CK76" i="34" s="1"/>
  <c r="R34" i="31"/>
  <c r="T9" i="34" s="1"/>
  <c r="AC76" i="34" s="1"/>
  <c r="Y33" i="31"/>
  <c r="DU8" i="34" s="1"/>
  <c r="ED75" i="34" s="1"/>
  <c r="U33" i="31"/>
  <c r="BM8" i="34" s="1"/>
  <c r="BV75" i="34" s="1"/>
  <c r="AB32" i="31"/>
  <c r="FN7" i="34" s="1"/>
  <c r="FW74" i="34" s="1"/>
  <c r="X32" i="31"/>
  <c r="DF7" i="34" s="1"/>
  <c r="DO74" i="34" s="1"/>
  <c r="T32" i="31"/>
  <c r="AX7" i="34" s="1"/>
  <c r="BG74" i="34" s="1"/>
  <c r="E93" i="34"/>
  <c r="N160" i="34" s="1"/>
  <c r="AB44" i="31"/>
  <c r="FN96" i="34" s="1"/>
  <c r="FW163" i="34" s="1"/>
  <c r="X44" i="31"/>
  <c r="DF96" i="34" s="1"/>
  <c r="DO163" i="34" s="1"/>
  <c r="T44" i="31"/>
  <c r="AX96" i="34" s="1"/>
  <c r="BG163" i="34" s="1"/>
  <c r="AA43" i="31"/>
  <c r="EY95" i="34" s="1"/>
  <c r="FH162" i="34" s="1"/>
  <c r="W43" i="31"/>
  <c r="CQ95" i="34" s="1"/>
  <c r="CZ162" i="34" s="1"/>
  <c r="S43" i="31"/>
  <c r="AI95" i="34" s="1"/>
  <c r="AR162" i="34" s="1"/>
  <c r="Z42" i="31"/>
  <c r="EJ94" i="34" s="1"/>
  <c r="ES161" i="34" s="1"/>
  <c r="V42" i="31"/>
  <c r="CB94" i="34" s="1"/>
  <c r="CK161" i="34" s="1"/>
  <c r="R42" i="31"/>
  <c r="T94" i="34" s="1"/>
  <c r="AC161" i="34" s="1"/>
  <c r="Y41" i="31"/>
  <c r="DU93" i="34" s="1"/>
  <c r="ED160" i="34" s="1"/>
  <c r="U41" i="31"/>
  <c r="BM93" i="34" s="1"/>
  <c r="BV160" i="34" s="1"/>
  <c r="Q53" i="31"/>
  <c r="X53" i="31"/>
  <c r="S52" i="31"/>
  <c r="Y50" i="31"/>
  <c r="W53" i="31"/>
  <c r="X50" i="31"/>
  <c r="Z52" i="31"/>
  <c r="U51" i="31"/>
  <c r="R52" i="31"/>
  <c r="AA52" i="31"/>
  <c r="V51" i="31"/>
  <c r="AB53" i="31"/>
  <c r="T53" i="31"/>
  <c r="W52" i="31"/>
  <c r="Z51" i="31"/>
  <c r="R51" i="31"/>
  <c r="U50" i="31"/>
  <c r="AA53" i="31"/>
  <c r="S53" i="31"/>
  <c r="V52" i="31"/>
  <c r="Y51" i="31"/>
  <c r="AB50" i="31"/>
  <c r="T50" i="31"/>
  <c r="Q52" i="31"/>
  <c r="Z53" i="31"/>
  <c r="R53" i="31"/>
  <c r="Y52" i="31"/>
  <c r="AB51" i="31"/>
  <c r="X51" i="31"/>
  <c r="T51" i="31"/>
  <c r="AA50" i="31"/>
  <c r="W50" i="31"/>
  <c r="S50" i="31"/>
  <c r="V53" i="31"/>
  <c r="U52" i="31"/>
  <c r="Q51" i="31"/>
  <c r="Y53" i="31"/>
  <c r="U53" i="31"/>
  <c r="AB52" i="31"/>
  <c r="X52" i="31"/>
  <c r="T52" i="31"/>
  <c r="AA51" i="31"/>
  <c r="W51" i="31"/>
  <c r="S51" i="31"/>
  <c r="Z50" i="31"/>
  <c r="V50" i="31"/>
  <c r="Q34" i="33"/>
  <c r="EL94" i="34" s="1"/>
  <c r="EU161" i="34" s="1"/>
  <c r="M35" i="33"/>
  <c r="CD95" i="34" s="1"/>
  <c r="CM162" i="34" s="1"/>
  <c r="I34" i="33"/>
  <c r="V94" i="34" s="1"/>
  <c r="AE161" i="34" s="1"/>
  <c r="AE44" i="33"/>
  <c r="AM96" i="34" s="1"/>
  <c r="AS163" i="34" s="1"/>
  <c r="AK43" i="33"/>
  <c r="DY95" i="34" s="1"/>
  <c r="EE162" i="34" s="1"/>
  <c r="AC43" i="33"/>
  <c r="I95" i="34" s="1"/>
  <c r="O162" i="34" s="1"/>
  <c r="AE43" i="33"/>
  <c r="AM95" i="34" s="1"/>
  <c r="AS162" i="34" s="1"/>
  <c r="AJ44" i="33"/>
  <c r="DJ96" i="34" s="1"/>
  <c r="DP163" i="34" s="1"/>
  <c r="AK42" i="33"/>
  <c r="DY94" i="34" s="1"/>
  <c r="EE161" i="34" s="1"/>
  <c r="AG34" i="33"/>
  <c r="BQ10" i="34" s="1"/>
  <c r="BW77" i="34" s="1"/>
  <c r="AF41" i="33"/>
  <c r="BB93" i="34" s="1"/>
  <c r="BH160" i="34" s="1"/>
  <c r="AF42" i="33"/>
  <c r="BB94" i="34" s="1"/>
  <c r="BH161" i="34" s="1"/>
  <c r="AJ33" i="33"/>
  <c r="DJ9" i="34" s="1"/>
  <c r="DP76" i="34" s="1"/>
  <c r="AM32" i="33"/>
  <c r="FC8" i="34" s="1"/>
  <c r="FI75" i="34" s="1"/>
  <c r="AE32" i="33"/>
  <c r="AM8" i="34" s="1"/>
  <c r="AS75" i="34" s="1"/>
  <c r="AH31" i="33"/>
  <c r="CF7" i="34" s="1"/>
  <c r="CL74" i="34" s="1"/>
  <c r="AK41" i="33"/>
  <c r="DY93" i="34" s="1"/>
  <c r="EE160" i="34" s="1"/>
  <c r="AN34" i="33"/>
  <c r="FR10" i="34" s="1"/>
  <c r="FX77" i="34" s="1"/>
  <c r="AI33" i="33"/>
  <c r="CU9" i="34" s="1"/>
  <c r="DA76" i="34" s="1"/>
  <c r="AD32" i="33"/>
  <c r="X8" i="34" s="1"/>
  <c r="AD75" i="34" s="1"/>
  <c r="AN44" i="33"/>
  <c r="FR96" i="34" s="1"/>
  <c r="FX163" i="34" s="1"/>
  <c r="AI44" i="33"/>
  <c r="CU96" i="34" s="1"/>
  <c r="DA163" i="34" s="1"/>
  <c r="AI43" i="33"/>
  <c r="CU95" i="34" s="1"/>
  <c r="DA162" i="34" s="1"/>
  <c r="AJ42" i="33"/>
  <c r="DJ94" i="34" s="1"/>
  <c r="DP161" i="34" s="1"/>
  <c r="AJ41" i="33"/>
  <c r="DJ93" i="34" s="1"/>
  <c r="DP160" i="34" s="1"/>
  <c r="AL31" i="33"/>
  <c r="EN7" i="34" s="1"/>
  <c r="ET74" i="34" s="1"/>
  <c r="AH42" i="33"/>
  <c r="CF94" i="34" s="1"/>
  <c r="CL161" i="34" s="1"/>
  <c r="AF34" i="33"/>
  <c r="BB10" i="34" s="1"/>
  <c r="BH77" i="34" s="1"/>
  <c r="AL32" i="33"/>
  <c r="EN8" i="34" s="1"/>
  <c r="ET75" i="34" s="1"/>
  <c r="AG31" i="33"/>
  <c r="BQ7" i="34" s="1"/>
  <c r="BW74" i="34" s="1"/>
  <c r="AD44" i="33"/>
  <c r="X96" i="34" s="1"/>
  <c r="AD163" i="34" s="1"/>
  <c r="AD43" i="33"/>
  <c r="X95" i="34" s="1"/>
  <c r="AD162" i="34" s="1"/>
  <c r="AD42" i="33"/>
  <c r="X94" i="34" s="1"/>
  <c r="AD161" i="34" s="1"/>
  <c r="AE41" i="33"/>
  <c r="AK34" i="33"/>
  <c r="DY10" i="34" s="1"/>
  <c r="EE77" i="34" s="1"/>
  <c r="AN33" i="33"/>
  <c r="FR9" i="34" s="1"/>
  <c r="FX76" i="34" s="1"/>
  <c r="AF33" i="33"/>
  <c r="BB9" i="34" s="1"/>
  <c r="BH76" i="34" s="1"/>
  <c r="AI32" i="33"/>
  <c r="CU8" i="34" s="1"/>
  <c r="DA75" i="34" s="1"/>
  <c r="AD31" i="33"/>
  <c r="AM44" i="33"/>
  <c r="FC96" i="34" s="1"/>
  <c r="FI163" i="34" s="1"/>
  <c r="AH44" i="33"/>
  <c r="CF96" i="34" s="1"/>
  <c r="CL163" i="34" s="1"/>
  <c r="AM43" i="33"/>
  <c r="FC95" i="34" s="1"/>
  <c r="FI162" i="34" s="1"/>
  <c r="AH43" i="33"/>
  <c r="CF95" i="34" s="1"/>
  <c r="CL162" i="34" s="1"/>
  <c r="AN42" i="33"/>
  <c r="FR94" i="34" s="1"/>
  <c r="FX161" i="34" s="1"/>
  <c r="AN41" i="33"/>
  <c r="FR93" i="34" s="1"/>
  <c r="FX160" i="34" s="1"/>
  <c r="AI41" i="33"/>
  <c r="CU93" i="34" s="1"/>
  <c r="DA160" i="34" s="1"/>
  <c r="AC41" i="33"/>
  <c r="I93" i="34" s="1"/>
  <c r="O160" i="34" s="1"/>
  <c r="AJ34" i="33"/>
  <c r="DJ10" i="34" s="1"/>
  <c r="DP77" i="34" s="1"/>
  <c r="AM33" i="33"/>
  <c r="FC9" i="34" s="1"/>
  <c r="FI76" i="34" s="1"/>
  <c r="AE33" i="33"/>
  <c r="AM9" i="34" s="1"/>
  <c r="AS76" i="34" s="1"/>
  <c r="AH32" i="33"/>
  <c r="AK31" i="33"/>
  <c r="DY7" i="34" s="1"/>
  <c r="EE74" i="34" s="1"/>
  <c r="AC44" i="33"/>
  <c r="I96" i="34" s="1"/>
  <c r="O163" i="34" s="1"/>
  <c r="AL44" i="33"/>
  <c r="EN96" i="34" s="1"/>
  <c r="ET163" i="34" s="1"/>
  <c r="AF44" i="33"/>
  <c r="BB96" i="34" s="1"/>
  <c r="BH163" i="34" s="1"/>
  <c r="AL43" i="33"/>
  <c r="EN95" i="34" s="1"/>
  <c r="ET162" i="34" s="1"/>
  <c r="AG43" i="33"/>
  <c r="BQ95" i="34" s="1"/>
  <c r="BW162" i="34" s="1"/>
  <c r="AL42" i="33"/>
  <c r="EN94" i="34" s="1"/>
  <c r="ET161" i="34" s="1"/>
  <c r="AM41" i="33"/>
  <c r="FC93" i="34" s="1"/>
  <c r="FI160" i="34" s="1"/>
  <c r="AG41" i="33"/>
  <c r="BQ93" i="34" s="1"/>
  <c r="BW160" i="34" s="1"/>
  <c r="H36" i="33"/>
  <c r="G96" i="34" s="1"/>
  <c r="P163" i="34" s="1"/>
  <c r="P36" i="33"/>
  <c r="DW96" i="34" s="1"/>
  <c r="EF163" i="34" s="1"/>
  <c r="S33" i="33"/>
  <c r="FP93" i="34" s="1"/>
  <c r="FY160" i="34" s="1"/>
  <c r="O33" i="33"/>
  <c r="DH93" i="34" s="1"/>
  <c r="DQ160" i="34" s="1"/>
  <c r="K35" i="33"/>
  <c r="AZ95" i="34" s="1"/>
  <c r="BI162" i="34" s="1"/>
  <c r="AC34" i="33"/>
  <c r="I10" i="34" s="1"/>
  <c r="O77" i="34" s="1"/>
  <c r="L80" i="34" s="1"/>
  <c r="AM34" i="33"/>
  <c r="FC10" i="34" s="1"/>
  <c r="FI77" i="34" s="1"/>
  <c r="AI34" i="33"/>
  <c r="CU10" i="34" s="1"/>
  <c r="DA77" i="34" s="1"/>
  <c r="AE34" i="33"/>
  <c r="AL33" i="33"/>
  <c r="EN9" i="34" s="1"/>
  <c r="ET76" i="34" s="1"/>
  <c r="AH33" i="33"/>
  <c r="CF9" i="34" s="1"/>
  <c r="CL76" i="34" s="1"/>
  <c r="AD33" i="33"/>
  <c r="AK32" i="33"/>
  <c r="AG32" i="33"/>
  <c r="BQ8" i="34" s="1"/>
  <c r="BW75" i="34" s="1"/>
  <c r="AN31" i="33"/>
  <c r="FR7" i="34" s="1"/>
  <c r="FX74" i="34" s="1"/>
  <c r="AJ31" i="33"/>
  <c r="DJ7" i="34" s="1"/>
  <c r="DP74" i="34" s="1"/>
  <c r="AF31" i="33"/>
  <c r="BB7" i="34" s="1"/>
  <c r="BH74" i="34" s="1"/>
  <c r="R35" i="33"/>
  <c r="FA95" i="34" s="1"/>
  <c r="FJ162" i="34" s="1"/>
  <c r="N34" i="33"/>
  <c r="CS94" i="34" s="1"/>
  <c r="DB161" i="34" s="1"/>
  <c r="AC33" i="33"/>
  <c r="I9" i="34" s="1"/>
  <c r="O76" i="34" s="1"/>
  <c r="K80" i="34" s="1"/>
  <c r="AL34" i="33"/>
  <c r="EN10" i="34" s="1"/>
  <c r="ET77" i="34" s="1"/>
  <c r="AH34" i="33"/>
  <c r="CF10" i="34" s="1"/>
  <c r="CL77" i="34" s="1"/>
  <c r="AD34" i="33"/>
  <c r="X10" i="34" s="1"/>
  <c r="AD77" i="34" s="1"/>
  <c r="AK33" i="33"/>
  <c r="DY9" i="34" s="1"/>
  <c r="EE76" i="34" s="1"/>
  <c r="AG33" i="33"/>
  <c r="BQ9" i="34" s="1"/>
  <c r="BW76" i="34" s="1"/>
  <c r="AN32" i="33"/>
  <c r="FR8" i="34" s="1"/>
  <c r="FX75" i="34" s="1"/>
  <c r="AJ32" i="33"/>
  <c r="DJ8" i="34" s="1"/>
  <c r="DP75" i="34" s="1"/>
  <c r="AF32" i="33"/>
  <c r="BB8" i="34" s="1"/>
  <c r="BH75" i="34" s="1"/>
  <c r="AM31" i="33"/>
  <c r="FC7" i="34" s="1"/>
  <c r="FI74" i="34" s="1"/>
  <c r="AI31" i="33"/>
  <c r="CU7" i="34" s="1"/>
  <c r="DA74" i="34" s="1"/>
  <c r="AK44" i="33"/>
  <c r="DY96" i="34" s="1"/>
  <c r="EE163" i="34" s="1"/>
  <c r="AG44" i="33"/>
  <c r="BQ96" i="34" s="1"/>
  <c r="BW163" i="34" s="1"/>
  <c r="AN43" i="33"/>
  <c r="FR95" i="34" s="1"/>
  <c r="FX162" i="34" s="1"/>
  <c r="AJ43" i="33"/>
  <c r="DJ95" i="34" s="1"/>
  <c r="DP162" i="34" s="1"/>
  <c r="AF43" i="33"/>
  <c r="BB95" i="34" s="1"/>
  <c r="BH162" i="34" s="1"/>
  <c r="AM42" i="33"/>
  <c r="FC94" i="34" s="1"/>
  <c r="FI161" i="34" s="1"/>
  <c r="AI42" i="33"/>
  <c r="CU94" i="34" s="1"/>
  <c r="DA161" i="34" s="1"/>
  <c r="AE42" i="33"/>
  <c r="AM94" i="34" s="1"/>
  <c r="AS161" i="34" s="1"/>
  <c r="AL41" i="33"/>
  <c r="EN93" i="34" s="1"/>
  <c r="ET160" i="34" s="1"/>
  <c r="AH41" i="33"/>
  <c r="CF93" i="34" s="1"/>
  <c r="CL160" i="34" s="1"/>
  <c r="L33" i="33"/>
  <c r="BO93" i="34" s="1"/>
  <c r="BX160" i="34" s="1"/>
  <c r="I35" i="33"/>
  <c r="V95" i="34" s="1"/>
  <c r="AE162" i="34" s="1"/>
  <c r="I33" i="33"/>
  <c r="V93" i="34" s="1"/>
  <c r="AE160" i="34" s="1"/>
  <c r="L36" i="33"/>
  <c r="BO96" i="34" s="1"/>
  <c r="BX163" i="34" s="1"/>
  <c r="M34" i="33"/>
  <c r="CD94" i="34" s="1"/>
  <c r="CM161" i="34" s="1"/>
  <c r="K36" i="33"/>
  <c r="AZ96" i="34" s="1"/>
  <c r="BI163" i="34" s="1"/>
  <c r="S35" i="33"/>
  <c r="FP95" i="34" s="1"/>
  <c r="FY162" i="34" s="1"/>
  <c r="Q33" i="33"/>
  <c r="EL93" i="34" s="1"/>
  <c r="EU160" i="34" s="1"/>
  <c r="S36" i="33"/>
  <c r="FP96" i="34" s="1"/>
  <c r="FY163" i="34" s="1"/>
  <c r="Q35" i="33"/>
  <c r="EL95" i="34" s="1"/>
  <c r="EU162" i="34" s="1"/>
  <c r="N35" i="33"/>
  <c r="CS95" i="34" s="1"/>
  <c r="DB162" i="34" s="1"/>
  <c r="R34" i="33"/>
  <c r="FA94" i="34" s="1"/>
  <c r="FJ161" i="34" s="1"/>
  <c r="L34" i="33"/>
  <c r="BO94" i="34" s="1"/>
  <c r="BX161" i="34" s="1"/>
  <c r="M33" i="33"/>
  <c r="CD93" i="34" s="1"/>
  <c r="CM160" i="34" s="1"/>
  <c r="J33" i="33"/>
  <c r="AK93" i="34" s="1"/>
  <c r="AT160" i="34" s="1"/>
  <c r="R36" i="33"/>
  <c r="FA96" i="34" s="1"/>
  <c r="FJ163" i="34" s="1"/>
  <c r="H33" i="33"/>
  <c r="G93" i="34" s="1"/>
  <c r="P160" i="34" s="1"/>
  <c r="N36" i="33"/>
  <c r="CS96" i="34" s="1"/>
  <c r="DB163" i="34" s="1"/>
  <c r="H34" i="33"/>
  <c r="G94" i="34" s="1"/>
  <c r="P161" i="34" s="1"/>
  <c r="O36" i="33"/>
  <c r="DH96" i="34" s="1"/>
  <c r="DQ163" i="34" s="1"/>
  <c r="J36" i="33"/>
  <c r="AK96" i="34" s="1"/>
  <c r="AT163" i="34" s="1"/>
  <c r="O35" i="33"/>
  <c r="DH95" i="34" s="1"/>
  <c r="DQ162" i="34" s="1"/>
  <c r="J35" i="33"/>
  <c r="AK95" i="34" s="1"/>
  <c r="AT162" i="34" s="1"/>
  <c r="P34" i="33"/>
  <c r="DW94" i="34" s="1"/>
  <c r="EF161" i="34" s="1"/>
  <c r="J34" i="33"/>
  <c r="AK94" i="34" s="1"/>
  <c r="AT161" i="34" s="1"/>
  <c r="P33" i="33"/>
  <c r="DW93" i="34" s="1"/>
  <c r="EF160" i="34" s="1"/>
  <c r="K33" i="33"/>
  <c r="AZ93" i="34" s="1"/>
  <c r="BI160" i="34" s="1"/>
  <c r="H35" i="33"/>
  <c r="G95" i="34" s="1"/>
  <c r="P162" i="34" s="1"/>
  <c r="Q36" i="33"/>
  <c r="EL96" i="34" s="1"/>
  <c r="EU163" i="34" s="1"/>
  <c r="M36" i="33"/>
  <c r="CD96" i="34" s="1"/>
  <c r="CM163" i="34" s="1"/>
  <c r="I36" i="33"/>
  <c r="V96" i="34" s="1"/>
  <c r="AE163" i="34" s="1"/>
  <c r="P35" i="33"/>
  <c r="DW95" i="34" s="1"/>
  <c r="EF162" i="34" s="1"/>
  <c r="L35" i="33"/>
  <c r="BO95" i="34" s="1"/>
  <c r="BX162" i="34" s="1"/>
  <c r="S34" i="33"/>
  <c r="FP94" i="34" s="1"/>
  <c r="FY161" i="34" s="1"/>
  <c r="O34" i="33"/>
  <c r="DH94" i="34" s="1"/>
  <c r="DQ161" i="34" s="1"/>
  <c r="K34" i="33"/>
  <c r="AZ94" i="34" s="1"/>
  <c r="BI161" i="34" s="1"/>
  <c r="R33" i="33"/>
  <c r="FA93" i="34" s="1"/>
  <c r="FJ160" i="34" s="1"/>
  <c r="N33" i="33"/>
  <c r="CS93" i="34" s="1"/>
  <c r="DB160" i="34" s="1"/>
  <c r="M56" i="34"/>
  <c r="J56" i="34"/>
  <c r="L11" i="35" s="1"/>
  <c r="H56" i="34"/>
  <c r="J11" i="35" s="1"/>
  <c r="M55" i="34"/>
  <c r="O10" i="35" s="1"/>
  <c r="L55" i="34"/>
  <c r="J55" i="34"/>
  <c r="L10" i="35" s="1"/>
  <c r="I55" i="34"/>
  <c r="K10" i="35" s="1"/>
  <c r="F55" i="34"/>
  <c r="H10" i="35" s="1"/>
  <c r="M54" i="34"/>
  <c r="O9" i="35" s="1"/>
  <c r="L54" i="34"/>
  <c r="N9" i="35" s="1"/>
  <c r="K54" i="34"/>
  <c r="J54" i="34"/>
  <c r="L9" i="35" s="1"/>
  <c r="I15" i="35" s="1"/>
  <c r="AO15" i="35" s="1"/>
  <c r="AO19" i="35" s="1"/>
  <c r="M53" i="34"/>
  <c r="O8" i="35" s="1"/>
  <c r="L53" i="34"/>
  <c r="N8" i="35" s="1"/>
  <c r="K53" i="34"/>
  <c r="M8" i="35" s="1"/>
  <c r="J53" i="34"/>
  <c r="F53" i="34"/>
  <c r="H8" i="35" s="1"/>
  <c r="M52" i="34"/>
  <c r="O7" i="35" s="1"/>
  <c r="L52" i="34"/>
  <c r="N7" i="35" s="1"/>
  <c r="K52" i="34"/>
  <c r="M7" i="35" s="1"/>
  <c r="J52" i="34"/>
  <c r="L7" i="35" s="1"/>
  <c r="I52" i="34"/>
  <c r="M51" i="34"/>
  <c r="O6" i="35" s="1"/>
  <c r="L51" i="34"/>
  <c r="N6" i="35" s="1"/>
  <c r="K51" i="34"/>
  <c r="M6" i="35" s="1"/>
  <c r="J51" i="34"/>
  <c r="L6" i="35" s="1"/>
  <c r="I51" i="34"/>
  <c r="K6" i="35" s="1"/>
  <c r="H51" i="34"/>
  <c r="G51" i="34"/>
  <c r="F51" i="34"/>
  <c r="E51" i="34"/>
  <c r="M50" i="34"/>
  <c r="O5" i="35" s="1"/>
  <c r="L50" i="34"/>
  <c r="N5" i="35" s="1"/>
  <c r="K50" i="34"/>
  <c r="M5" i="35" s="1"/>
  <c r="J50" i="34"/>
  <c r="L5" i="35" s="1"/>
  <c r="I50" i="34"/>
  <c r="K5" i="35" s="1"/>
  <c r="H50" i="34"/>
  <c r="G50" i="34"/>
  <c r="F50" i="34"/>
  <c r="E50" i="34"/>
  <c r="M49" i="34"/>
  <c r="O4" i="35" s="1"/>
  <c r="L49" i="34"/>
  <c r="N4" i="35" s="1"/>
  <c r="K49" i="34"/>
  <c r="M4" i="35" s="1"/>
  <c r="J49" i="34"/>
  <c r="L4" i="35" s="1"/>
  <c r="I49" i="34"/>
  <c r="K4" i="35" s="1"/>
  <c r="H49" i="34"/>
  <c r="G49" i="34"/>
  <c r="F49" i="34"/>
  <c r="E49" i="34"/>
  <c r="M48" i="34"/>
  <c r="O3" i="35" s="1"/>
  <c r="L48" i="34"/>
  <c r="N3" i="35" s="1"/>
  <c r="K48" i="34"/>
  <c r="M3" i="35" s="1"/>
  <c r="J48" i="34"/>
  <c r="L3" i="35" s="1"/>
  <c r="I48" i="34"/>
  <c r="K3" i="35" s="1"/>
  <c r="H48" i="34"/>
  <c r="G48" i="34"/>
  <c r="F48" i="34"/>
  <c r="E48" i="34"/>
  <c r="G37" i="31"/>
  <c r="F37" i="31"/>
  <c r="C36" i="31"/>
  <c r="B36" i="31"/>
  <c r="G37" i="30"/>
  <c r="F37" i="30"/>
  <c r="C36" i="30"/>
  <c r="B36" i="30"/>
  <c r="G38" i="25"/>
  <c r="F38" i="25"/>
  <c r="C37" i="25"/>
  <c r="B37" i="25"/>
  <c r="U52" i="34" l="1"/>
  <c r="DW54" i="34"/>
  <c r="T54" i="34"/>
  <c r="CB141" i="34"/>
  <c r="DF55" i="34"/>
  <c r="EJ141" i="34"/>
  <c r="BP139" i="34"/>
  <c r="DX53" i="34"/>
  <c r="FQ139" i="34"/>
  <c r="CD54" i="34"/>
  <c r="V138" i="34"/>
  <c r="DU141" i="34"/>
  <c r="CQ55" i="34"/>
  <c r="DU55" i="34"/>
  <c r="EJ138" i="34"/>
  <c r="AL139" i="34"/>
  <c r="G54" i="34"/>
  <c r="I9" i="35" s="1"/>
  <c r="CB142" i="34"/>
  <c r="FD140" i="34"/>
  <c r="AL54" i="34"/>
  <c r="EJ142" i="34"/>
  <c r="EY56" i="34"/>
  <c r="DY56" i="34"/>
  <c r="E15" i="35"/>
  <c r="FI15" i="35" s="1"/>
  <c r="FI19" i="35" s="1"/>
  <c r="Y142" i="34"/>
  <c r="FG146" i="34"/>
  <c r="FG157" i="34" s="1"/>
  <c r="M335" i="36" s="1"/>
  <c r="FG59" i="34"/>
  <c r="FG70" i="34" s="1"/>
  <c r="M319" i="36" s="1"/>
  <c r="ER148" i="34"/>
  <c r="ER159" i="34" s="1"/>
  <c r="M306" i="36" s="1"/>
  <c r="BF146" i="34"/>
  <c r="BF157" i="34" s="1"/>
  <c r="M117" i="36" s="1"/>
  <c r="DN145" i="34"/>
  <c r="DN156" i="34" s="1"/>
  <c r="M241" i="36" s="1"/>
  <c r="FU142" i="34"/>
  <c r="AZ56" i="34"/>
  <c r="DH56" i="34"/>
  <c r="FP142" i="34"/>
  <c r="DJ55" i="34"/>
  <c r="CE52" i="34"/>
  <c r="EA141" i="34"/>
  <c r="BP56" i="34"/>
  <c r="DI142" i="34"/>
  <c r="DI153" i="34" s="1"/>
  <c r="DI164" i="34" s="1"/>
  <c r="H249" i="36" s="1"/>
  <c r="FB56" i="34"/>
  <c r="DK142" i="34"/>
  <c r="FS140" i="34"/>
  <c r="CS139" i="34"/>
  <c r="DH139" i="34"/>
  <c r="CS53" i="34"/>
  <c r="DF138" i="34"/>
  <c r="AJ139" i="34"/>
  <c r="CR139" i="34"/>
  <c r="FR141" i="34"/>
  <c r="DW138" i="34"/>
  <c r="FB55" i="34"/>
  <c r="W54" i="34"/>
  <c r="DG52" i="34"/>
  <c r="AX140" i="34"/>
  <c r="DU140" i="34"/>
  <c r="CV56" i="34"/>
  <c r="EO142" i="34"/>
  <c r="FS56" i="34"/>
  <c r="AZ141" i="34"/>
  <c r="EY139" i="34"/>
  <c r="AQ59" i="34"/>
  <c r="AQ70" i="34" s="1"/>
  <c r="M70" i="36" s="1"/>
  <c r="FV62" i="34"/>
  <c r="FV73" i="34" s="1"/>
  <c r="M353" i="36" s="1"/>
  <c r="DM142" i="34"/>
  <c r="DM56" i="34"/>
  <c r="BE56" i="34"/>
  <c r="BT56" i="34"/>
  <c r="BA141" i="34"/>
  <c r="DI55" i="34"/>
  <c r="FD54" i="34"/>
  <c r="AN55" i="34"/>
  <c r="DK141" i="34"/>
  <c r="EO55" i="34"/>
  <c r="FS141" i="34"/>
  <c r="EN140" i="34"/>
  <c r="EM139" i="34"/>
  <c r="FQ53" i="34"/>
  <c r="AZ54" i="34"/>
  <c r="BO54" i="34"/>
  <c r="AY55" i="34"/>
  <c r="DV141" i="34"/>
  <c r="DU142" i="34"/>
  <c r="EY142" i="34"/>
  <c r="CQ138" i="34"/>
  <c r="FN52" i="34"/>
  <c r="FA55" i="34"/>
  <c r="FO53" i="34"/>
  <c r="BB139" i="34"/>
  <c r="FC53" i="34"/>
  <c r="AZ53" i="34"/>
  <c r="CD53" i="34"/>
  <c r="FN141" i="34"/>
  <c r="FO55" i="34"/>
  <c r="AX138" i="34"/>
  <c r="FR56" i="34"/>
  <c r="BO142" i="34"/>
  <c r="EL56" i="34"/>
  <c r="FA142" i="34"/>
  <c r="CE138" i="34"/>
  <c r="FR55" i="34"/>
  <c r="DG142" i="34"/>
  <c r="BP138" i="34"/>
  <c r="BP52" i="34"/>
  <c r="EM52" i="34"/>
  <c r="DG54" i="34"/>
  <c r="EP55" i="34"/>
  <c r="FE141" i="34"/>
  <c r="DX142" i="34"/>
  <c r="FQ56" i="34"/>
  <c r="BP55" i="34"/>
  <c r="EK52" i="34"/>
  <c r="CV142" i="34"/>
  <c r="CQ141" i="34"/>
  <c r="DZ142" i="34"/>
  <c r="FD56" i="34"/>
  <c r="BB140" i="34"/>
  <c r="CV54" i="34"/>
  <c r="DK54" i="34"/>
  <c r="CF142" i="34"/>
  <c r="DJ56" i="34"/>
  <c r="FR142" i="34"/>
  <c r="DW56" i="34"/>
  <c r="V56" i="34"/>
  <c r="BA138" i="34"/>
  <c r="AY54" i="34"/>
  <c r="CR54" i="34"/>
  <c r="EK140" i="34"/>
  <c r="EA55" i="34"/>
  <c r="DI56" i="34"/>
  <c r="EM56" i="34"/>
  <c r="FQ142" i="34"/>
  <c r="BO138" i="34"/>
  <c r="DH52" i="34"/>
  <c r="FP138" i="34"/>
  <c r="CC142" i="34"/>
  <c r="BA55" i="34"/>
  <c r="BA140" i="34"/>
  <c r="AJ52" i="34"/>
  <c r="DI53" i="34"/>
  <c r="BC56" i="34"/>
  <c r="DW141" i="34"/>
  <c r="EL55" i="34"/>
  <c r="FA141" i="34"/>
  <c r="AI52" i="34"/>
  <c r="CB56" i="34"/>
  <c r="DF56" i="34"/>
  <c r="AN54" i="34"/>
  <c r="EO140" i="34"/>
  <c r="DW139" i="34"/>
  <c r="DH53" i="34"/>
  <c r="FP139" i="34"/>
  <c r="AX141" i="34"/>
  <c r="DJ142" i="34"/>
  <c r="DW142" i="34"/>
  <c r="AJ53" i="34"/>
  <c r="CR53" i="34"/>
  <c r="EK139" i="34"/>
  <c r="DI138" i="34"/>
  <c r="CC140" i="34"/>
  <c r="DV140" i="34"/>
  <c r="AZ52" i="34"/>
  <c r="DW52" i="34"/>
  <c r="EL138" i="34"/>
  <c r="FP52" i="34"/>
  <c r="DX55" i="34"/>
  <c r="EK138" i="34"/>
  <c r="DK56" i="34"/>
  <c r="CS55" i="34"/>
  <c r="AX139" i="34"/>
  <c r="FN139" i="34"/>
  <c r="W139" i="34"/>
  <c r="I56" i="34"/>
  <c r="K11" i="35" s="1"/>
  <c r="H140" i="34"/>
  <c r="BU145" i="34"/>
  <c r="BU156" i="34" s="1"/>
  <c r="M147" i="36" s="1"/>
  <c r="AK53" i="34"/>
  <c r="AK141" i="34"/>
  <c r="DY140" i="34"/>
  <c r="CC55" i="34"/>
  <c r="CQ56" i="34"/>
  <c r="FN142" i="34"/>
  <c r="BC54" i="34"/>
  <c r="DZ140" i="34"/>
  <c r="FC139" i="34"/>
  <c r="BO139" i="34"/>
  <c r="EL53" i="34"/>
  <c r="EL139" i="34"/>
  <c r="FP53" i="34"/>
  <c r="BB142" i="34"/>
  <c r="EN142" i="34"/>
  <c r="FC56" i="34"/>
  <c r="CS56" i="34"/>
  <c r="BO56" i="34"/>
  <c r="BN53" i="34"/>
  <c r="AY53" i="34"/>
  <c r="DG53" i="34"/>
  <c r="DV139" i="34"/>
  <c r="CT52" i="34"/>
  <c r="EN141" i="34"/>
  <c r="CR138" i="34"/>
  <c r="DI52" i="34"/>
  <c r="FB138" i="34"/>
  <c r="FB52" i="34"/>
  <c r="CR140" i="34"/>
  <c r="BN140" i="34"/>
  <c r="DV54" i="34"/>
  <c r="CV141" i="34"/>
  <c r="DZ55" i="34"/>
  <c r="AZ138" i="34"/>
  <c r="EL52" i="34"/>
  <c r="FA52" i="34"/>
  <c r="DX141" i="34"/>
  <c r="FQ55" i="34"/>
  <c r="DX140" i="34"/>
  <c r="DI140" i="34"/>
  <c r="EM54" i="34"/>
  <c r="BN138" i="34"/>
  <c r="DV138" i="34"/>
  <c r="EZ52" i="34"/>
  <c r="AO56" i="34"/>
  <c r="FN140" i="34"/>
  <c r="BM141" i="34"/>
  <c r="AN142" i="34"/>
  <c r="BR142" i="34"/>
  <c r="DZ56" i="34"/>
  <c r="E139" i="34"/>
  <c r="E55" i="34"/>
  <c r="G10" i="35" s="1"/>
  <c r="I54" i="34"/>
  <c r="K9" i="35" s="1"/>
  <c r="E53" i="34"/>
  <c r="G8" i="35" s="1"/>
  <c r="G52" i="34"/>
  <c r="I7" i="35" s="1"/>
  <c r="T53" i="34"/>
  <c r="T55" i="34"/>
  <c r="T140" i="34"/>
  <c r="T142" i="34"/>
  <c r="I53" i="34"/>
  <c r="K8" i="35" s="1"/>
  <c r="H15" i="35" s="1"/>
  <c r="CZ15" i="35" s="1"/>
  <c r="CZ19" i="35" s="1"/>
  <c r="DC37" i="35" s="1"/>
  <c r="CW43" i="35" s="1"/>
  <c r="E52" i="34"/>
  <c r="G7" i="35" s="1"/>
  <c r="J142" i="34"/>
  <c r="J140" i="34"/>
  <c r="K55" i="34"/>
  <c r="M10" i="35" s="1"/>
  <c r="J15" i="35" s="1"/>
  <c r="BF84" i="35" s="1"/>
  <c r="BF88" i="35" s="1"/>
  <c r="G53" i="34"/>
  <c r="I8" i="35" s="1"/>
  <c r="EB56" i="34"/>
  <c r="EQ56" i="34"/>
  <c r="CF56" i="34"/>
  <c r="CT141" i="34"/>
  <c r="CG141" i="34"/>
  <c r="BR141" i="34"/>
  <c r="DZ141" i="34"/>
  <c r="FD55" i="34"/>
  <c r="BP53" i="34"/>
  <c r="FB53" i="34"/>
  <c r="BO140" i="34"/>
  <c r="AJ141" i="34"/>
  <c r="CR55" i="34"/>
  <c r="DG55" i="34"/>
  <c r="DF142" i="34"/>
  <c r="FN56" i="34"/>
  <c r="E142" i="34"/>
  <c r="CQ52" i="34"/>
  <c r="DU138" i="34"/>
  <c r="CF140" i="34"/>
  <c r="CW56" i="34"/>
  <c r="BR54" i="34"/>
  <c r="DZ54" i="34"/>
  <c r="FR139" i="34"/>
  <c r="FA53" i="34"/>
  <c r="CC141" i="34"/>
  <c r="EZ141" i="34"/>
  <c r="DJ139" i="34"/>
  <c r="CU56" i="34"/>
  <c r="DY142" i="34"/>
  <c r="FC142" i="34"/>
  <c r="CS142" i="34"/>
  <c r="CD142" i="34"/>
  <c r="EL142" i="34"/>
  <c r="FP56" i="34"/>
  <c r="CC139" i="34"/>
  <c r="DY141" i="34"/>
  <c r="BN56" i="34"/>
  <c r="BN142" i="34"/>
  <c r="DG138" i="34"/>
  <c r="BA52" i="34"/>
  <c r="DX138" i="34"/>
  <c r="AJ54" i="34"/>
  <c r="CC54" i="34"/>
  <c r="FO54" i="34"/>
  <c r="FO140" i="34"/>
  <c r="DX54" i="34"/>
  <c r="CE56" i="34"/>
  <c r="DX56" i="34"/>
  <c r="FB142" i="34"/>
  <c r="CS138" i="34"/>
  <c r="FA138" i="34"/>
  <c r="CR142" i="34"/>
  <c r="EM55" i="34"/>
  <c r="FB140" i="34"/>
  <c r="FB54" i="34"/>
  <c r="AJ138" i="34"/>
  <c r="DV52" i="34"/>
  <c r="BS56" i="34"/>
  <c r="DH140" i="34"/>
  <c r="AN56" i="34"/>
  <c r="CG56" i="34"/>
  <c r="EO56" i="34"/>
  <c r="FS142" i="34"/>
  <c r="AZ55" i="34"/>
  <c r="DW55" i="34"/>
  <c r="DU139" i="34"/>
  <c r="F15" i="35"/>
  <c r="FJ84" i="35" s="1"/>
  <c r="FJ88" i="35" s="1"/>
  <c r="G15" i="35"/>
  <c r="FK84" i="35" s="1"/>
  <c r="FK88" i="35" s="1"/>
  <c r="FK105" i="35" s="1"/>
  <c r="FH108" i="35" s="1"/>
  <c r="E54" i="34"/>
  <c r="G9" i="35" s="1"/>
  <c r="L56" i="34"/>
  <c r="N11" i="35" s="1"/>
  <c r="K15" i="35" s="1"/>
  <c r="AA15" i="35" s="1"/>
  <c r="AA19" i="35" s="1"/>
  <c r="H52" i="34"/>
  <c r="J7" i="35" s="1"/>
  <c r="G55" i="34"/>
  <c r="I10" i="35" s="1"/>
  <c r="G56" i="34"/>
  <c r="I11" i="35" s="1"/>
  <c r="CJ146" i="34"/>
  <c r="CJ157" i="34" s="1"/>
  <c r="M179" i="36" s="1"/>
  <c r="Z141" i="34"/>
  <c r="E56" i="34"/>
  <c r="G11" i="35" s="1"/>
  <c r="T56" i="34"/>
  <c r="T139" i="34"/>
  <c r="CJ147" i="34"/>
  <c r="CJ158" i="34" s="1"/>
  <c r="M180" i="36" s="1"/>
  <c r="BU148" i="34"/>
  <c r="BU159" i="34" s="1"/>
  <c r="M150" i="36" s="1"/>
  <c r="DN17" i="34"/>
  <c r="DN61" i="34" s="1"/>
  <c r="DN72" i="34" s="1"/>
  <c r="M227" i="36" s="1"/>
  <c r="DH14" i="34"/>
  <c r="DN18" i="34"/>
  <c r="DN62" i="34" s="1"/>
  <c r="DN73" i="34" s="1"/>
  <c r="M228" i="36" s="1"/>
  <c r="DI14" i="34"/>
  <c r="FV15" i="34"/>
  <c r="FV59" i="34" s="1"/>
  <c r="FV70" i="34" s="1"/>
  <c r="M350" i="36" s="1"/>
  <c r="FN14" i="34"/>
  <c r="CJ16" i="34"/>
  <c r="CJ60" i="34" s="1"/>
  <c r="CJ71" i="34" s="1"/>
  <c r="M164" i="36" s="1"/>
  <c r="CC14" i="34"/>
  <c r="BF17" i="34"/>
  <c r="BF61" i="34" s="1"/>
  <c r="BF72" i="34" s="1"/>
  <c r="M103" i="36" s="1"/>
  <c r="AZ14" i="34"/>
  <c r="CY17" i="34"/>
  <c r="CY61" i="34" s="1"/>
  <c r="CY72" i="34" s="1"/>
  <c r="M196" i="36" s="1"/>
  <c r="CS14" i="34"/>
  <c r="CY16" i="34"/>
  <c r="CY60" i="34" s="1"/>
  <c r="CY71" i="34" s="1"/>
  <c r="M195" i="36" s="1"/>
  <c r="CR14" i="34"/>
  <c r="BF18" i="34"/>
  <c r="BF62" i="34" s="1"/>
  <c r="BF73" i="34" s="1"/>
  <c r="M104" i="36" s="1"/>
  <c r="BA14" i="34"/>
  <c r="FV16" i="34"/>
  <c r="FV60" i="34" s="1"/>
  <c r="FV71" i="34" s="1"/>
  <c r="M351" i="36" s="1"/>
  <c r="FO14" i="34"/>
  <c r="FG16" i="34"/>
  <c r="FG60" i="34" s="1"/>
  <c r="FG71" i="34" s="1"/>
  <c r="M320" i="36" s="1"/>
  <c r="FG18" i="34"/>
  <c r="FG62" i="34" s="1"/>
  <c r="FG73" i="34" s="1"/>
  <c r="M322" i="36" s="1"/>
  <c r="AQ38" i="35"/>
  <c r="AL43" i="35" s="1"/>
  <c r="AP38" i="35"/>
  <c r="AL42" i="35" s="1"/>
  <c r="X84" i="35"/>
  <c r="X88" i="35" s="1"/>
  <c r="AA106" i="35" s="1"/>
  <c r="U112" i="35" s="1"/>
  <c r="DP15" i="35"/>
  <c r="DP19" i="35" s="1"/>
  <c r="DS37" i="35" s="1"/>
  <c r="DM43" i="35" s="1"/>
  <c r="CJ15" i="35"/>
  <c r="CJ19" i="35" s="1"/>
  <c r="CM37" i="35" s="1"/>
  <c r="CG43" i="35" s="1"/>
  <c r="GB84" i="35"/>
  <c r="GB88" i="35" s="1"/>
  <c r="GE106" i="35" s="1"/>
  <c r="FY112" i="35" s="1"/>
  <c r="EV84" i="35"/>
  <c r="EV88" i="35" s="1"/>
  <c r="EY106" i="35" s="1"/>
  <c r="ES112" i="35" s="1"/>
  <c r="EF84" i="35"/>
  <c r="EF88" i="35" s="1"/>
  <c r="EI106" i="35" s="1"/>
  <c r="EC112" i="35" s="1"/>
  <c r="BD84" i="35"/>
  <c r="BD88" i="35" s="1"/>
  <c r="BG106" i="35" s="1"/>
  <c r="BA112" i="35" s="1"/>
  <c r="BD15" i="35"/>
  <c r="BD19" i="35" s="1"/>
  <c r="BG37" i="35" s="1"/>
  <c r="BA43" i="35" s="1"/>
  <c r="DP84" i="35"/>
  <c r="DP88" i="35" s="1"/>
  <c r="DS106" i="35" s="1"/>
  <c r="DM112" i="35" s="1"/>
  <c r="BT84" i="35"/>
  <c r="BT88" i="35" s="1"/>
  <c r="BW106" i="35" s="1"/>
  <c r="BQ112" i="35" s="1"/>
  <c r="H84" i="35"/>
  <c r="H88" i="35" s="1"/>
  <c r="K106" i="35" s="1"/>
  <c r="E112" i="35" s="1"/>
  <c r="AN15" i="35"/>
  <c r="AN19" i="35" s="1"/>
  <c r="AQ37" i="35" s="1"/>
  <c r="AK43" i="35" s="1"/>
  <c r="Z84" i="35"/>
  <c r="Z88" i="35" s="1"/>
  <c r="DB84" i="35"/>
  <c r="DB88" i="35" s="1"/>
  <c r="FN84" i="35"/>
  <c r="FN88" i="35" s="1"/>
  <c r="EX15" i="35"/>
  <c r="EX19" i="35" s="1"/>
  <c r="BV15" i="35"/>
  <c r="BV19" i="35" s="1"/>
  <c r="DR15" i="35"/>
  <c r="DR19" i="35" s="1"/>
  <c r="CL15" i="35"/>
  <c r="CL19" i="35" s="1"/>
  <c r="AP15" i="35"/>
  <c r="AP19" i="35" s="1"/>
  <c r="FN15" i="35"/>
  <c r="FN19" i="35" s="1"/>
  <c r="EX84" i="35"/>
  <c r="EX88" i="35" s="1"/>
  <c r="AP84" i="35"/>
  <c r="AP88" i="35" s="1"/>
  <c r="AQ108" i="35" s="1"/>
  <c r="AM112" i="35" s="1"/>
  <c r="Z15" i="35"/>
  <c r="Z19" i="35" s="1"/>
  <c r="AA39" i="35" s="1"/>
  <c r="W43" i="35" s="1"/>
  <c r="FY84" i="35"/>
  <c r="FY88" i="35" s="1"/>
  <c r="ES84" i="35"/>
  <c r="ES88" i="35" s="1"/>
  <c r="EC84" i="35"/>
  <c r="EC88" i="35" s="1"/>
  <c r="EC15" i="35"/>
  <c r="EC19" i="35" s="1"/>
  <c r="BA15" i="35"/>
  <c r="BA19" i="35" s="1"/>
  <c r="FI84" i="35"/>
  <c r="FI88" i="35" s="1"/>
  <c r="DM84" i="35"/>
  <c r="DM88" i="35" s="1"/>
  <c r="BQ15" i="35"/>
  <c r="BQ19" i="35" s="1"/>
  <c r="CW15" i="35"/>
  <c r="CW19" i="35" s="1"/>
  <c r="CG84" i="35"/>
  <c r="CG88" i="35" s="1"/>
  <c r="Y15" i="35"/>
  <c r="Y19" i="35" s="1"/>
  <c r="AO84" i="35"/>
  <c r="AO88" i="35" s="1"/>
  <c r="D15" i="35"/>
  <c r="AJ15" i="35" s="1"/>
  <c r="AJ19" i="35" s="1"/>
  <c r="X53" i="34"/>
  <c r="X55" i="34"/>
  <c r="T141" i="34"/>
  <c r="K141" i="34"/>
  <c r="G138" i="34"/>
  <c r="U53" i="34"/>
  <c r="J141" i="34"/>
  <c r="Y84" i="35"/>
  <c r="Y88" i="35" s="1"/>
  <c r="Z107" i="35" s="1"/>
  <c r="V111" i="35" s="1"/>
  <c r="GC84" i="35"/>
  <c r="GC88" i="35" s="1"/>
  <c r="GC15" i="35"/>
  <c r="GC19" i="35" s="1"/>
  <c r="FM15" i="35"/>
  <c r="FM19" i="35" s="1"/>
  <c r="EW84" i="35"/>
  <c r="EW88" i="35" s="1"/>
  <c r="EG84" i="35"/>
  <c r="EG88" i="35" s="1"/>
  <c r="EG15" i="35"/>
  <c r="EG19" i="35" s="1"/>
  <c r="DA84" i="35"/>
  <c r="DA88" i="35" s="1"/>
  <c r="BE84" i="35"/>
  <c r="BE88" i="35" s="1"/>
  <c r="BE15" i="35"/>
  <c r="BE19" i="35" s="1"/>
  <c r="FM84" i="35"/>
  <c r="FM88" i="35" s="1"/>
  <c r="EW15" i="35"/>
  <c r="EW19" i="35" s="1"/>
  <c r="DQ84" i="35"/>
  <c r="DQ88" i="35" s="1"/>
  <c r="BU84" i="35"/>
  <c r="BU88" i="35" s="1"/>
  <c r="BU15" i="35"/>
  <c r="BU19" i="35" s="1"/>
  <c r="DQ15" i="35"/>
  <c r="DQ19" i="35" s="1"/>
  <c r="DA15" i="35"/>
  <c r="DA19" i="35" s="1"/>
  <c r="CK84" i="35"/>
  <c r="CK88" i="35" s="1"/>
  <c r="CK15" i="35"/>
  <c r="CK19" i="35" s="1"/>
  <c r="W142" i="34"/>
  <c r="W140" i="34"/>
  <c r="T52" i="34"/>
  <c r="X56" i="34"/>
  <c r="X139" i="34"/>
  <c r="X141" i="34"/>
  <c r="K56" i="34"/>
  <c r="M11" i="35" s="1"/>
  <c r="Y56" i="34"/>
  <c r="F141" i="34"/>
  <c r="F138" i="34"/>
  <c r="I19" i="35"/>
  <c r="J38" i="35" s="1"/>
  <c r="F42" i="35" s="1"/>
  <c r="I84" i="35"/>
  <c r="I88" i="35" s="1"/>
  <c r="J107" i="35" s="1"/>
  <c r="F111" i="35" s="1"/>
  <c r="AA142" i="34"/>
  <c r="DC84" i="35"/>
  <c r="DC88" i="35" s="1"/>
  <c r="BW15" i="35"/>
  <c r="BW19" i="35" s="1"/>
  <c r="EY84" i="35"/>
  <c r="EY88" i="35" s="1"/>
  <c r="DS15" i="35"/>
  <c r="DS19" i="35" s="1"/>
  <c r="BG15" i="35"/>
  <c r="BG19" i="35" s="1"/>
  <c r="GE84" i="35"/>
  <c r="GE88" i="35" s="1"/>
  <c r="CM15" i="35"/>
  <c r="CM19" i="35" s="1"/>
  <c r="K84" i="35"/>
  <c r="K88" i="35" s="1"/>
  <c r="H109" i="35" s="1"/>
  <c r="Z55" i="31"/>
  <c r="S55" i="31"/>
  <c r="V55" i="31"/>
  <c r="FR167" i="34"/>
  <c r="I376" i="36" s="1"/>
  <c r="S84" i="38" s="1"/>
  <c r="P369" i="36"/>
  <c r="P120" i="36"/>
  <c r="BB167" i="34"/>
  <c r="I127" i="36" s="1"/>
  <c r="K84" i="38" s="1"/>
  <c r="EB167" i="34"/>
  <c r="L283" i="36" s="1"/>
  <c r="P177" i="38" s="1"/>
  <c r="P279" i="36"/>
  <c r="AM167" i="34"/>
  <c r="I96" i="36" s="1"/>
  <c r="J84" i="38" s="1"/>
  <c r="P89" i="36"/>
  <c r="P309" i="36"/>
  <c r="EP167" i="34"/>
  <c r="K314" i="36" s="1"/>
  <c r="Q146" i="38" s="1"/>
  <c r="DK167" i="34"/>
  <c r="J252" i="36" s="1"/>
  <c r="O115" i="38" s="1"/>
  <c r="P246" i="36"/>
  <c r="P91" i="36"/>
  <c r="AO167" i="34"/>
  <c r="K96" i="36" s="1"/>
  <c r="J146" i="38" s="1"/>
  <c r="P215" i="36"/>
  <c r="CW167" i="34"/>
  <c r="K220" i="36" s="1"/>
  <c r="N146" i="38" s="1"/>
  <c r="P371" i="36"/>
  <c r="FT167" i="34"/>
  <c r="K376" i="36" s="1"/>
  <c r="S146" i="38" s="1"/>
  <c r="CV167" i="34"/>
  <c r="J220" i="36" s="1"/>
  <c r="N115" i="38" s="1"/>
  <c r="P214" i="36"/>
  <c r="CU167" i="34"/>
  <c r="I220" i="36" s="1"/>
  <c r="N84" i="38" s="1"/>
  <c r="P213" i="36"/>
  <c r="FS167" i="34"/>
  <c r="J376" i="36" s="1"/>
  <c r="S115" i="38" s="1"/>
  <c r="P370" i="36"/>
  <c r="CI167" i="34"/>
  <c r="L189" i="36" s="1"/>
  <c r="M177" i="38" s="1"/>
  <c r="P185" i="36"/>
  <c r="P276" i="36"/>
  <c r="DY167" i="34"/>
  <c r="I283" i="36" s="1"/>
  <c r="P84" i="38" s="1"/>
  <c r="P247" i="36"/>
  <c r="DL167" i="34"/>
  <c r="K252" i="36" s="1"/>
  <c r="O146" i="38" s="1"/>
  <c r="CX167" i="34"/>
  <c r="L220" i="36" s="1"/>
  <c r="N177" i="38" s="1"/>
  <c r="P216" i="36"/>
  <c r="CF167" i="34"/>
  <c r="I189" i="36" s="1"/>
  <c r="M84" i="38" s="1"/>
  <c r="P182" i="36"/>
  <c r="BE167" i="34"/>
  <c r="L127" i="36" s="1"/>
  <c r="K177" i="38" s="1"/>
  <c r="P123" i="36"/>
  <c r="P340" i="36"/>
  <c r="FE167" i="34"/>
  <c r="K345" i="36" s="1"/>
  <c r="R146" i="38" s="1"/>
  <c r="CH167" i="34"/>
  <c r="K189" i="36" s="1"/>
  <c r="M146" i="38" s="1"/>
  <c r="P184" i="36"/>
  <c r="FC167" i="34"/>
  <c r="I345" i="36" s="1"/>
  <c r="R84" i="38" s="1"/>
  <c r="P338" i="36"/>
  <c r="EQ167" i="34"/>
  <c r="L314" i="36" s="1"/>
  <c r="Q177" i="38" s="1"/>
  <c r="P310" i="36"/>
  <c r="AN167" i="34"/>
  <c r="J96" i="36" s="1"/>
  <c r="J115" i="38" s="1"/>
  <c r="P90" i="36"/>
  <c r="AP167" i="34"/>
  <c r="L96" i="36" s="1"/>
  <c r="J177" i="38" s="1"/>
  <c r="P92" i="36"/>
  <c r="P152" i="36"/>
  <c r="BR167" i="34"/>
  <c r="J158" i="36" s="1"/>
  <c r="L115" i="38" s="1"/>
  <c r="FU167" i="34"/>
  <c r="L376" i="36" s="1"/>
  <c r="S177" i="38" s="1"/>
  <c r="P372" i="36"/>
  <c r="P183" i="36"/>
  <c r="CG167" i="34"/>
  <c r="J189" i="36" s="1"/>
  <c r="M115" i="38" s="1"/>
  <c r="P122" i="36"/>
  <c r="BD167" i="34"/>
  <c r="K127" i="36" s="1"/>
  <c r="K146" i="38" s="1"/>
  <c r="P308" i="36"/>
  <c r="EO167" i="34"/>
  <c r="J314" i="36" s="1"/>
  <c r="Q115" i="38" s="1"/>
  <c r="BC167" i="34"/>
  <c r="J127" i="36" s="1"/>
  <c r="K115" i="38" s="1"/>
  <c r="P121" i="36"/>
  <c r="EA167" i="34"/>
  <c r="K283" i="36" s="1"/>
  <c r="P146" i="38" s="1"/>
  <c r="P278" i="36"/>
  <c r="DZ167" i="34"/>
  <c r="J283" i="36" s="1"/>
  <c r="P115" i="38" s="1"/>
  <c r="P277" i="36"/>
  <c r="DM167" i="34"/>
  <c r="L252" i="36" s="1"/>
  <c r="O177" i="38" s="1"/>
  <c r="P248" i="36"/>
  <c r="FF167" i="34"/>
  <c r="L345" i="36" s="1"/>
  <c r="R177" i="38" s="1"/>
  <c r="P341" i="36"/>
  <c r="P339" i="36"/>
  <c r="FD167" i="34"/>
  <c r="J345" i="36" s="1"/>
  <c r="R115" i="38" s="1"/>
  <c r="EN167" i="34"/>
  <c r="I314" i="36" s="1"/>
  <c r="Q84" i="38" s="1"/>
  <c r="P307" i="36"/>
  <c r="BT167" i="34"/>
  <c r="L158" i="36" s="1"/>
  <c r="L177" i="38" s="1"/>
  <c r="P154" i="36"/>
  <c r="DJ167" i="34"/>
  <c r="I252" i="36" s="1"/>
  <c r="O84" i="38" s="1"/>
  <c r="P245" i="36"/>
  <c r="EO165" i="34"/>
  <c r="J312" i="36" s="1"/>
  <c r="Q113" i="38" s="1"/>
  <c r="N308" i="36"/>
  <c r="N77" i="36"/>
  <c r="AP79" i="34"/>
  <c r="L79" i="36" s="1"/>
  <c r="J161" i="38" s="1"/>
  <c r="N246" i="36"/>
  <c r="DK165" i="34"/>
  <c r="J250" i="36" s="1"/>
  <c r="O113" i="38" s="1"/>
  <c r="N61" i="36"/>
  <c r="AA165" i="34"/>
  <c r="L63" i="36" s="1"/>
  <c r="I175" i="38" s="1"/>
  <c r="X79" i="34"/>
  <c r="I48" i="36" s="1"/>
  <c r="I68" i="38" s="1"/>
  <c r="N43" i="36"/>
  <c r="N152" i="36"/>
  <c r="BR165" i="34"/>
  <c r="J156" i="36" s="1"/>
  <c r="L113" i="38" s="1"/>
  <c r="N309" i="36"/>
  <c r="EP165" i="34"/>
  <c r="K312" i="36" s="1"/>
  <c r="Q144" i="38" s="1"/>
  <c r="N263" i="36"/>
  <c r="EA79" i="34"/>
  <c r="K266" i="36" s="1"/>
  <c r="P130" i="38" s="1"/>
  <c r="N136" i="36"/>
  <c r="BQ79" i="34"/>
  <c r="I141" i="36" s="1"/>
  <c r="L68" i="38" s="1"/>
  <c r="DY165" i="34"/>
  <c r="I281" i="36" s="1"/>
  <c r="P82" i="38" s="1"/>
  <c r="N276" i="36"/>
  <c r="N229" i="36"/>
  <c r="DJ79" i="34"/>
  <c r="I234" i="36" s="1"/>
  <c r="O68" i="38" s="1"/>
  <c r="N261" i="36"/>
  <c r="DY79" i="34"/>
  <c r="I266" i="36" s="1"/>
  <c r="P68" i="38" s="1"/>
  <c r="CU165" i="34"/>
  <c r="I218" i="36" s="1"/>
  <c r="N82" i="38" s="1"/>
  <c r="N213" i="36"/>
  <c r="BB165" i="34"/>
  <c r="I125" i="36" s="1"/>
  <c r="K82" i="38" s="1"/>
  <c r="N120" i="36"/>
  <c r="DZ165" i="34"/>
  <c r="J281" i="36" s="1"/>
  <c r="P113" i="38" s="1"/>
  <c r="N277" i="36"/>
  <c r="N74" i="36"/>
  <c r="AM79" i="34"/>
  <c r="I79" i="36" s="1"/>
  <c r="J68" i="38" s="1"/>
  <c r="DK79" i="34"/>
  <c r="J234" i="36" s="1"/>
  <c r="O99" i="38" s="1"/>
  <c r="N230" i="36"/>
  <c r="AA79" i="34"/>
  <c r="L48" i="36" s="1"/>
  <c r="I161" i="38" s="1"/>
  <c r="N46" i="36"/>
  <c r="BE165" i="34"/>
  <c r="L125" i="36" s="1"/>
  <c r="K175" i="38" s="1"/>
  <c r="N123" i="36"/>
  <c r="X165" i="34"/>
  <c r="I63" i="36" s="1"/>
  <c r="I82" i="38" s="1"/>
  <c r="N58" i="36"/>
  <c r="BE79" i="34"/>
  <c r="L110" i="36" s="1"/>
  <c r="K161" i="38" s="1"/>
  <c r="N108" i="36"/>
  <c r="N339" i="36"/>
  <c r="FD165" i="34"/>
  <c r="J343" i="36" s="1"/>
  <c r="R113" i="38" s="1"/>
  <c r="N232" i="36"/>
  <c r="DM79" i="34"/>
  <c r="L234" i="36" s="1"/>
  <c r="O161" i="38" s="1"/>
  <c r="CF79" i="34"/>
  <c r="I172" i="36" s="1"/>
  <c r="M68" i="38" s="1"/>
  <c r="N167" i="36"/>
  <c r="BB79" i="34"/>
  <c r="I110" i="36" s="1"/>
  <c r="K68" i="38" s="1"/>
  <c r="N105" i="36"/>
  <c r="N214" i="36"/>
  <c r="CV165" i="34"/>
  <c r="J218" i="36" s="1"/>
  <c r="N113" i="38" s="1"/>
  <c r="N248" i="36"/>
  <c r="DM165" i="34"/>
  <c r="L250" i="36" s="1"/>
  <c r="O175" i="38" s="1"/>
  <c r="CX79" i="34"/>
  <c r="L203" i="36" s="1"/>
  <c r="N161" i="38" s="1"/>
  <c r="N201" i="36"/>
  <c r="N154" i="36"/>
  <c r="BT165" i="34"/>
  <c r="L156" i="36" s="1"/>
  <c r="L175" i="38" s="1"/>
  <c r="N139" i="36"/>
  <c r="BT79" i="34"/>
  <c r="L141" i="36" s="1"/>
  <c r="L161" i="38" s="1"/>
  <c r="Y165" i="34"/>
  <c r="J63" i="36" s="1"/>
  <c r="I113" i="38" s="1"/>
  <c r="N59" i="36"/>
  <c r="CW165" i="34"/>
  <c r="K218" i="36" s="1"/>
  <c r="N144" i="38" s="1"/>
  <c r="N215" i="36"/>
  <c r="FR79" i="34"/>
  <c r="I359" i="36" s="1"/>
  <c r="S68" i="38" s="1"/>
  <c r="N354" i="36"/>
  <c r="FF79" i="34"/>
  <c r="L328" i="36" s="1"/>
  <c r="R161" i="38" s="1"/>
  <c r="N326" i="36"/>
  <c r="EN165" i="34"/>
  <c r="I312" i="36" s="1"/>
  <c r="Q82" i="38" s="1"/>
  <c r="N307" i="36"/>
  <c r="N122" i="36"/>
  <c r="BD165" i="34"/>
  <c r="K125" i="36" s="1"/>
  <c r="K144" i="38" s="1"/>
  <c r="EB165" i="34"/>
  <c r="L281" i="36" s="1"/>
  <c r="P175" i="38" s="1"/>
  <c r="N279" i="36"/>
  <c r="FU79" i="34"/>
  <c r="L359" i="36" s="1"/>
  <c r="S161" i="38" s="1"/>
  <c r="N357" i="36"/>
  <c r="N338" i="36"/>
  <c r="FC165" i="34"/>
  <c r="I343" i="36" s="1"/>
  <c r="R82" i="38" s="1"/>
  <c r="EQ165" i="34"/>
  <c r="L312" i="36" s="1"/>
  <c r="Q175" i="38" s="1"/>
  <c r="N310" i="36"/>
  <c r="N292" i="36"/>
  <c r="EN79" i="34"/>
  <c r="I297" i="36" s="1"/>
  <c r="Q68" i="38" s="1"/>
  <c r="N60" i="36"/>
  <c r="Z165" i="34"/>
  <c r="K63" i="36" s="1"/>
  <c r="I144" i="38" s="1"/>
  <c r="CX165" i="34"/>
  <c r="L218" i="36" s="1"/>
  <c r="N175" i="38" s="1"/>
  <c r="N216" i="36"/>
  <c r="N198" i="36"/>
  <c r="CU79" i="34"/>
  <c r="I203" i="36" s="1"/>
  <c r="N68" i="38" s="1"/>
  <c r="FS79" i="34"/>
  <c r="J359" i="36" s="1"/>
  <c r="S99" i="38" s="1"/>
  <c r="N355" i="36"/>
  <c r="N170" i="36"/>
  <c r="CI79" i="34"/>
  <c r="L172" i="36" s="1"/>
  <c r="M161" i="38" s="1"/>
  <c r="N340" i="36"/>
  <c r="FE165" i="34"/>
  <c r="K343" i="36" s="1"/>
  <c r="R144" i="38" s="1"/>
  <c r="BC165" i="34"/>
  <c r="J125" i="36" s="1"/>
  <c r="K113" i="38" s="1"/>
  <c r="N121" i="36"/>
  <c r="EA165" i="34"/>
  <c r="K281" i="36" s="1"/>
  <c r="P144" i="38" s="1"/>
  <c r="N278" i="36"/>
  <c r="FF165" i="34"/>
  <c r="L343" i="36" s="1"/>
  <c r="R175" i="38" s="1"/>
  <c r="N341" i="36"/>
  <c r="FC79" i="34"/>
  <c r="I328" i="36" s="1"/>
  <c r="R68" i="38" s="1"/>
  <c r="N323" i="36"/>
  <c r="N138" i="36"/>
  <c r="BS79" i="34"/>
  <c r="K141" i="36" s="1"/>
  <c r="L130" i="38" s="1"/>
  <c r="N295" i="36"/>
  <c r="EQ79" i="34"/>
  <c r="L297" i="36" s="1"/>
  <c r="Q161" i="38" s="1"/>
  <c r="R55" i="31"/>
  <c r="AB55" i="31"/>
  <c r="X55" i="31"/>
  <c r="Q55" i="31"/>
  <c r="DI102" i="34"/>
  <c r="DI146" i="34" s="1"/>
  <c r="DI157" i="34" s="1"/>
  <c r="H242" i="36" s="1"/>
  <c r="CY18" i="34"/>
  <c r="CY62" i="34" s="1"/>
  <c r="CY73" i="34" s="1"/>
  <c r="M197" i="36" s="1"/>
  <c r="ER109" i="34"/>
  <c r="ER153" i="34" s="1"/>
  <c r="ER164" i="34" s="1"/>
  <c r="M311" i="36" s="1"/>
  <c r="DN23" i="34"/>
  <c r="DN67" i="34" s="1"/>
  <c r="DN78" i="34" s="1"/>
  <c r="M233" i="36" s="1"/>
  <c r="CJ23" i="34"/>
  <c r="CJ67" i="34" s="1"/>
  <c r="CJ78" i="34" s="1"/>
  <c r="M171" i="36" s="1"/>
  <c r="CY23" i="34"/>
  <c r="CY67" i="34" s="1"/>
  <c r="CY78" i="34" s="1"/>
  <c r="M202" i="36" s="1"/>
  <c r="CJ109" i="34"/>
  <c r="CJ153" i="34" s="1"/>
  <c r="CJ164" i="34" s="1"/>
  <c r="M186" i="36" s="1"/>
  <c r="ER23" i="34"/>
  <c r="ER67" i="34" s="1"/>
  <c r="ER78" i="34" s="1"/>
  <c r="M296" i="36" s="1"/>
  <c r="FG23" i="34"/>
  <c r="FG67" i="34" s="1"/>
  <c r="FG78" i="34" s="1"/>
  <c r="M327" i="36" s="1"/>
  <c r="BU109" i="34"/>
  <c r="BU153" i="34" s="1"/>
  <c r="BU164" i="34" s="1"/>
  <c r="M155" i="36" s="1"/>
  <c r="AB18" i="34"/>
  <c r="AB62" i="34" s="1"/>
  <c r="AB73" i="34" s="1"/>
  <c r="M42" i="36" s="1"/>
  <c r="ER15" i="34"/>
  <c r="ER59" i="34" s="1"/>
  <c r="ER70" i="34" s="1"/>
  <c r="M288" i="36" s="1"/>
  <c r="AB16" i="34"/>
  <c r="AB60" i="34" s="1"/>
  <c r="AB71" i="34" s="1"/>
  <c r="M40" i="36" s="1"/>
  <c r="DI103" i="34"/>
  <c r="DI147" i="34" s="1"/>
  <c r="DI158" i="34" s="1"/>
  <c r="H243" i="36" s="1"/>
  <c r="ER17" i="34"/>
  <c r="ER61" i="34" s="1"/>
  <c r="ER72" i="34" s="1"/>
  <c r="M290" i="36" s="1"/>
  <c r="ER16" i="34"/>
  <c r="ER60" i="34" s="1"/>
  <c r="ER71" i="34" s="1"/>
  <c r="M289" i="36" s="1"/>
  <c r="U102" i="34"/>
  <c r="U109" i="34"/>
  <c r="U101" i="34"/>
  <c r="U145" i="34" s="1"/>
  <c r="U156" i="34" s="1"/>
  <c r="F54" i="36" s="1"/>
  <c r="U104" i="34"/>
  <c r="U148" i="34" s="1"/>
  <c r="U159" i="34" s="1"/>
  <c r="F57" i="36" s="1"/>
  <c r="U103" i="34"/>
  <c r="DW102" i="34"/>
  <c r="DW146" i="34" s="1"/>
  <c r="DW157" i="34" s="1"/>
  <c r="G273" i="36" s="1"/>
  <c r="DW109" i="34"/>
  <c r="DW153" i="34" s="1"/>
  <c r="DW164" i="34" s="1"/>
  <c r="G280" i="36" s="1"/>
  <c r="DW101" i="34"/>
  <c r="DW145" i="34" s="1"/>
  <c r="DW156" i="34" s="1"/>
  <c r="G272" i="36" s="1"/>
  <c r="DW104" i="34"/>
  <c r="DW148" i="34" s="1"/>
  <c r="DW159" i="34" s="1"/>
  <c r="G275" i="36" s="1"/>
  <c r="DW103" i="34"/>
  <c r="DW147" i="34" s="1"/>
  <c r="DW158" i="34" s="1"/>
  <c r="G274" i="36" s="1"/>
  <c r="AZ103" i="34"/>
  <c r="AZ147" i="34" s="1"/>
  <c r="AZ158" i="34" s="1"/>
  <c r="G118" i="36" s="1"/>
  <c r="AZ102" i="34"/>
  <c r="AZ146" i="34" s="1"/>
  <c r="AZ157" i="34" s="1"/>
  <c r="G117" i="36" s="1"/>
  <c r="AZ109" i="34"/>
  <c r="AZ153" i="34" s="1"/>
  <c r="AZ164" i="34" s="1"/>
  <c r="G124" i="36" s="1"/>
  <c r="AZ101" i="34"/>
  <c r="AZ145" i="34" s="1"/>
  <c r="AZ156" i="34" s="1"/>
  <c r="G116" i="36" s="1"/>
  <c r="AZ104" i="34"/>
  <c r="AZ148" i="34" s="1"/>
  <c r="AZ159" i="34" s="1"/>
  <c r="G119" i="36" s="1"/>
  <c r="CR16" i="34"/>
  <c r="CR60" i="34" s="1"/>
  <c r="CR71" i="34" s="1"/>
  <c r="F195" i="36" s="1"/>
  <c r="CR23" i="34"/>
  <c r="CR67" i="34" s="1"/>
  <c r="CR78" i="34" s="1"/>
  <c r="F202" i="36" s="1"/>
  <c r="CR18" i="34"/>
  <c r="CR62" i="34" s="1"/>
  <c r="CR73" i="34" s="1"/>
  <c r="F197" i="36" s="1"/>
  <c r="CR15" i="34"/>
  <c r="CR59" i="34" s="1"/>
  <c r="CR70" i="34" s="1"/>
  <c r="F194" i="36" s="1"/>
  <c r="CR17" i="34"/>
  <c r="CR61" i="34" s="1"/>
  <c r="CR72" i="34" s="1"/>
  <c r="F196" i="36" s="1"/>
  <c r="BA17" i="34"/>
  <c r="BA61" i="34" s="1"/>
  <c r="BA72" i="34" s="1"/>
  <c r="H103" i="36" s="1"/>
  <c r="BA23" i="34"/>
  <c r="BA67" i="34" s="1"/>
  <c r="BA78" i="34" s="1"/>
  <c r="H109" i="36" s="1"/>
  <c r="BA18" i="34"/>
  <c r="BA62" i="34" s="1"/>
  <c r="BA73" i="34" s="1"/>
  <c r="H104" i="36" s="1"/>
  <c r="BA16" i="34"/>
  <c r="BA60" i="34" s="1"/>
  <c r="BA71" i="34" s="1"/>
  <c r="H102" i="36" s="1"/>
  <c r="BA15" i="34"/>
  <c r="BA59" i="34" s="1"/>
  <c r="BA70" i="34" s="1"/>
  <c r="H101" i="36" s="1"/>
  <c r="EJ103" i="34"/>
  <c r="EJ147" i="34" s="1"/>
  <c r="EJ158" i="34" s="1"/>
  <c r="E305" i="36" s="1"/>
  <c r="EJ102" i="34"/>
  <c r="EJ146" i="34" s="1"/>
  <c r="EJ157" i="34" s="1"/>
  <c r="E304" i="36" s="1"/>
  <c r="EJ109" i="34"/>
  <c r="EJ153" i="34" s="1"/>
  <c r="EJ164" i="34" s="1"/>
  <c r="E311" i="36" s="1"/>
  <c r="EJ101" i="34"/>
  <c r="EJ145" i="34" s="1"/>
  <c r="EJ156" i="34" s="1"/>
  <c r="E303" i="36" s="1"/>
  <c r="EJ104" i="34"/>
  <c r="EJ148" i="34" s="1"/>
  <c r="EJ159" i="34" s="1"/>
  <c r="E306" i="36" s="1"/>
  <c r="EM104" i="34"/>
  <c r="EM148" i="34" s="1"/>
  <c r="EM159" i="34" s="1"/>
  <c r="H306" i="36" s="1"/>
  <c r="EM103" i="34"/>
  <c r="EM147" i="34" s="1"/>
  <c r="EM158" i="34" s="1"/>
  <c r="H305" i="36" s="1"/>
  <c r="EM102" i="34"/>
  <c r="EM146" i="34" s="1"/>
  <c r="EM157" i="34" s="1"/>
  <c r="H304" i="36" s="1"/>
  <c r="EM109" i="34"/>
  <c r="EM153" i="34" s="1"/>
  <c r="EM164" i="34" s="1"/>
  <c r="H311" i="36" s="1"/>
  <c r="EM101" i="34"/>
  <c r="EM145" i="34" s="1"/>
  <c r="EM156" i="34" s="1"/>
  <c r="H303" i="36" s="1"/>
  <c r="CS104" i="34"/>
  <c r="CS148" i="34" s="1"/>
  <c r="CS159" i="34" s="1"/>
  <c r="G212" i="36" s="1"/>
  <c r="CS103" i="34"/>
  <c r="CS147" i="34" s="1"/>
  <c r="CS158" i="34" s="1"/>
  <c r="G211" i="36" s="1"/>
  <c r="CS102" i="34"/>
  <c r="CS146" i="34" s="1"/>
  <c r="CS157" i="34" s="1"/>
  <c r="G210" i="36" s="1"/>
  <c r="CS109" i="34"/>
  <c r="CS101" i="34"/>
  <c r="CS145" i="34" s="1"/>
  <c r="CS156" i="34" s="1"/>
  <c r="G209" i="36" s="1"/>
  <c r="FA104" i="34"/>
  <c r="FA148" i="34" s="1"/>
  <c r="FA159" i="34" s="1"/>
  <c r="G337" i="36" s="1"/>
  <c r="FA103" i="34"/>
  <c r="FA147" i="34" s="1"/>
  <c r="FA158" i="34" s="1"/>
  <c r="G336" i="36" s="1"/>
  <c r="FA102" i="34"/>
  <c r="FA146" i="34" s="1"/>
  <c r="FA157" i="34" s="1"/>
  <c r="G335" i="36" s="1"/>
  <c r="FA109" i="34"/>
  <c r="FA153" i="34" s="1"/>
  <c r="FA164" i="34" s="1"/>
  <c r="G342" i="36" s="1"/>
  <c r="FA101" i="34"/>
  <c r="FA145" i="34" s="1"/>
  <c r="FA156" i="34" s="1"/>
  <c r="G334" i="36" s="1"/>
  <c r="CE23" i="34"/>
  <c r="CE15" i="34"/>
  <c r="CE59" i="34" s="1"/>
  <c r="CE70" i="34" s="1"/>
  <c r="H163" i="36" s="1"/>
  <c r="CE18" i="34"/>
  <c r="CE62" i="34" s="1"/>
  <c r="CE73" i="34" s="1"/>
  <c r="H166" i="36" s="1"/>
  <c r="CE17" i="34"/>
  <c r="CE61" i="34" s="1"/>
  <c r="CE72" i="34" s="1"/>
  <c r="H165" i="36" s="1"/>
  <c r="CE16" i="34"/>
  <c r="CE60" i="34" s="1"/>
  <c r="CE71" i="34" s="1"/>
  <c r="H164" i="36" s="1"/>
  <c r="AX16" i="34"/>
  <c r="AX60" i="34" s="1"/>
  <c r="AX71" i="34" s="1"/>
  <c r="E102" i="36" s="1"/>
  <c r="AX23" i="34"/>
  <c r="AX67" i="34" s="1"/>
  <c r="AX78" i="34" s="1"/>
  <c r="E109" i="36" s="1"/>
  <c r="AX18" i="34"/>
  <c r="AX62" i="34" s="1"/>
  <c r="AX73" i="34" s="1"/>
  <c r="E104" i="36" s="1"/>
  <c r="AX17" i="34"/>
  <c r="AX61" i="34" s="1"/>
  <c r="AX72" i="34" s="1"/>
  <c r="E103" i="36" s="1"/>
  <c r="AX15" i="34"/>
  <c r="AX59" i="34" s="1"/>
  <c r="AX70" i="34" s="1"/>
  <c r="E101" i="36" s="1"/>
  <c r="AK23" i="34"/>
  <c r="AK67" i="34" s="1"/>
  <c r="AK78" i="34" s="1"/>
  <c r="G78" i="36" s="1"/>
  <c r="AK16" i="34"/>
  <c r="AK60" i="34" s="1"/>
  <c r="AK71" i="34" s="1"/>
  <c r="G71" i="36" s="1"/>
  <c r="AK15" i="34"/>
  <c r="AK59" i="34" s="1"/>
  <c r="AK70" i="34" s="1"/>
  <c r="G70" i="36" s="1"/>
  <c r="AK18" i="34"/>
  <c r="AK62" i="34" s="1"/>
  <c r="AK73" i="34" s="1"/>
  <c r="G73" i="36" s="1"/>
  <c r="AK17" i="34"/>
  <c r="AK61" i="34" s="1"/>
  <c r="AK72" i="34" s="1"/>
  <c r="G72" i="36" s="1"/>
  <c r="AY23" i="34"/>
  <c r="AY67" i="34" s="1"/>
  <c r="AY78" i="34" s="1"/>
  <c r="F109" i="36" s="1"/>
  <c r="AY15" i="34"/>
  <c r="AY59" i="34" s="1"/>
  <c r="AY70" i="34" s="1"/>
  <c r="F101" i="36" s="1"/>
  <c r="AY18" i="34"/>
  <c r="AY62" i="34" s="1"/>
  <c r="AY73" i="34" s="1"/>
  <c r="F104" i="36" s="1"/>
  <c r="AY17" i="34"/>
  <c r="AY61" i="34" s="1"/>
  <c r="AY72" i="34" s="1"/>
  <c r="F103" i="36" s="1"/>
  <c r="AY16" i="34"/>
  <c r="AY60" i="34" s="1"/>
  <c r="AY71" i="34" s="1"/>
  <c r="F102" i="36" s="1"/>
  <c r="AL15" i="34"/>
  <c r="AL59" i="34" s="1"/>
  <c r="AL70" i="34" s="1"/>
  <c r="H70" i="36" s="1"/>
  <c r="AL23" i="34"/>
  <c r="AL67" i="34" s="1"/>
  <c r="AL78" i="34" s="1"/>
  <c r="H78" i="36" s="1"/>
  <c r="AL18" i="34"/>
  <c r="AL62" i="34" s="1"/>
  <c r="AL73" i="34" s="1"/>
  <c r="H73" i="36" s="1"/>
  <c r="AL17" i="34"/>
  <c r="AL61" i="34" s="1"/>
  <c r="AL72" i="34" s="1"/>
  <c r="H72" i="36" s="1"/>
  <c r="AL16" i="34"/>
  <c r="AL60" i="34" s="1"/>
  <c r="AL71" i="34" s="1"/>
  <c r="H71" i="36" s="1"/>
  <c r="AL103" i="34"/>
  <c r="AL147" i="34" s="1"/>
  <c r="AL158" i="34" s="1"/>
  <c r="H87" i="36" s="1"/>
  <c r="AL102" i="34"/>
  <c r="AL146" i="34" s="1"/>
  <c r="AL157" i="34" s="1"/>
  <c r="H86" i="36" s="1"/>
  <c r="AL109" i="34"/>
  <c r="AL153" i="34" s="1"/>
  <c r="AL164" i="34" s="1"/>
  <c r="H93" i="36" s="1"/>
  <c r="AL101" i="34"/>
  <c r="AL145" i="34" s="1"/>
  <c r="AL156" i="34" s="1"/>
  <c r="H85" i="36" s="1"/>
  <c r="AL104" i="34"/>
  <c r="AL148" i="34" s="1"/>
  <c r="AL159" i="34" s="1"/>
  <c r="H88" i="36" s="1"/>
  <c r="EY17" i="34"/>
  <c r="EY61" i="34" s="1"/>
  <c r="EY72" i="34" s="1"/>
  <c r="E321" i="36" s="1"/>
  <c r="EY16" i="34"/>
  <c r="EY60" i="34" s="1"/>
  <c r="EY71" i="34" s="1"/>
  <c r="E320" i="36" s="1"/>
  <c r="EY18" i="34"/>
  <c r="EY62" i="34" s="1"/>
  <c r="EY73" i="34" s="1"/>
  <c r="E322" i="36" s="1"/>
  <c r="EY23" i="34"/>
  <c r="EY67" i="34" s="1"/>
  <c r="EY78" i="34" s="1"/>
  <c r="E327" i="36" s="1"/>
  <c r="EY15" i="34"/>
  <c r="EY59" i="34" s="1"/>
  <c r="EY70" i="34" s="1"/>
  <c r="E319" i="36" s="1"/>
  <c r="DU23" i="34"/>
  <c r="DU67" i="34" s="1"/>
  <c r="DU78" i="34" s="1"/>
  <c r="E265" i="36" s="1"/>
  <c r="DU15" i="34"/>
  <c r="DU59" i="34" s="1"/>
  <c r="DU70" i="34" s="1"/>
  <c r="E257" i="36" s="1"/>
  <c r="DU18" i="34"/>
  <c r="DU62" i="34" s="1"/>
  <c r="DU73" i="34" s="1"/>
  <c r="E260" i="36" s="1"/>
  <c r="DU17" i="34"/>
  <c r="DU61" i="34" s="1"/>
  <c r="DU72" i="34" s="1"/>
  <c r="E259" i="36" s="1"/>
  <c r="DU16" i="34"/>
  <c r="DU60" i="34" s="1"/>
  <c r="DU71" i="34" s="1"/>
  <c r="E258" i="36" s="1"/>
  <c r="G18" i="34"/>
  <c r="G17" i="34"/>
  <c r="G16" i="34"/>
  <c r="G23" i="34"/>
  <c r="G15" i="34"/>
  <c r="G59" i="34" s="1"/>
  <c r="FA23" i="34"/>
  <c r="FA67" i="34" s="1"/>
  <c r="FA78" i="34" s="1"/>
  <c r="G327" i="36" s="1"/>
  <c r="FA15" i="34"/>
  <c r="FA59" i="34" s="1"/>
  <c r="FA70" i="34" s="1"/>
  <c r="G319" i="36" s="1"/>
  <c r="FA18" i="34"/>
  <c r="FA62" i="34" s="1"/>
  <c r="FA73" i="34" s="1"/>
  <c r="G322" i="36" s="1"/>
  <c r="FA17" i="34"/>
  <c r="FA61" i="34" s="1"/>
  <c r="FA72" i="34" s="1"/>
  <c r="G321" i="36" s="1"/>
  <c r="FA16" i="34"/>
  <c r="FA60" i="34" s="1"/>
  <c r="FA71" i="34" s="1"/>
  <c r="G320" i="36" s="1"/>
  <c r="FQ18" i="34"/>
  <c r="FQ62" i="34" s="1"/>
  <c r="FQ73" i="34" s="1"/>
  <c r="H353" i="36" s="1"/>
  <c r="FQ17" i="34"/>
  <c r="FQ61" i="34" s="1"/>
  <c r="FQ72" i="34" s="1"/>
  <c r="H352" i="36" s="1"/>
  <c r="FQ16" i="34"/>
  <c r="FQ60" i="34" s="1"/>
  <c r="FQ71" i="34" s="1"/>
  <c r="H351" i="36" s="1"/>
  <c r="FQ23" i="34"/>
  <c r="FQ67" i="34" s="1"/>
  <c r="FQ78" i="34" s="1"/>
  <c r="H358" i="36" s="1"/>
  <c r="FQ15" i="34"/>
  <c r="FQ59" i="34" s="1"/>
  <c r="FQ70" i="34" s="1"/>
  <c r="H350" i="36" s="1"/>
  <c r="DW17" i="34"/>
  <c r="DW61" i="34" s="1"/>
  <c r="DW72" i="34" s="1"/>
  <c r="G259" i="36" s="1"/>
  <c r="DW16" i="34"/>
  <c r="DW60" i="34" s="1"/>
  <c r="DW71" i="34" s="1"/>
  <c r="G258" i="36" s="1"/>
  <c r="DW23" i="34"/>
  <c r="DW67" i="34" s="1"/>
  <c r="DW78" i="34" s="1"/>
  <c r="G265" i="36" s="1"/>
  <c r="DW18" i="34"/>
  <c r="DW62" i="34" s="1"/>
  <c r="DW73" i="34" s="1"/>
  <c r="G260" i="36" s="1"/>
  <c r="DW15" i="34"/>
  <c r="DW59" i="34" s="1"/>
  <c r="DW70" i="34" s="1"/>
  <c r="G257" i="36" s="1"/>
  <c r="E16" i="34"/>
  <c r="E23" i="34"/>
  <c r="E67" i="34" s="1"/>
  <c r="E15" i="34"/>
  <c r="E18" i="34"/>
  <c r="E17" i="34"/>
  <c r="EJ15" i="34"/>
  <c r="EJ59" i="34" s="1"/>
  <c r="EJ70" i="34" s="1"/>
  <c r="E288" i="36" s="1"/>
  <c r="EJ23" i="34"/>
  <c r="EJ67" i="34" s="1"/>
  <c r="EJ78" i="34" s="1"/>
  <c r="E296" i="36" s="1"/>
  <c r="EJ17" i="34"/>
  <c r="EJ61" i="34" s="1"/>
  <c r="EJ72" i="34" s="1"/>
  <c r="E290" i="36" s="1"/>
  <c r="EJ18" i="34"/>
  <c r="EJ62" i="34" s="1"/>
  <c r="EJ73" i="34" s="1"/>
  <c r="E291" i="36" s="1"/>
  <c r="EJ16" i="34"/>
  <c r="EJ60" i="34" s="1"/>
  <c r="EJ71" i="34" s="1"/>
  <c r="E289" i="36" s="1"/>
  <c r="M101" i="34"/>
  <c r="H109" i="34"/>
  <c r="H101" i="34"/>
  <c r="H104" i="34"/>
  <c r="H103" i="34"/>
  <c r="H147" i="34" s="1"/>
  <c r="H102" i="34"/>
  <c r="W104" i="34"/>
  <c r="W103" i="34"/>
  <c r="W102" i="34"/>
  <c r="W146" i="34" s="1"/>
  <c r="W157" i="34" s="1"/>
  <c r="H55" i="36" s="1"/>
  <c r="W109" i="34"/>
  <c r="W101" i="34"/>
  <c r="DF109" i="34"/>
  <c r="DF153" i="34" s="1"/>
  <c r="DF164" i="34" s="1"/>
  <c r="E249" i="36" s="1"/>
  <c r="DF101" i="34"/>
  <c r="DF145" i="34" s="1"/>
  <c r="DF156" i="34" s="1"/>
  <c r="E241" i="36" s="1"/>
  <c r="DF104" i="34"/>
  <c r="DF148" i="34" s="1"/>
  <c r="DF159" i="34" s="1"/>
  <c r="E244" i="36" s="1"/>
  <c r="DF103" i="34"/>
  <c r="DF147" i="34" s="1"/>
  <c r="DF158" i="34" s="1"/>
  <c r="E243" i="36" s="1"/>
  <c r="DF102" i="34"/>
  <c r="DF146" i="34" s="1"/>
  <c r="DF157" i="34" s="1"/>
  <c r="E242" i="36" s="1"/>
  <c r="CB18" i="34"/>
  <c r="CB62" i="34" s="1"/>
  <c r="CB73" i="34" s="1"/>
  <c r="E166" i="36" s="1"/>
  <c r="CB23" i="34"/>
  <c r="CB67" i="34" s="1"/>
  <c r="CB78" i="34" s="1"/>
  <c r="E171" i="36" s="1"/>
  <c r="CB17" i="34"/>
  <c r="CB61" i="34" s="1"/>
  <c r="CB72" i="34" s="1"/>
  <c r="E165" i="36" s="1"/>
  <c r="CB16" i="34"/>
  <c r="CB60" i="34" s="1"/>
  <c r="CB71" i="34" s="1"/>
  <c r="E164" i="36" s="1"/>
  <c r="CB15" i="34"/>
  <c r="CB59" i="34" s="1"/>
  <c r="CB70" i="34" s="1"/>
  <c r="E163" i="36" s="1"/>
  <c r="DX109" i="34"/>
  <c r="DX153" i="34" s="1"/>
  <c r="DX164" i="34" s="1"/>
  <c r="H280" i="36" s="1"/>
  <c r="DX101" i="34"/>
  <c r="DX145" i="34" s="1"/>
  <c r="DX156" i="34" s="1"/>
  <c r="H272" i="36" s="1"/>
  <c r="DX104" i="34"/>
  <c r="DX148" i="34" s="1"/>
  <c r="DX159" i="34" s="1"/>
  <c r="H275" i="36" s="1"/>
  <c r="DX103" i="34"/>
  <c r="DX147" i="34" s="1"/>
  <c r="DX158" i="34" s="1"/>
  <c r="H274" i="36" s="1"/>
  <c r="DX102" i="34"/>
  <c r="DX146" i="34" s="1"/>
  <c r="DX157" i="34" s="1"/>
  <c r="H273" i="36" s="1"/>
  <c r="CR109" i="34"/>
  <c r="CR153" i="34" s="1"/>
  <c r="CR164" i="34" s="1"/>
  <c r="F217" i="36" s="1"/>
  <c r="CR101" i="34"/>
  <c r="CR145" i="34" s="1"/>
  <c r="CR156" i="34" s="1"/>
  <c r="F209" i="36" s="1"/>
  <c r="CR104" i="34"/>
  <c r="CR148" i="34" s="1"/>
  <c r="CR159" i="34" s="1"/>
  <c r="F212" i="36" s="1"/>
  <c r="CR103" i="34"/>
  <c r="CR147" i="34" s="1"/>
  <c r="CR158" i="34" s="1"/>
  <c r="F211" i="36" s="1"/>
  <c r="CR102" i="34"/>
  <c r="CR146" i="34" s="1"/>
  <c r="CR157" i="34" s="1"/>
  <c r="F210" i="36" s="1"/>
  <c r="CC102" i="34"/>
  <c r="CC146" i="34" s="1"/>
  <c r="CC157" i="34" s="1"/>
  <c r="F179" i="36" s="1"/>
  <c r="CC109" i="34"/>
  <c r="CC153" i="34" s="1"/>
  <c r="CC164" i="34" s="1"/>
  <c r="F186" i="36" s="1"/>
  <c r="CC101" i="34"/>
  <c r="CC145" i="34" s="1"/>
  <c r="CC156" i="34" s="1"/>
  <c r="F178" i="36" s="1"/>
  <c r="CC104" i="34"/>
  <c r="CC148" i="34" s="1"/>
  <c r="CC159" i="34" s="1"/>
  <c r="F181" i="36" s="1"/>
  <c r="CC103" i="34"/>
  <c r="CC147" i="34" s="1"/>
  <c r="CC158" i="34" s="1"/>
  <c r="F180" i="36" s="1"/>
  <c r="BA102" i="34"/>
  <c r="BA146" i="34" s="1"/>
  <c r="BA157" i="34" s="1"/>
  <c r="H117" i="36" s="1"/>
  <c r="BA109" i="34"/>
  <c r="BA153" i="34" s="1"/>
  <c r="BA164" i="34" s="1"/>
  <c r="H124" i="36" s="1"/>
  <c r="BA101" i="34"/>
  <c r="BA145" i="34" s="1"/>
  <c r="BA156" i="34" s="1"/>
  <c r="H116" i="36" s="1"/>
  <c r="BA104" i="34"/>
  <c r="BA148" i="34" s="1"/>
  <c r="BA159" i="34" s="1"/>
  <c r="H119" i="36" s="1"/>
  <c r="BA103" i="34"/>
  <c r="BA147" i="34" s="1"/>
  <c r="BA158" i="34" s="1"/>
  <c r="H118" i="36" s="1"/>
  <c r="EK102" i="34"/>
  <c r="EK146" i="34" s="1"/>
  <c r="EK157" i="34" s="1"/>
  <c r="F304" i="36" s="1"/>
  <c r="EK109" i="34"/>
  <c r="EK153" i="34" s="1"/>
  <c r="EK164" i="34" s="1"/>
  <c r="F311" i="36" s="1"/>
  <c r="EK101" i="34"/>
  <c r="EK145" i="34" s="1"/>
  <c r="EK156" i="34" s="1"/>
  <c r="F303" i="36" s="1"/>
  <c r="EK104" i="34"/>
  <c r="EK148" i="34" s="1"/>
  <c r="EK159" i="34" s="1"/>
  <c r="F306" i="36" s="1"/>
  <c r="EK103" i="34"/>
  <c r="EK147" i="34" s="1"/>
  <c r="EK158" i="34" s="1"/>
  <c r="F305" i="36" s="1"/>
  <c r="EY102" i="34"/>
  <c r="EY146" i="34" s="1"/>
  <c r="EY157" i="34" s="1"/>
  <c r="E335" i="36" s="1"/>
  <c r="EY109" i="34"/>
  <c r="EY153" i="34" s="1"/>
  <c r="EY164" i="34" s="1"/>
  <c r="E342" i="36" s="1"/>
  <c r="EY101" i="34"/>
  <c r="EY145" i="34" s="1"/>
  <c r="EY156" i="34" s="1"/>
  <c r="E334" i="36" s="1"/>
  <c r="EY104" i="34"/>
  <c r="EY148" i="34" s="1"/>
  <c r="EY159" i="34" s="1"/>
  <c r="E337" i="36" s="1"/>
  <c r="EY103" i="34"/>
  <c r="EY147" i="34" s="1"/>
  <c r="EY158" i="34" s="1"/>
  <c r="E336" i="36" s="1"/>
  <c r="FB103" i="34"/>
  <c r="FB147" i="34" s="1"/>
  <c r="FB158" i="34" s="1"/>
  <c r="H336" i="36" s="1"/>
  <c r="FB102" i="34"/>
  <c r="FB146" i="34" s="1"/>
  <c r="FB157" i="34" s="1"/>
  <c r="H335" i="36" s="1"/>
  <c r="FB109" i="34"/>
  <c r="FB153" i="34" s="1"/>
  <c r="FB164" i="34" s="1"/>
  <c r="H342" i="36" s="1"/>
  <c r="FB101" i="34"/>
  <c r="FB145" i="34" s="1"/>
  <c r="FB156" i="34" s="1"/>
  <c r="H334" i="36" s="1"/>
  <c r="FB104" i="34"/>
  <c r="FB148" i="34" s="1"/>
  <c r="FB159" i="34" s="1"/>
  <c r="H337" i="36" s="1"/>
  <c r="DH103" i="34"/>
  <c r="DH147" i="34" s="1"/>
  <c r="DH158" i="34" s="1"/>
  <c r="G243" i="36" s="1"/>
  <c r="DH102" i="34"/>
  <c r="DH146" i="34" s="1"/>
  <c r="DH157" i="34" s="1"/>
  <c r="G242" i="36" s="1"/>
  <c r="DH109" i="34"/>
  <c r="DH153" i="34" s="1"/>
  <c r="DH164" i="34" s="1"/>
  <c r="G249" i="36" s="1"/>
  <c r="DH101" i="34"/>
  <c r="DH145" i="34" s="1"/>
  <c r="DH156" i="34" s="1"/>
  <c r="G241" i="36" s="1"/>
  <c r="DH104" i="34"/>
  <c r="DH148" i="34" s="1"/>
  <c r="DH159" i="34" s="1"/>
  <c r="G244" i="36" s="1"/>
  <c r="FO104" i="34"/>
  <c r="FO148" i="34" s="1"/>
  <c r="FO159" i="34" s="1"/>
  <c r="F368" i="36" s="1"/>
  <c r="FO103" i="34"/>
  <c r="FO147" i="34" s="1"/>
  <c r="FO158" i="34" s="1"/>
  <c r="F367" i="36" s="1"/>
  <c r="FO102" i="34"/>
  <c r="FO146" i="34" s="1"/>
  <c r="FO157" i="34" s="1"/>
  <c r="F366" i="36" s="1"/>
  <c r="FO109" i="34"/>
  <c r="FO153" i="34" s="1"/>
  <c r="FO164" i="34" s="1"/>
  <c r="F373" i="36" s="1"/>
  <c r="FO101" i="34"/>
  <c r="FO145" i="34" s="1"/>
  <c r="FO156" i="34" s="1"/>
  <c r="F365" i="36" s="1"/>
  <c r="CD109" i="34"/>
  <c r="CD153" i="34" s="1"/>
  <c r="CD164" i="34" s="1"/>
  <c r="G186" i="36" s="1"/>
  <c r="CD101" i="34"/>
  <c r="CD145" i="34" s="1"/>
  <c r="CD156" i="34" s="1"/>
  <c r="G178" i="36" s="1"/>
  <c r="CD104" i="34"/>
  <c r="CD148" i="34" s="1"/>
  <c r="CD159" i="34" s="1"/>
  <c r="G181" i="36" s="1"/>
  <c r="CD103" i="34"/>
  <c r="CD147" i="34" s="1"/>
  <c r="CD158" i="34" s="1"/>
  <c r="G180" i="36" s="1"/>
  <c r="CD102" i="34"/>
  <c r="CD146" i="34" s="1"/>
  <c r="CD157" i="34" s="1"/>
  <c r="G179" i="36" s="1"/>
  <c r="AX109" i="34"/>
  <c r="AX153" i="34" s="1"/>
  <c r="AX164" i="34" s="1"/>
  <c r="E124" i="36" s="1"/>
  <c r="AX101" i="34"/>
  <c r="AX145" i="34" s="1"/>
  <c r="AX156" i="34" s="1"/>
  <c r="E116" i="36" s="1"/>
  <c r="AX104" i="34"/>
  <c r="AX148" i="34" s="1"/>
  <c r="AX159" i="34" s="1"/>
  <c r="E119" i="36" s="1"/>
  <c r="AX103" i="34"/>
  <c r="AX147" i="34" s="1"/>
  <c r="AX158" i="34" s="1"/>
  <c r="E118" i="36" s="1"/>
  <c r="AX102" i="34"/>
  <c r="AX146" i="34" s="1"/>
  <c r="AX157" i="34" s="1"/>
  <c r="E117" i="36" s="1"/>
  <c r="AK104" i="34"/>
  <c r="AK148" i="34" s="1"/>
  <c r="AK159" i="34" s="1"/>
  <c r="G88" i="36" s="1"/>
  <c r="AK103" i="34"/>
  <c r="AK147" i="34" s="1"/>
  <c r="AK158" i="34" s="1"/>
  <c r="G87" i="36" s="1"/>
  <c r="AK102" i="34"/>
  <c r="AK146" i="34" s="1"/>
  <c r="AK157" i="34" s="1"/>
  <c r="G86" i="36" s="1"/>
  <c r="AK109" i="34"/>
  <c r="AK153" i="34" s="1"/>
  <c r="AK164" i="34" s="1"/>
  <c r="G93" i="36" s="1"/>
  <c r="AK101" i="34"/>
  <c r="AK145" i="34" s="1"/>
  <c r="AK156" i="34" s="1"/>
  <c r="G85" i="36" s="1"/>
  <c r="CE104" i="34"/>
  <c r="CE148" i="34" s="1"/>
  <c r="CE159" i="34" s="1"/>
  <c r="H181" i="36" s="1"/>
  <c r="CE103" i="34"/>
  <c r="CE147" i="34" s="1"/>
  <c r="CE158" i="34" s="1"/>
  <c r="H180" i="36" s="1"/>
  <c r="CE102" i="34"/>
  <c r="CE146" i="34" s="1"/>
  <c r="CE157" i="34" s="1"/>
  <c r="H179" i="36" s="1"/>
  <c r="CE109" i="34"/>
  <c r="CE153" i="34" s="1"/>
  <c r="CE164" i="34" s="1"/>
  <c r="H186" i="36" s="1"/>
  <c r="CE101" i="34"/>
  <c r="CE145" i="34" s="1"/>
  <c r="CE156" i="34" s="1"/>
  <c r="H178" i="36" s="1"/>
  <c r="V17" i="34"/>
  <c r="V16" i="34"/>
  <c r="V23" i="34"/>
  <c r="V67" i="34" s="1"/>
  <c r="V15" i="34"/>
  <c r="V59" i="34" s="1"/>
  <c r="V18" i="34"/>
  <c r="V62" i="34" s="1"/>
  <c r="EK17" i="34"/>
  <c r="EK61" i="34" s="1"/>
  <c r="EK72" i="34" s="1"/>
  <c r="F290" i="36" s="1"/>
  <c r="EK16" i="34"/>
  <c r="EK60" i="34" s="1"/>
  <c r="EK71" i="34" s="1"/>
  <c r="F289" i="36" s="1"/>
  <c r="EK23" i="34"/>
  <c r="EK67" i="34" s="1"/>
  <c r="EK78" i="34" s="1"/>
  <c r="F296" i="36" s="1"/>
  <c r="EK18" i="34"/>
  <c r="EK62" i="34" s="1"/>
  <c r="EK73" i="34" s="1"/>
  <c r="F291" i="36" s="1"/>
  <c r="EK15" i="34"/>
  <c r="EK59" i="34" s="1"/>
  <c r="EK70" i="34" s="1"/>
  <c r="F288" i="36" s="1"/>
  <c r="BM15" i="34"/>
  <c r="BM18" i="34"/>
  <c r="BM17" i="34"/>
  <c r="BM16" i="34"/>
  <c r="T23" i="34"/>
  <c r="T67" i="34" s="1"/>
  <c r="T15" i="34"/>
  <c r="T59" i="34" s="1"/>
  <c r="T18" i="34"/>
  <c r="T17" i="34"/>
  <c r="T16" i="34"/>
  <c r="T60" i="34" s="1"/>
  <c r="CD16" i="34"/>
  <c r="CD60" i="34" s="1"/>
  <c r="CD71" i="34" s="1"/>
  <c r="G164" i="36" s="1"/>
  <c r="CD23" i="34"/>
  <c r="CD67" i="34" s="1"/>
  <c r="CD78" i="34" s="1"/>
  <c r="G171" i="36" s="1"/>
  <c r="CD15" i="34"/>
  <c r="CD59" i="34" s="1"/>
  <c r="CD70" i="34" s="1"/>
  <c r="G163" i="36" s="1"/>
  <c r="CD18" i="34"/>
  <c r="CD62" i="34" s="1"/>
  <c r="CD73" i="34" s="1"/>
  <c r="G166" i="36" s="1"/>
  <c r="CD17" i="34"/>
  <c r="CD61" i="34" s="1"/>
  <c r="CD72" i="34" s="1"/>
  <c r="G165" i="36" s="1"/>
  <c r="EM23" i="34"/>
  <c r="EM67" i="34" s="1"/>
  <c r="EM78" i="34" s="1"/>
  <c r="H296" i="36" s="1"/>
  <c r="EM16" i="34"/>
  <c r="EM60" i="34" s="1"/>
  <c r="EM71" i="34" s="1"/>
  <c r="H289" i="36" s="1"/>
  <c r="EM15" i="34"/>
  <c r="EM59" i="34" s="1"/>
  <c r="EM70" i="34" s="1"/>
  <c r="H288" i="36" s="1"/>
  <c r="EM18" i="34"/>
  <c r="EM62" i="34" s="1"/>
  <c r="EM73" i="34" s="1"/>
  <c r="H291" i="36" s="1"/>
  <c r="EM17" i="34"/>
  <c r="EM61" i="34" s="1"/>
  <c r="EM72" i="34" s="1"/>
  <c r="H290" i="36" s="1"/>
  <c r="BO17" i="34"/>
  <c r="BO16" i="34"/>
  <c r="BO18" i="34"/>
  <c r="BO15" i="34"/>
  <c r="FO16" i="34"/>
  <c r="FO60" i="34" s="1"/>
  <c r="FO71" i="34" s="1"/>
  <c r="F351" i="36" s="1"/>
  <c r="FO23" i="34"/>
  <c r="FO67" i="34" s="1"/>
  <c r="FO78" i="34" s="1"/>
  <c r="F358" i="36" s="1"/>
  <c r="FO15" i="34"/>
  <c r="FO59" i="34" s="1"/>
  <c r="FO70" i="34" s="1"/>
  <c r="F350" i="36" s="1"/>
  <c r="FO18" i="34"/>
  <c r="FO62" i="34" s="1"/>
  <c r="FO73" i="34" s="1"/>
  <c r="F353" i="36" s="1"/>
  <c r="FO17" i="34"/>
  <c r="FO61" i="34" s="1"/>
  <c r="FO72" i="34" s="1"/>
  <c r="F352" i="36" s="1"/>
  <c r="T103" i="34"/>
  <c r="T102" i="34"/>
  <c r="T109" i="34"/>
  <c r="T101" i="34"/>
  <c r="T145" i="34" s="1"/>
  <c r="T156" i="34" s="1"/>
  <c r="E54" i="36" s="1"/>
  <c r="T104" i="34"/>
  <c r="V109" i="34"/>
  <c r="V101" i="34"/>
  <c r="V104" i="34"/>
  <c r="V148" i="34" s="1"/>
  <c r="V103" i="34"/>
  <c r="V147" i="34" s="1"/>
  <c r="V102" i="34"/>
  <c r="CQ17" i="34"/>
  <c r="CQ61" i="34" s="1"/>
  <c r="CQ72" i="34" s="1"/>
  <c r="E196" i="36" s="1"/>
  <c r="CQ23" i="34"/>
  <c r="CQ67" i="34" s="1"/>
  <c r="CQ78" i="34" s="1"/>
  <c r="E202" i="36" s="1"/>
  <c r="CQ18" i="34"/>
  <c r="CQ62" i="34" s="1"/>
  <c r="CQ73" i="34" s="1"/>
  <c r="E197" i="36" s="1"/>
  <c r="CQ16" i="34"/>
  <c r="CQ60" i="34" s="1"/>
  <c r="CQ71" i="34" s="1"/>
  <c r="E195" i="36" s="1"/>
  <c r="CQ15" i="34"/>
  <c r="CQ59" i="34" s="1"/>
  <c r="CQ70" i="34" s="1"/>
  <c r="E194" i="36" s="1"/>
  <c r="BN103" i="34"/>
  <c r="BN147" i="34" s="1"/>
  <c r="BN158" i="34" s="1"/>
  <c r="F149" i="36" s="1"/>
  <c r="BN102" i="34"/>
  <c r="BN146" i="34" s="1"/>
  <c r="BN157" i="34" s="1"/>
  <c r="F148" i="36" s="1"/>
  <c r="BN109" i="34"/>
  <c r="BN153" i="34" s="1"/>
  <c r="BN164" i="34" s="1"/>
  <c r="F155" i="36" s="1"/>
  <c r="BN101" i="34"/>
  <c r="BN145" i="34" s="1"/>
  <c r="BN156" i="34" s="1"/>
  <c r="F147" i="36" s="1"/>
  <c r="BN104" i="34"/>
  <c r="BN148" i="34" s="1"/>
  <c r="BN159" i="34" s="1"/>
  <c r="F150" i="36" s="1"/>
  <c r="AI18" i="34"/>
  <c r="AI62" i="34" s="1"/>
  <c r="AI73" i="34" s="1"/>
  <c r="E73" i="36" s="1"/>
  <c r="AI17" i="34"/>
  <c r="AI61" i="34" s="1"/>
  <c r="AI72" i="34" s="1"/>
  <c r="E72" i="36" s="1"/>
  <c r="AI16" i="34"/>
  <c r="AI60" i="34" s="1"/>
  <c r="AI71" i="34" s="1"/>
  <c r="E71" i="36" s="1"/>
  <c r="AI23" i="34"/>
  <c r="AI67" i="34" s="1"/>
  <c r="AI78" i="34" s="1"/>
  <c r="E78" i="36" s="1"/>
  <c r="AI15" i="34"/>
  <c r="AI59" i="34" s="1"/>
  <c r="AI70" i="34" s="1"/>
  <c r="E70" i="36" s="1"/>
  <c r="DF16" i="34"/>
  <c r="DF60" i="34" s="1"/>
  <c r="DF71" i="34" s="1"/>
  <c r="E226" i="36" s="1"/>
  <c r="DF23" i="34"/>
  <c r="DF67" i="34" s="1"/>
  <c r="DF78" i="34" s="1"/>
  <c r="E233" i="36" s="1"/>
  <c r="DF18" i="34"/>
  <c r="DF62" i="34" s="1"/>
  <c r="DF73" i="34" s="1"/>
  <c r="E228" i="36" s="1"/>
  <c r="DF17" i="34"/>
  <c r="DF61" i="34" s="1"/>
  <c r="DF72" i="34" s="1"/>
  <c r="E227" i="36" s="1"/>
  <c r="DF15" i="34"/>
  <c r="DF59" i="34" s="1"/>
  <c r="DF70" i="34" s="1"/>
  <c r="E225" i="36" s="1"/>
  <c r="CC17" i="34"/>
  <c r="CC61" i="34" s="1"/>
  <c r="CC72" i="34" s="1"/>
  <c r="F165" i="36" s="1"/>
  <c r="CC23" i="34"/>
  <c r="CC67" i="34" s="1"/>
  <c r="CC78" i="34" s="1"/>
  <c r="F171" i="36" s="1"/>
  <c r="CC16" i="34"/>
  <c r="CC60" i="34" s="1"/>
  <c r="CC71" i="34" s="1"/>
  <c r="F164" i="36" s="1"/>
  <c r="CC15" i="34"/>
  <c r="CC59" i="34" s="1"/>
  <c r="CC70" i="34" s="1"/>
  <c r="F163" i="36" s="1"/>
  <c r="CC18" i="34"/>
  <c r="CC62" i="34" s="1"/>
  <c r="CC73" i="34" s="1"/>
  <c r="F166" i="36" s="1"/>
  <c r="BO102" i="34"/>
  <c r="BO146" i="34" s="1"/>
  <c r="BO157" i="34" s="1"/>
  <c r="G148" i="36" s="1"/>
  <c r="BO109" i="34"/>
  <c r="BO153" i="34" s="1"/>
  <c r="BO164" i="34" s="1"/>
  <c r="G155" i="36" s="1"/>
  <c r="BO101" i="34"/>
  <c r="BO145" i="34" s="1"/>
  <c r="BO156" i="34" s="1"/>
  <c r="G147" i="36" s="1"/>
  <c r="BO104" i="34"/>
  <c r="BO148" i="34" s="1"/>
  <c r="BO159" i="34" s="1"/>
  <c r="G150" i="36" s="1"/>
  <c r="BO103" i="34"/>
  <c r="BO147" i="34" s="1"/>
  <c r="BO158" i="34" s="1"/>
  <c r="G149" i="36" s="1"/>
  <c r="AJ17" i="34"/>
  <c r="AJ61" i="34" s="1"/>
  <c r="AJ72" i="34" s="1"/>
  <c r="F72" i="36" s="1"/>
  <c r="AJ16" i="34"/>
  <c r="AJ60" i="34" s="1"/>
  <c r="AJ71" i="34" s="1"/>
  <c r="F71" i="36" s="1"/>
  <c r="AJ23" i="34"/>
  <c r="AJ67" i="34" s="1"/>
  <c r="AJ78" i="34" s="1"/>
  <c r="F78" i="36" s="1"/>
  <c r="AJ15" i="34"/>
  <c r="AJ59" i="34" s="1"/>
  <c r="AJ70" i="34" s="1"/>
  <c r="F70" i="36" s="1"/>
  <c r="AJ18" i="34"/>
  <c r="AJ62" i="34" s="1"/>
  <c r="AJ73" i="34" s="1"/>
  <c r="F73" i="36" s="1"/>
  <c r="EZ109" i="34"/>
  <c r="EZ153" i="34" s="1"/>
  <c r="EZ164" i="34" s="1"/>
  <c r="F342" i="36" s="1"/>
  <c r="EZ101" i="34"/>
  <c r="EZ145" i="34" s="1"/>
  <c r="EZ156" i="34" s="1"/>
  <c r="F334" i="36" s="1"/>
  <c r="EZ104" i="34"/>
  <c r="EZ148" i="34" s="1"/>
  <c r="EZ159" i="34" s="1"/>
  <c r="F337" i="36" s="1"/>
  <c r="EZ103" i="34"/>
  <c r="EZ147" i="34" s="1"/>
  <c r="EZ158" i="34" s="1"/>
  <c r="F336" i="36" s="1"/>
  <c r="EZ102" i="34"/>
  <c r="EZ146" i="34" s="1"/>
  <c r="EZ157" i="34" s="1"/>
  <c r="F335" i="36" s="1"/>
  <c r="FQ102" i="34"/>
  <c r="FQ146" i="34" s="1"/>
  <c r="FQ157" i="34" s="1"/>
  <c r="H366" i="36" s="1"/>
  <c r="FQ109" i="34"/>
  <c r="FQ153" i="34" s="1"/>
  <c r="FQ164" i="34" s="1"/>
  <c r="H373" i="36" s="1"/>
  <c r="FQ101" i="34"/>
  <c r="FQ145" i="34" s="1"/>
  <c r="FQ156" i="34" s="1"/>
  <c r="H365" i="36" s="1"/>
  <c r="FQ104" i="34"/>
  <c r="FQ148" i="34" s="1"/>
  <c r="FQ159" i="34" s="1"/>
  <c r="H368" i="36" s="1"/>
  <c r="FQ103" i="34"/>
  <c r="FQ147" i="34" s="1"/>
  <c r="FQ158" i="34" s="1"/>
  <c r="H367" i="36" s="1"/>
  <c r="FP103" i="34"/>
  <c r="FP147" i="34" s="1"/>
  <c r="FP158" i="34" s="1"/>
  <c r="G367" i="36" s="1"/>
  <c r="FP102" i="34"/>
  <c r="FP146" i="34" s="1"/>
  <c r="FP157" i="34" s="1"/>
  <c r="G366" i="36" s="1"/>
  <c r="FP109" i="34"/>
  <c r="FP153" i="34" s="1"/>
  <c r="FP164" i="34" s="1"/>
  <c r="G373" i="36" s="1"/>
  <c r="FP101" i="34"/>
  <c r="FP145" i="34" s="1"/>
  <c r="FP156" i="34" s="1"/>
  <c r="G365" i="36" s="1"/>
  <c r="FP104" i="34"/>
  <c r="FP148" i="34" s="1"/>
  <c r="FP159" i="34" s="1"/>
  <c r="G368" i="36" s="1"/>
  <c r="DU104" i="34"/>
  <c r="DU148" i="34" s="1"/>
  <c r="DU159" i="34" s="1"/>
  <c r="E275" i="36" s="1"/>
  <c r="DU103" i="34"/>
  <c r="DU147" i="34" s="1"/>
  <c r="DU158" i="34" s="1"/>
  <c r="E274" i="36" s="1"/>
  <c r="DU102" i="34"/>
  <c r="DU146" i="34" s="1"/>
  <c r="DU157" i="34" s="1"/>
  <c r="E273" i="36" s="1"/>
  <c r="DU109" i="34"/>
  <c r="DU153" i="34" s="1"/>
  <c r="DU164" i="34" s="1"/>
  <c r="E280" i="36" s="1"/>
  <c r="DU101" i="34"/>
  <c r="DU145" i="34" s="1"/>
  <c r="DU156" i="34" s="1"/>
  <c r="E272" i="36" s="1"/>
  <c r="F103" i="34"/>
  <c r="F102" i="34"/>
  <c r="F146" i="34" s="1"/>
  <c r="F109" i="34"/>
  <c r="F101" i="34"/>
  <c r="F145" i="34" s="1"/>
  <c r="F104" i="34"/>
  <c r="CT18" i="34"/>
  <c r="CT62" i="34" s="1"/>
  <c r="CT73" i="34" s="1"/>
  <c r="H197" i="36" s="1"/>
  <c r="CT23" i="34"/>
  <c r="CT67" i="34" s="1"/>
  <c r="CT78" i="34" s="1"/>
  <c r="H202" i="36" s="1"/>
  <c r="CT17" i="34"/>
  <c r="CT61" i="34" s="1"/>
  <c r="CT72" i="34" s="1"/>
  <c r="H196" i="36" s="1"/>
  <c r="CT16" i="34"/>
  <c r="CT60" i="34" s="1"/>
  <c r="CT71" i="34" s="1"/>
  <c r="H195" i="36" s="1"/>
  <c r="CT15" i="34"/>
  <c r="CT59" i="34" s="1"/>
  <c r="CT70" i="34" s="1"/>
  <c r="H194" i="36" s="1"/>
  <c r="DV18" i="34"/>
  <c r="DV62" i="34" s="1"/>
  <c r="DV73" i="34" s="1"/>
  <c r="F260" i="36" s="1"/>
  <c r="DV17" i="34"/>
  <c r="DV61" i="34" s="1"/>
  <c r="DV72" i="34" s="1"/>
  <c r="F259" i="36" s="1"/>
  <c r="DV16" i="34"/>
  <c r="DV60" i="34" s="1"/>
  <c r="DV71" i="34" s="1"/>
  <c r="F258" i="36" s="1"/>
  <c r="DV23" i="34"/>
  <c r="DV67" i="34" s="1"/>
  <c r="DV78" i="34" s="1"/>
  <c r="F265" i="36" s="1"/>
  <c r="DV15" i="34"/>
  <c r="DV59" i="34" s="1"/>
  <c r="DV70" i="34" s="1"/>
  <c r="F257" i="36" s="1"/>
  <c r="F23" i="34"/>
  <c r="F67" i="34" s="1"/>
  <c r="F78" i="34" s="1"/>
  <c r="F16" i="36" s="1"/>
  <c r="F15" i="34"/>
  <c r="F18" i="34"/>
  <c r="F17" i="34"/>
  <c r="F16" i="34"/>
  <c r="FB18" i="34"/>
  <c r="FB62" i="34" s="1"/>
  <c r="FB73" i="34" s="1"/>
  <c r="H322" i="36" s="1"/>
  <c r="FB17" i="34"/>
  <c r="FB61" i="34" s="1"/>
  <c r="FB72" i="34" s="1"/>
  <c r="H321" i="36" s="1"/>
  <c r="FB23" i="34"/>
  <c r="FB67" i="34" s="1"/>
  <c r="FB78" i="34" s="1"/>
  <c r="H327" i="36" s="1"/>
  <c r="FB15" i="34"/>
  <c r="FB59" i="34" s="1"/>
  <c r="FB70" i="34" s="1"/>
  <c r="H319" i="36" s="1"/>
  <c r="FB16" i="34"/>
  <c r="FB60" i="34" s="1"/>
  <c r="FB71" i="34" s="1"/>
  <c r="H320" i="36" s="1"/>
  <c r="DI17" i="34"/>
  <c r="DI61" i="34" s="1"/>
  <c r="DI72" i="34" s="1"/>
  <c r="H227" i="36" s="1"/>
  <c r="DI23" i="34"/>
  <c r="DI67" i="34" s="1"/>
  <c r="DI78" i="34" s="1"/>
  <c r="H233" i="36" s="1"/>
  <c r="DI18" i="34"/>
  <c r="DI62" i="34" s="1"/>
  <c r="DI73" i="34" s="1"/>
  <c r="H228" i="36" s="1"/>
  <c r="DI16" i="34"/>
  <c r="DI60" i="34" s="1"/>
  <c r="DI71" i="34" s="1"/>
  <c r="H226" i="36" s="1"/>
  <c r="DI15" i="34"/>
  <c r="DI59" i="34" s="1"/>
  <c r="DI70" i="34" s="1"/>
  <c r="H225" i="36" s="1"/>
  <c r="H17" i="34"/>
  <c r="H16" i="34"/>
  <c r="H23" i="34"/>
  <c r="H67" i="34" s="1"/>
  <c r="H15" i="34"/>
  <c r="H18" i="34"/>
  <c r="CS23" i="34"/>
  <c r="CS67" i="34" s="1"/>
  <c r="CS78" i="34" s="1"/>
  <c r="G202" i="36" s="1"/>
  <c r="CS15" i="34"/>
  <c r="CS59" i="34" s="1"/>
  <c r="CS70" i="34" s="1"/>
  <c r="G194" i="36" s="1"/>
  <c r="CS18" i="34"/>
  <c r="CS62" i="34" s="1"/>
  <c r="CS73" i="34" s="1"/>
  <c r="G197" i="36" s="1"/>
  <c r="CS17" i="34"/>
  <c r="CS61" i="34" s="1"/>
  <c r="CS72" i="34" s="1"/>
  <c r="G196" i="36" s="1"/>
  <c r="CS16" i="34"/>
  <c r="CS60" i="34" s="1"/>
  <c r="CS71" i="34" s="1"/>
  <c r="G195" i="36" s="1"/>
  <c r="EZ16" i="34"/>
  <c r="EZ60" i="34" s="1"/>
  <c r="EZ71" i="34" s="1"/>
  <c r="F320" i="36" s="1"/>
  <c r="EZ23" i="34"/>
  <c r="EZ67" i="34" s="1"/>
  <c r="EZ78" i="34" s="1"/>
  <c r="F327" i="36" s="1"/>
  <c r="EZ15" i="34"/>
  <c r="EZ59" i="34" s="1"/>
  <c r="EZ70" i="34" s="1"/>
  <c r="F319" i="36" s="1"/>
  <c r="EZ18" i="34"/>
  <c r="EZ62" i="34" s="1"/>
  <c r="EZ73" i="34" s="1"/>
  <c r="F322" i="36" s="1"/>
  <c r="EZ17" i="34"/>
  <c r="EZ61" i="34" s="1"/>
  <c r="EZ72" i="34" s="1"/>
  <c r="F321" i="36" s="1"/>
  <c r="FN17" i="34"/>
  <c r="FN61" i="34" s="1"/>
  <c r="FN72" i="34" s="1"/>
  <c r="E352" i="36" s="1"/>
  <c r="FN16" i="34"/>
  <c r="FN60" i="34" s="1"/>
  <c r="FN71" i="34" s="1"/>
  <c r="E351" i="36" s="1"/>
  <c r="FN23" i="34"/>
  <c r="FN67" i="34" s="1"/>
  <c r="FN78" i="34" s="1"/>
  <c r="E358" i="36" s="1"/>
  <c r="FN18" i="34"/>
  <c r="FN62" i="34" s="1"/>
  <c r="FN73" i="34" s="1"/>
  <c r="E353" i="36" s="1"/>
  <c r="FN15" i="34"/>
  <c r="FN59" i="34" s="1"/>
  <c r="FN70" i="34" s="1"/>
  <c r="E350" i="36" s="1"/>
  <c r="M102" i="34"/>
  <c r="M146" i="34" s="1"/>
  <c r="M157" i="34" s="1"/>
  <c r="M24" i="36" s="1"/>
  <c r="M104" i="34"/>
  <c r="M148" i="34" s="1"/>
  <c r="M103" i="34"/>
  <c r="M147" i="34" s="1"/>
  <c r="G102" i="34"/>
  <c r="G146" i="34" s="1"/>
  <c r="G109" i="34"/>
  <c r="G101" i="34"/>
  <c r="G145" i="34" s="1"/>
  <c r="G104" i="34"/>
  <c r="G103" i="34"/>
  <c r="G147" i="34" s="1"/>
  <c r="E104" i="34"/>
  <c r="E148" i="34" s="1"/>
  <c r="E103" i="34"/>
  <c r="E147" i="34" s="1"/>
  <c r="E102" i="34"/>
  <c r="E109" i="34"/>
  <c r="E153" i="34" s="1"/>
  <c r="E164" i="34" s="1"/>
  <c r="E31" i="36" s="1"/>
  <c r="E101" i="34"/>
  <c r="CQ102" i="34"/>
  <c r="CQ146" i="34" s="1"/>
  <c r="CQ157" i="34" s="1"/>
  <c r="E210" i="36" s="1"/>
  <c r="CQ109" i="34"/>
  <c r="CQ153" i="34" s="1"/>
  <c r="CQ164" i="34" s="1"/>
  <c r="E217" i="36" s="1"/>
  <c r="CQ101" i="34"/>
  <c r="CQ145" i="34" s="1"/>
  <c r="CQ156" i="34" s="1"/>
  <c r="E209" i="36" s="1"/>
  <c r="CQ104" i="34"/>
  <c r="CQ148" i="34" s="1"/>
  <c r="CQ159" i="34" s="1"/>
  <c r="E212" i="36" s="1"/>
  <c r="CQ103" i="34"/>
  <c r="CQ147" i="34" s="1"/>
  <c r="CQ158" i="34" s="1"/>
  <c r="E211" i="36" s="1"/>
  <c r="AZ18" i="34"/>
  <c r="AZ62" i="34" s="1"/>
  <c r="AZ73" i="34" s="1"/>
  <c r="G104" i="36" s="1"/>
  <c r="AZ17" i="34"/>
  <c r="AZ61" i="34" s="1"/>
  <c r="AZ72" i="34" s="1"/>
  <c r="G103" i="36" s="1"/>
  <c r="AZ23" i="34"/>
  <c r="AZ67" i="34" s="1"/>
  <c r="AZ78" i="34" s="1"/>
  <c r="G109" i="36" s="1"/>
  <c r="AZ16" i="34"/>
  <c r="AZ60" i="34" s="1"/>
  <c r="AZ71" i="34" s="1"/>
  <c r="G102" i="36" s="1"/>
  <c r="AZ15" i="34"/>
  <c r="AZ59" i="34" s="1"/>
  <c r="AZ70" i="34" s="1"/>
  <c r="G101" i="36" s="1"/>
  <c r="AI102" i="34"/>
  <c r="AI146" i="34" s="1"/>
  <c r="AI157" i="34" s="1"/>
  <c r="E86" i="36" s="1"/>
  <c r="AI109" i="34"/>
  <c r="AI153" i="34" s="1"/>
  <c r="AI164" i="34" s="1"/>
  <c r="E93" i="36" s="1"/>
  <c r="AI101" i="34"/>
  <c r="AI145" i="34" s="1"/>
  <c r="AI156" i="34" s="1"/>
  <c r="E85" i="36" s="1"/>
  <c r="AI104" i="34"/>
  <c r="AI148" i="34" s="1"/>
  <c r="AI159" i="34" s="1"/>
  <c r="E88" i="36" s="1"/>
  <c r="AI103" i="34"/>
  <c r="AI147" i="34" s="1"/>
  <c r="AI158" i="34" s="1"/>
  <c r="E87" i="36" s="1"/>
  <c r="DG104" i="34"/>
  <c r="DG148" i="34" s="1"/>
  <c r="DG159" i="34" s="1"/>
  <c r="F244" i="36" s="1"/>
  <c r="DG103" i="34"/>
  <c r="DG147" i="34" s="1"/>
  <c r="DG158" i="34" s="1"/>
  <c r="F243" i="36" s="1"/>
  <c r="DG102" i="34"/>
  <c r="DG146" i="34" s="1"/>
  <c r="DG157" i="34" s="1"/>
  <c r="F242" i="36" s="1"/>
  <c r="DG109" i="34"/>
  <c r="DG153" i="34" s="1"/>
  <c r="DG164" i="34" s="1"/>
  <c r="F249" i="36" s="1"/>
  <c r="DG101" i="34"/>
  <c r="DG145" i="34" s="1"/>
  <c r="DG156" i="34" s="1"/>
  <c r="F241" i="36" s="1"/>
  <c r="AJ109" i="34"/>
  <c r="AJ153" i="34" s="1"/>
  <c r="AJ164" i="34" s="1"/>
  <c r="F93" i="36" s="1"/>
  <c r="AJ101" i="34"/>
  <c r="AJ145" i="34" s="1"/>
  <c r="AJ156" i="34" s="1"/>
  <c r="F85" i="36" s="1"/>
  <c r="AJ104" i="34"/>
  <c r="AJ148" i="34" s="1"/>
  <c r="AJ159" i="34" s="1"/>
  <c r="F88" i="36" s="1"/>
  <c r="AJ103" i="34"/>
  <c r="AJ147" i="34" s="1"/>
  <c r="AJ158" i="34" s="1"/>
  <c r="F87" i="36" s="1"/>
  <c r="AJ102" i="34"/>
  <c r="AJ146" i="34" s="1"/>
  <c r="AJ157" i="34" s="1"/>
  <c r="F86" i="36" s="1"/>
  <c r="FN109" i="34"/>
  <c r="FN153" i="34" s="1"/>
  <c r="FN164" i="34" s="1"/>
  <c r="E373" i="36" s="1"/>
  <c r="FN101" i="34"/>
  <c r="FN145" i="34" s="1"/>
  <c r="FN156" i="34" s="1"/>
  <c r="E365" i="36" s="1"/>
  <c r="FN104" i="34"/>
  <c r="FN148" i="34" s="1"/>
  <c r="FN159" i="34" s="1"/>
  <c r="E368" i="36" s="1"/>
  <c r="FN103" i="34"/>
  <c r="FN147" i="34" s="1"/>
  <c r="FN158" i="34" s="1"/>
  <c r="E367" i="36" s="1"/>
  <c r="FN102" i="34"/>
  <c r="FN146" i="34" s="1"/>
  <c r="FN157" i="34" s="1"/>
  <c r="E366" i="36" s="1"/>
  <c r="DV103" i="34"/>
  <c r="DV147" i="34" s="1"/>
  <c r="DV158" i="34" s="1"/>
  <c r="F274" i="36" s="1"/>
  <c r="DV102" i="34"/>
  <c r="DV146" i="34" s="1"/>
  <c r="DV157" i="34" s="1"/>
  <c r="F273" i="36" s="1"/>
  <c r="DV109" i="34"/>
  <c r="DV153" i="34" s="1"/>
  <c r="DV164" i="34" s="1"/>
  <c r="F280" i="36" s="1"/>
  <c r="DV101" i="34"/>
  <c r="DV145" i="34" s="1"/>
  <c r="DV156" i="34" s="1"/>
  <c r="F272" i="36" s="1"/>
  <c r="DV104" i="34"/>
  <c r="DV148" i="34" s="1"/>
  <c r="DV159" i="34" s="1"/>
  <c r="F275" i="36" s="1"/>
  <c r="CB103" i="34"/>
  <c r="CB147" i="34" s="1"/>
  <c r="CB158" i="34" s="1"/>
  <c r="E180" i="36" s="1"/>
  <c r="CB102" i="34"/>
  <c r="CB146" i="34" s="1"/>
  <c r="CB157" i="34" s="1"/>
  <c r="E179" i="36" s="1"/>
  <c r="CB109" i="34"/>
  <c r="CB153" i="34" s="1"/>
  <c r="CB164" i="34" s="1"/>
  <c r="E186" i="36" s="1"/>
  <c r="CB101" i="34"/>
  <c r="CB145" i="34" s="1"/>
  <c r="CB156" i="34" s="1"/>
  <c r="E178" i="36" s="1"/>
  <c r="CB104" i="34"/>
  <c r="CB148" i="34" s="1"/>
  <c r="CB159" i="34" s="1"/>
  <c r="E181" i="36" s="1"/>
  <c r="EL109" i="34"/>
  <c r="EL153" i="34" s="1"/>
  <c r="EL164" i="34" s="1"/>
  <c r="G311" i="36" s="1"/>
  <c r="EL101" i="34"/>
  <c r="EL145" i="34" s="1"/>
  <c r="EL156" i="34" s="1"/>
  <c r="G303" i="36" s="1"/>
  <c r="EL104" i="34"/>
  <c r="EL148" i="34" s="1"/>
  <c r="EL159" i="34" s="1"/>
  <c r="G306" i="36" s="1"/>
  <c r="EL103" i="34"/>
  <c r="EL147" i="34" s="1"/>
  <c r="EL158" i="34" s="1"/>
  <c r="G305" i="36" s="1"/>
  <c r="EL102" i="34"/>
  <c r="EL146" i="34" s="1"/>
  <c r="EL157" i="34" s="1"/>
  <c r="G304" i="36" s="1"/>
  <c r="DG23" i="34"/>
  <c r="DG67" i="34" s="1"/>
  <c r="DG78" i="34" s="1"/>
  <c r="F233" i="36" s="1"/>
  <c r="DG15" i="34"/>
  <c r="DG59" i="34" s="1"/>
  <c r="DG70" i="34" s="1"/>
  <c r="F225" i="36" s="1"/>
  <c r="DG18" i="34"/>
  <c r="DG62" i="34" s="1"/>
  <c r="DG73" i="34" s="1"/>
  <c r="F228" i="36" s="1"/>
  <c r="DG17" i="34"/>
  <c r="DG61" i="34" s="1"/>
  <c r="DG72" i="34" s="1"/>
  <c r="F227" i="36" s="1"/>
  <c r="DG16" i="34"/>
  <c r="DG60" i="34" s="1"/>
  <c r="DG71" i="34" s="1"/>
  <c r="F226" i="36" s="1"/>
  <c r="CT103" i="34"/>
  <c r="CT147" i="34" s="1"/>
  <c r="CT158" i="34" s="1"/>
  <c r="H211" i="36" s="1"/>
  <c r="CT102" i="34"/>
  <c r="CT146" i="34" s="1"/>
  <c r="CT157" i="34" s="1"/>
  <c r="H210" i="36" s="1"/>
  <c r="CT109" i="34"/>
  <c r="CT153" i="34" s="1"/>
  <c r="CT164" i="34" s="1"/>
  <c r="H217" i="36" s="1"/>
  <c r="CT101" i="34"/>
  <c r="CT145" i="34" s="1"/>
  <c r="CT156" i="34" s="1"/>
  <c r="H209" i="36" s="1"/>
  <c r="CT104" i="34"/>
  <c r="CT148" i="34" s="1"/>
  <c r="CT159" i="34" s="1"/>
  <c r="H212" i="36" s="1"/>
  <c r="BP109" i="34"/>
  <c r="BP153" i="34" s="1"/>
  <c r="BP164" i="34" s="1"/>
  <c r="H155" i="36" s="1"/>
  <c r="BP101" i="34"/>
  <c r="BP145" i="34" s="1"/>
  <c r="BP156" i="34" s="1"/>
  <c r="H147" i="36" s="1"/>
  <c r="BP104" i="34"/>
  <c r="BP148" i="34" s="1"/>
  <c r="BP159" i="34" s="1"/>
  <c r="H150" i="36" s="1"/>
  <c r="BP103" i="34"/>
  <c r="BP147" i="34" s="1"/>
  <c r="BP158" i="34" s="1"/>
  <c r="H149" i="36" s="1"/>
  <c r="BP102" i="34"/>
  <c r="BP146" i="34" s="1"/>
  <c r="BP157" i="34" s="1"/>
  <c r="H148" i="36" s="1"/>
  <c r="BM104" i="34"/>
  <c r="BM148" i="34" s="1"/>
  <c r="BM159" i="34" s="1"/>
  <c r="E150" i="36" s="1"/>
  <c r="BM103" i="34"/>
  <c r="BM147" i="34" s="1"/>
  <c r="BM158" i="34" s="1"/>
  <c r="E149" i="36" s="1"/>
  <c r="BM102" i="34"/>
  <c r="BM146" i="34" s="1"/>
  <c r="BM157" i="34" s="1"/>
  <c r="E148" i="36" s="1"/>
  <c r="BM109" i="34"/>
  <c r="BM153" i="34" s="1"/>
  <c r="BM164" i="34" s="1"/>
  <c r="E155" i="36" s="1"/>
  <c r="BM101" i="34"/>
  <c r="BM145" i="34" s="1"/>
  <c r="BM156" i="34" s="1"/>
  <c r="E147" i="36" s="1"/>
  <c r="AY104" i="34"/>
  <c r="AY148" i="34" s="1"/>
  <c r="AY159" i="34" s="1"/>
  <c r="F119" i="36" s="1"/>
  <c r="AY103" i="34"/>
  <c r="AY147" i="34" s="1"/>
  <c r="AY158" i="34" s="1"/>
  <c r="F118" i="36" s="1"/>
  <c r="AY102" i="34"/>
  <c r="AY146" i="34" s="1"/>
  <c r="AY157" i="34" s="1"/>
  <c r="F117" i="36" s="1"/>
  <c r="AY109" i="34"/>
  <c r="AY153" i="34" s="1"/>
  <c r="AY164" i="34" s="1"/>
  <c r="F124" i="36" s="1"/>
  <c r="AY101" i="34"/>
  <c r="AY145" i="34" s="1"/>
  <c r="AY156" i="34" s="1"/>
  <c r="F116" i="36" s="1"/>
  <c r="EL18" i="34"/>
  <c r="EL62" i="34" s="1"/>
  <c r="EL73" i="34" s="1"/>
  <c r="G291" i="36" s="1"/>
  <c r="EL16" i="34"/>
  <c r="EL60" i="34" s="1"/>
  <c r="EL71" i="34" s="1"/>
  <c r="G289" i="36" s="1"/>
  <c r="EL17" i="34"/>
  <c r="EL61" i="34" s="1"/>
  <c r="EL72" i="34" s="1"/>
  <c r="G290" i="36" s="1"/>
  <c r="EL23" i="34"/>
  <c r="EL67" i="34" s="1"/>
  <c r="EL78" i="34" s="1"/>
  <c r="G296" i="36" s="1"/>
  <c r="EL15" i="34"/>
  <c r="EL59" i="34" s="1"/>
  <c r="EL70" i="34" s="1"/>
  <c r="G288" i="36" s="1"/>
  <c r="BN18" i="34"/>
  <c r="BN17" i="34"/>
  <c r="BN16" i="34"/>
  <c r="BN15" i="34"/>
  <c r="U18" i="34"/>
  <c r="U62" i="34" s="1"/>
  <c r="U17" i="34"/>
  <c r="U61" i="34" s="1"/>
  <c r="U16" i="34"/>
  <c r="U23" i="34"/>
  <c r="U67" i="34" s="1"/>
  <c r="U15" i="34"/>
  <c r="U59" i="34" s="1"/>
  <c r="DX16" i="34"/>
  <c r="DX60" i="34" s="1"/>
  <c r="DX71" i="34" s="1"/>
  <c r="H258" i="36" s="1"/>
  <c r="DX23" i="34"/>
  <c r="DX67" i="34" s="1"/>
  <c r="DX78" i="34" s="1"/>
  <c r="H265" i="36" s="1"/>
  <c r="DX18" i="34"/>
  <c r="DX62" i="34" s="1"/>
  <c r="DX73" i="34" s="1"/>
  <c r="H260" i="36" s="1"/>
  <c r="DX17" i="34"/>
  <c r="DX61" i="34" s="1"/>
  <c r="DX72" i="34" s="1"/>
  <c r="H259" i="36" s="1"/>
  <c r="DX15" i="34"/>
  <c r="DX59" i="34" s="1"/>
  <c r="DX70" i="34" s="1"/>
  <c r="H257" i="36" s="1"/>
  <c r="BP16" i="34"/>
  <c r="BP18" i="34"/>
  <c r="BP17" i="34"/>
  <c r="BP15" i="34"/>
  <c r="DH18" i="34"/>
  <c r="DH62" i="34" s="1"/>
  <c r="DH73" i="34" s="1"/>
  <c r="G228" i="36" s="1"/>
  <c r="DH17" i="34"/>
  <c r="DH61" i="34" s="1"/>
  <c r="DH72" i="34" s="1"/>
  <c r="G227" i="36" s="1"/>
  <c r="DH23" i="34"/>
  <c r="DH67" i="34" s="1"/>
  <c r="DH78" i="34" s="1"/>
  <c r="G233" i="36" s="1"/>
  <c r="DH16" i="34"/>
  <c r="DH60" i="34" s="1"/>
  <c r="DH71" i="34" s="1"/>
  <c r="G226" i="36" s="1"/>
  <c r="DH15" i="34"/>
  <c r="DH59" i="34" s="1"/>
  <c r="DH70" i="34" s="1"/>
  <c r="G225" i="36" s="1"/>
  <c r="W16" i="34"/>
  <c r="W60" i="34" s="1"/>
  <c r="W23" i="34"/>
  <c r="W15" i="34"/>
  <c r="W59" i="34" s="1"/>
  <c r="W18" i="34"/>
  <c r="W17" i="34"/>
  <c r="W61" i="34" s="1"/>
  <c r="FP23" i="34"/>
  <c r="FP67" i="34" s="1"/>
  <c r="FP78" i="34" s="1"/>
  <c r="G358" i="36" s="1"/>
  <c r="FP15" i="34"/>
  <c r="FP59" i="34" s="1"/>
  <c r="FP70" i="34" s="1"/>
  <c r="G350" i="36" s="1"/>
  <c r="FP18" i="34"/>
  <c r="FP62" i="34" s="1"/>
  <c r="FP73" i="34" s="1"/>
  <c r="G353" i="36" s="1"/>
  <c r="FP17" i="34"/>
  <c r="FP61" i="34" s="1"/>
  <c r="FP72" i="34" s="1"/>
  <c r="G352" i="36" s="1"/>
  <c r="FP16" i="34"/>
  <c r="FP60" i="34" s="1"/>
  <c r="FP71" i="34" s="1"/>
  <c r="G351" i="36" s="1"/>
  <c r="O151" i="36"/>
  <c r="BQ166" i="34"/>
  <c r="I157" i="36" s="1"/>
  <c r="L83" i="38" s="1"/>
  <c r="O232" i="36"/>
  <c r="DM80" i="34"/>
  <c r="L235" i="36" s="1"/>
  <c r="O162" i="38" s="1"/>
  <c r="Z166" i="34"/>
  <c r="K64" i="36" s="1"/>
  <c r="I145" i="38" s="1"/>
  <c r="O60" i="36"/>
  <c r="BE80" i="34"/>
  <c r="L111" i="36" s="1"/>
  <c r="K162" i="38" s="1"/>
  <c r="O108" i="36"/>
  <c r="DK166" i="34"/>
  <c r="J251" i="36" s="1"/>
  <c r="O114" i="38" s="1"/>
  <c r="O246" i="36"/>
  <c r="O44" i="36"/>
  <c r="Y80" i="34"/>
  <c r="J49" i="36" s="1"/>
  <c r="I100" i="38" s="1"/>
  <c r="CF80" i="34"/>
  <c r="I173" i="36" s="1"/>
  <c r="M69" i="38" s="1"/>
  <c r="O167" i="36"/>
  <c r="O121" i="36"/>
  <c r="BC166" i="34"/>
  <c r="J126" i="36" s="1"/>
  <c r="K114" i="38" s="1"/>
  <c r="DM166" i="34"/>
  <c r="L251" i="36" s="1"/>
  <c r="O176" i="38" s="1"/>
  <c r="O248" i="36"/>
  <c r="AP166" i="34"/>
  <c r="L95" i="36" s="1"/>
  <c r="J176" i="38" s="1"/>
  <c r="O92" i="36"/>
  <c r="FD166" i="34"/>
  <c r="J344" i="36" s="1"/>
  <c r="R114" i="38" s="1"/>
  <c r="O339" i="36"/>
  <c r="EA80" i="34"/>
  <c r="K267" i="36" s="1"/>
  <c r="P131" i="38" s="1"/>
  <c r="O263" i="36"/>
  <c r="CX80" i="34"/>
  <c r="L204" i="36" s="1"/>
  <c r="N162" i="38" s="1"/>
  <c r="O201" i="36"/>
  <c r="FS166" i="34"/>
  <c r="J375" i="36" s="1"/>
  <c r="S114" i="38" s="1"/>
  <c r="O370" i="36"/>
  <c r="O307" i="36"/>
  <c r="EN166" i="34"/>
  <c r="I313" i="36" s="1"/>
  <c r="Q83" i="38" s="1"/>
  <c r="O230" i="36"/>
  <c r="DK80" i="34"/>
  <c r="J235" i="36" s="1"/>
  <c r="O100" i="38" s="1"/>
  <c r="FF80" i="34"/>
  <c r="L329" i="36" s="1"/>
  <c r="R162" i="38" s="1"/>
  <c r="O326" i="36"/>
  <c r="EB80" i="34"/>
  <c r="L267" i="36" s="1"/>
  <c r="P162" i="38" s="1"/>
  <c r="O264" i="36"/>
  <c r="CW166" i="34"/>
  <c r="K219" i="36" s="1"/>
  <c r="N145" i="38" s="1"/>
  <c r="O215" i="36"/>
  <c r="O75" i="36"/>
  <c r="AN80" i="34"/>
  <c r="J80" i="36" s="1"/>
  <c r="J100" i="38" s="1"/>
  <c r="O120" i="36"/>
  <c r="BB166" i="34"/>
  <c r="I126" i="36" s="1"/>
  <c r="K83" i="38" s="1"/>
  <c r="O91" i="36"/>
  <c r="AO166" i="34"/>
  <c r="K95" i="36" s="1"/>
  <c r="J145" i="38" s="1"/>
  <c r="O152" i="36"/>
  <c r="BR166" i="34"/>
  <c r="J157" i="36" s="1"/>
  <c r="L114" i="38" s="1"/>
  <c r="BT166" i="34"/>
  <c r="L157" i="36" s="1"/>
  <c r="L176" i="38" s="1"/>
  <c r="O154" i="36"/>
  <c r="DJ80" i="34"/>
  <c r="I235" i="36" s="1"/>
  <c r="O69" i="38" s="1"/>
  <c r="O229" i="36"/>
  <c r="EP166" i="34"/>
  <c r="K313" i="36" s="1"/>
  <c r="Q145" i="38" s="1"/>
  <c r="O309" i="36"/>
  <c r="FT80" i="34"/>
  <c r="K360" i="36" s="1"/>
  <c r="S131" i="38" s="1"/>
  <c r="O356" i="36"/>
  <c r="EB166" i="34"/>
  <c r="L282" i="36" s="1"/>
  <c r="P176" i="38" s="1"/>
  <c r="O279" i="36"/>
  <c r="FR80" i="34"/>
  <c r="I360" i="36" s="1"/>
  <c r="S69" i="38" s="1"/>
  <c r="O354" i="36"/>
  <c r="FC166" i="34"/>
  <c r="I344" i="36" s="1"/>
  <c r="R83" i="38" s="1"/>
  <c r="O338" i="36"/>
  <c r="AH52" i="33"/>
  <c r="CF8" i="34"/>
  <c r="CL75" i="34" s="1"/>
  <c r="AD51" i="33"/>
  <c r="X7" i="34"/>
  <c r="AD74" i="34" s="1"/>
  <c r="O183" i="36"/>
  <c r="CG166" i="34"/>
  <c r="J188" i="36" s="1"/>
  <c r="M114" i="38" s="1"/>
  <c r="O90" i="36"/>
  <c r="AN166" i="34"/>
  <c r="J95" i="36" s="1"/>
  <c r="J114" i="38" s="1"/>
  <c r="CU80" i="34"/>
  <c r="I204" i="36" s="1"/>
  <c r="N69" i="38" s="1"/>
  <c r="O198" i="36"/>
  <c r="O170" i="36"/>
  <c r="CI80" i="34"/>
  <c r="L173" i="36" s="1"/>
  <c r="M162" i="38" s="1"/>
  <c r="O137" i="36"/>
  <c r="BR80" i="34"/>
  <c r="J142" i="36" s="1"/>
  <c r="L100" i="38" s="1"/>
  <c r="O308" i="36"/>
  <c r="EO166" i="34"/>
  <c r="J313" i="36" s="1"/>
  <c r="Q114" i="38" s="1"/>
  <c r="EQ166" i="34"/>
  <c r="L313" i="36" s="1"/>
  <c r="Q176" i="38" s="1"/>
  <c r="O310" i="36"/>
  <c r="AO80" i="34"/>
  <c r="K80" i="36" s="1"/>
  <c r="J131" i="38" s="1"/>
  <c r="O76" i="36"/>
  <c r="CU166" i="34"/>
  <c r="I219" i="36" s="1"/>
  <c r="N83" i="38" s="1"/>
  <c r="O213" i="36"/>
  <c r="O340" i="36"/>
  <c r="FE166" i="34"/>
  <c r="K344" i="36" s="1"/>
  <c r="R145" i="38" s="1"/>
  <c r="CV80" i="34"/>
  <c r="J204" i="36" s="1"/>
  <c r="N100" i="38" s="1"/>
  <c r="O199" i="36"/>
  <c r="AE51" i="33"/>
  <c r="AM93" i="34"/>
  <c r="AS160" i="34" s="1"/>
  <c r="O136" i="36"/>
  <c r="BQ80" i="34"/>
  <c r="I142" i="36" s="1"/>
  <c r="L69" i="38" s="1"/>
  <c r="EN80" i="34"/>
  <c r="I298" i="36" s="1"/>
  <c r="Q69" i="38" s="1"/>
  <c r="O292" i="36"/>
  <c r="CX166" i="34"/>
  <c r="L219" i="36" s="1"/>
  <c r="N176" i="38" s="1"/>
  <c r="O216" i="36"/>
  <c r="FU80" i="34"/>
  <c r="L360" i="36" s="1"/>
  <c r="S162" i="38" s="1"/>
  <c r="O357" i="36"/>
  <c r="O324" i="36"/>
  <c r="FD80" i="34"/>
  <c r="J329" i="36" s="1"/>
  <c r="R100" i="38" s="1"/>
  <c r="BT80" i="34"/>
  <c r="L142" i="36" s="1"/>
  <c r="L162" i="38" s="1"/>
  <c r="O139" i="36"/>
  <c r="O182" i="36"/>
  <c r="CF166" i="34"/>
  <c r="I188" i="36" s="1"/>
  <c r="M83" i="38" s="1"/>
  <c r="O106" i="36"/>
  <c r="BC80" i="34"/>
  <c r="J111" i="36" s="1"/>
  <c r="K100" i="38" s="1"/>
  <c r="AD53" i="33"/>
  <c r="X9" i="34"/>
  <c r="AD76" i="34" s="1"/>
  <c r="DY80" i="34"/>
  <c r="I267" i="36" s="1"/>
  <c r="P69" i="38" s="1"/>
  <c r="O261" i="36"/>
  <c r="FF166" i="34"/>
  <c r="L344" i="36" s="1"/>
  <c r="R176" i="38" s="1"/>
  <c r="O341" i="36"/>
  <c r="O122" i="36"/>
  <c r="BD166" i="34"/>
  <c r="K126" i="36" s="1"/>
  <c r="K145" i="38" s="1"/>
  <c r="AA80" i="34"/>
  <c r="L49" i="36" s="1"/>
  <c r="I162" i="38" s="1"/>
  <c r="O46" i="36"/>
  <c r="CH80" i="34"/>
  <c r="K173" i="36" s="1"/>
  <c r="M131" i="38" s="1"/>
  <c r="O169" i="36"/>
  <c r="O123" i="36"/>
  <c r="BE166" i="34"/>
  <c r="L126" i="36" s="1"/>
  <c r="K176" i="38" s="1"/>
  <c r="CH166" i="34"/>
  <c r="K188" i="36" s="1"/>
  <c r="M145" i="38" s="1"/>
  <c r="O184" i="36"/>
  <c r="AA166" i="34"/>
  <c r="L64" i="36" s="1"/>
  <c r="I176" i="38" s="1"/>
  <c r="O61" i="36"/>
  <c r="O200" i="36"/>
  <c r="CW80" i="34"/>
  <c r="K204" i="36" s="1"/>
  <c r="N131" i="38" s="1"/>
  <c r="DL166" i="34"/>
  <c r="K251" i="36" s="1"/>
  <c r="O145" i="38" s="1"/>
  <c r="O247" i="36"/>
  <c r="FS80" i="34"/>
  <c r="J360" i="36" s="1"/>
  <c r="S100" i="38" s="1"/>
  <c r="O355" i="36"/>
  <c r="EP80" i="34"/>
  <c r="K298" i="36" s="1"/>
  <c r="Q131" i="38" s="1"/>
  <c r="O294" i="36"/>
  <c r="CV166" i="34"/>
  <c r="J219" i="36" s="1"/>
  <c r="N114" i="38" s="1"/>
  <c r="O214" i="36"/>
  <c r="FT166" i="34"/>
  <c r="K375" i="36" s="1"/>
  <c r="S145" i="38" s="1"/>
  <c r="O371" i="36"/>
  <c r="FC80" i="34"/>
  <c r="I329" i="36" s="1"/>
  <c r="R69" i="38" s="1"/>
  <c r="O323" i="36"/>
  <c r="O138" i="36"/>
  <c r="BS80" i="34"/>
  <c r="K142" i="36" s="1"/>
  <c r="L131" i="38" s="1"/>
  <c r="EQ80" i="34"/>
  <c r="L298" i="36" s="1"/>
  <c r="Q162" i="38" s="1"/>
  <c r="O295" i="36"/>
  <c r="BB80" i="34"/>
  <c r="I111" i="36" s="1"/>
  <c r="K69" i="38" s="1"/>
  <c r="O105" i="36"/>
  <c r="AK52" i="33"/>
  <c r="DY8" i="34"/>
  <c r="EE75" i="34" s="1"/>
  <c r="AE54" i="33"/>
  <c r="AM10" i="34"/>
  <c r="AS77" i="34" s="1"/>
  <c r="BS166" i="34"/>
  <c r="K157" i="36" s="1"/>
  <c r="L145" i="38" s="1"/>
  <c r="O153" i="36"/>
  <c r="O325" i="36"/>
  <c r="FE80" i="34"/>
  <c r="K329" i="36" s="1"/>
  <c r="R131" i="38" s="1"/>
  <c r="FR166" i="34"/>
  <c r="I375" i="36" s="1"/>
  <c r="S83" i="38" s="1"/>
  <c r="O369" i="36"/>
  <c r="CI166" i="34"/>
  <c r="L188" i="36" s="1"/>
  <c r="M176" i="38" s="1"/>
  <c r="O185" i="36"/>
  <c r="BD80" i="34"/>
  <c r="K111" i="36" s="1"/>
  <c r="K131" i="38" s="1"/>
  <c r="O107" i="36"/>
  <c r="O59" i="36"/>
  <c r="Y166" i="34"/>
  <c r="J64" i="36" s="1"/>
  <c r="I114" i="38" s="1"/>
  <c r="O293" i="36"/>
  <c r="EO80" i="34"/>
  <c r="J298" i="36" s="1"/>
  <c r="Q100" i="38" s="1"/>
  <c r="DJ166" i="34"/>
  <c r="I251" i="36" s="1"/>
  <c r="O83" i="38" s="1"/>
  <c r="O245" i="36"/>
  <c r="O372" i="36"/>
  <c r="FU166" i="34"/>
  <c r="L375" i="36" s="1"/>
  <c r="S176" i="38" s="1"/>
  <c r="O276" i="36"/>
  <c r="DY166" i="34"/>
  <c r="I282" i="36" s="1"/>
  <c r="P83" i="38" s="1"/>
  <c r="DL80" i="34"/>
  <c r="K235" i="36" s="1"/>
  <c r="O131" i="38" s="1"/>
  <c r="O231" i="36"/>
  <c r="DZ166" i="34"/>
  <c r="J282" i="36" s="1"/>
  <c r="P114" i="38" s="1"/>
  <c r="O277" i="36"/>
  <c r="EA166" i="34"/>
  <c r="K282" i="36" s="1"/>
  <c r="P145" i="38" s="1"/>
  <c r="O278" i="36"/>
  <c r="BQ167" i="34"/>
  <c r="I158" i="36" s="1"/>
  <c r="L84" i="38" s="1"/>
  <c r="P151" i="36"/>
  <c r="BS167" i="34"/>
  <c r="K158" i="36" s="1"/>
  <c r="L146" i="38" s="1"/>
  <c r="P153" i="36"/>
  <c r="FS165" i="34"/>
  <c r="J374" i="36" s="1"/>
  <c r="S113" i="38" s="1"/>
  <c r="N370" i="36"/>
  <c r="DL165" i="34"/>
  <c r="K250" i="36" s="1"/>
  <c r="O144" i="38" s="1"/>
  <c r="N247" i="36"/>
  <c r="AN79" i="34"/>
  <c r="J79" i="36" s="1"/>
  <c r="J99" i="38" s="1"/>
  <c r="N75" i="36"/>
  <c r="Y79" i="34"/>
  <c r="J48" i="36" s="1"/>
  <c r="I99" i="38" s="1"/>
  <c r="N44" i="36"/>
  <c r="FT165" i="34"/>
  <c r="K374" i="36" s="1"/>
  <c r="S144" i="38" s="1"/>
  <c r="N371" i="36"/>
  <c r="Z79" i="34"/>
  <c r="K48" i="36" s="1"/>
  <c r="I130" i="38" s="1"/>
  <c r="N45" i="36"/>
  <c r="EP79" i="34"/>
  <c r="K297" i="36" s="1"/>
  <c r="Q130" i="38" s="1"/>
  <c r="N294" i="36"/>
  <c r="N199" i="36"/>
  <c r="CV79" i="34"/>
  <c r="J203" i="36" s="1"/>
  <c r="N99" i="38" s="1"/>
  <c r="BR79" i="34"/>
  <c r="J141" i="36" s="1"/>
  <c r="L99" i="38" s="1"/>
  <c r="N137" i="36"/>
  <c r="BQ165" i="34"/>
  <c r="I156" i="36" s="1"/>
  <c r="L82" i="38" s="1"/>
  <c r="N151" i="36"/>
  <c r="FT79" i="34"/>
  <c r="K359" i="36" s="1"/>
  <c r="S130" i="38" s="1"/>
  <c r="N356" i="36"/>
  <c r="N106" i="36"/>
  <c r="BC79" i="34"/>
  <c r="J110" i="36" s="1"/>
  <c r="K99" i="38" s="1"/>
  <c r="FR165" i="34"/>
  <c r="I374" i="36" s="1"/>
  <c r="S82" i="38" s="1"/>
  <c r="N369" i="36"/>
  <c r="FD79" i="34"/>
  <c r="J328" i="36" s="1"/>
  <c r="R99" i="38" s="1"/>
  <c r="N324" i="36"/>
  <c r="AO79" i="34"/>
  <c r="K79" i="36" s="1"/>
  <c r="J130" i="38" s="1"/>
  <c r="N76" i="36"/>
  <c r="CW79" i="34"/>
  <c r="K203" i="36" s="1"/>
  <c r="N130" i="38" s="1"/>
  <c r="N200" i="36"/>
  <c r="CG165" i="34"/>
  <c r="J187" i="36" s="1"/>
  <c r="M113" i="38" s="1"/>
  <c r="N183" i="36"/>
  <c r="AM165" i="34"/>
  <c r="I94" i="36" s="1"/>
  <c r="J82" i="38" s="1"/>
  <c r="N89" i="36"/>
  <c r="FU165" i="34"/>
  <c r="L374" i="36" s="1"/>
  <c r="S175" i="38" s="1"/>
  <c r="N372" i="36"/>
  <c r="FE79" i="34"/>
  <c r="K328" i="36" s="1"/>
  <c r="R130" i="38" s="1"/>
  <c r="N325" i="36"/>
  <c r="CH79" i="34"/>
  <c r="K172" i="36" s="1"/>
  <c r="M130" i="38" s="1"/>
  <c r="N169" i="36"/>
  <c r="N293" i="36"/>
  <c r="EO79" i="34"/>
  <c r="J297" i="36" s="1"/>
  <c r="Q99" i="38" s="1"/>
  <c r="DZ79" i="34"/>
  <c r="J266" i="36" s="1"/>
  <c r="P99" i="38" s="1"/>
  <c r="N262" i="36"/>
  <c r="DJ165" i="34"/>
  <c r="I250" i="36" s="1"/>
  <c r="O82" i="38" s="1"/>
  <c r="N245" i="36"/>
  <c r="BS165" i="34"/>
  <c r="K156" i="36" s="1"/>
  <c r="L144" i="38" s="1"/>
  <c r="N153" i="36"/>
  <c r="DL79" i="34"/>
  <c r="K234" i="36" s="1"/>
  <c r="O130" i="38" s="1"/>
  <c r="N231" i="36"/>
  <c r="U55" i="31"/>
  <c r="N168" i="36"/>
  <c r="CG79" i="34"/>
  <c r="J172" i="36" s="1"/>
  <c r="M99" i="38" s="1"/>
  <c r="CH165" i="34"/>
  <c r="K187" i="36" s="1"/>
  <c r="M144" i="38" s="1"/>
  <c r="N184" i="36"/>
  <c r="AN165" i="34"/>
  <c r="J94" i="36" s="1"/>
  <c r="J113" i="38" s="1"/>
  <c r="N90" i="36"/>
  <c r="EB79" i="34"/>
  <c r="L266" i="36" s="1"/>
  <c r="P161" i="38" s="1"/>
  <c r="N264" i="36"/>
  <c r="W55" i="31"/>
  <c r="Y55" i="31"/>
  <c r="CF165" i="34"/>
  <c r="I187" i="36" s="1"/>
  <c r="M82" i="38" s="1"/>
  <c r="N182" i="36"/>
  <c r="CI165" i="34"/>
  <c r="L187" i="36" s="1"/>
  <c r="M175" i="38" s="1"/>
  <c r="N185" i="36"/>
  <c r="AO165" i="34"/>
  <c r="K94" i="36" s="1"/>
  <c r="J144" i="38" s="1"/>
  <c r="N91" i="36"/>
  <c r="BD79" i="34"/>
  <c r="K110" i="36" s="1"/>
  <c r="K130" i="38" s="1"/>
  <c r="N107" i="36"/>
  <c r="AA55" i="31"/>
  <c r="T55" i="31"/>
  <c r="AP165" i="34"/>
  <c r="L94" i="36" s="1"/>
  <c r="J175" i="38" s="1"/>
  <c r="N92" i="36"/>
  <c r="AB157" i="34"/>
  <c r="M55" i="36" s="1"/>
  <c r="AB159" i="34"/>
  <c r="M57" i="36" s="1"/>
  <c r="AB156" i="34"/>
  <c r="M54" i="36" s="1"/>
  <c r="AB158" i="34"/>
  <c r="M56" i="36" s="1"/>
  <c r="M164" i="34"/>
  <c r="M31" i="36" s="1"/>
  <c r="AB72" i="34"/>
  <c r="M41" i="36" s="1"/>
  <c r="T70" i="34"/>
  <c r="E39" i="36" s="1"/>
  <c r="AB70" i="34"/>
  <c r="M39" i="36" s="1"/>
  <c r="U72" i="34"/>
  <c r="F41" i="36" s="1"/>
  <c r="AB78" i="34"/>
  <c r="M47" i="36" s="1"/>
  <c r="V73" i="34"/>
  <c r="G42" i="36" s="1"/>
  <c r="V70" i="34"/>
  <c r="G39" i="36" s="1"/>
  <c r="W71" i="34"/>
  <c r="H40" i="36" s="1"/>
  <c r="G70" i="34"/>
  <c r="G8" i="36" s="1"/>
  <c r="M78" i="34"/>
  <c r="M16" i="36" s="1"/>
  <c r="U146" i="34"/>
  <c r="U60" i="34"/>
  <c r="M61" i="34"/>
  <c r="F62" i="34"/>
  <c r="E59" i="34"/>
  <c r="F61" i="34"/>
  <c r="F72" i="34" s="1"/>
  <c r="H60" i="34"/>
  <c r="M60" i="34"/>
  <c r="W62" i="34"/>
  <c r="H61" i="34"/>
  <c r="W147" i="34"/>
  <c r="V60" i="34"/>
  <c r="V61" i="34"/>
  <c r="E61" i="34"/>
  <c r="F60" i="34"/>
  <c r="T61" i="34"/>
  <c r="T62" i="34"/>
  <c r="T147" i="34"/>
  <c r="T146" i="34"/>
  <c r="V146" i="34"/>
  <c r="V145" i="34"/>
  <c r="T148" i="34"/>
  <c r="W148" i="34"/>
  <c r="W145" i="34"/>
  <c r="U147" i="34"/>
  <c r="E19" i="35"/>
  <c r="F37" i="35" s="1"/>
  <c r="E38" i="35" s="1"/>
  <c r="AK84" i="35"/>
  <c r="AK88" i="35" s="1"/>
  <c r="AK15" i="35"/>
  <c r="AK19" i="35" s="1"/>
  <c r="G19" i="35"/>
  <c r="AM84" i="35"/>
  <c r="AM88" i="35" s="1"/>
  <c r="AJ84" i="35"/>
  <c r="AJ88" i="35" s="1"/>
  <c r="AP108" i="35"/>
  <c r="AM111" i="35" s="1"/>
  <c r="AO108" i="35"/>
  <c r="AM110" i="35" s="1"/>
  <c r="K38" i="35"/>
  <c r="F43" i="35" s="1"/>
  <c r="Y39" i="35"/>
  <c r="W41" i="35" s="1"/>
  <c r="Z39" i="35"/>
  <c r="W42" i="35" s="1"/>
  <c r="H105" i="35"/>
  <c r="D109" i="35" s="1"/>
  <c r="I109" i="35"/>
  <c r="H110" i="35" s="1"/>
  <c r="U15" i="35"/>
  <c r="U19" i="35" s="1"/>
  <c r="V37" i="35" s="1"/>
  <c r="U38" i="35" s="1"/>
  <c r="U84" i="35"/>
  <c r="U88" i="35" s="1"/>
  <c r="V106" i="35" s="1"/>
  <c r="U107" i="35" s="1"/>
  <c r="E84" i="35"/>
  <c r="E88" i="35" s="1"/>
  <c r="F84" i="35"/>
  <c r="F88" i="35" s="1"/>
  <c r="W15" i="35"/>
  <c r="W19" i="35" s="1"/>
  <c r="W36" i="35" s="1"/>
  <c r="T39" i="35" s="1"/>
  <c r="AA107" i="35"/>
  <c r="V112" i="35" s="1"/>
  <c r="I105" i="35"/>
  <c r="D110" i="35" s="1"/>
  <c r="W138" i="34"/>
  <c r="U139" i="34"/>
  <c r="F139" i="34"/>
  <c r="V142" i="34"/>
  <c r="L142" i="34"/>
  <c r="H139" i="34"/>
  <c r="G141" i="34"/>
  <c r="Z142" i="34"/>
  <c r="H142" i="34"/>
  <c r="K142" i="34"/>
  <c r="G140" i="34"/>
  <c r="U55" i="34"/>
  <c r="V140" i="34"/>
  <c r="H138" i="34"/>
  <c r="V141" i="34"/>
  <c r="W141" i="34"/>
  <c r="H141" i="34"/>
  <c r="T138" i="34"/>
  <c r="X140" i="34"/>
  <c r="X142" i="34"/>
  <c r="G142" i="34"/>
  <c r="G139" i="34"/>
  <c r="Y55" i="34"/>
  <c r="F142" i="34"/>
  <c r="F140" i="34"/>
  <c r="Y167" i="34"/>
  <c r="J65" i="36" s="1"/>
  <c r="I115" i="38" s="1"/>
  <c r="P59" i="36"/>
  <c r="AA167" i="34"/>
  <c r="L65" i="36" s="1"/>
  <c r="I177" i="38" s="1"/>
  <c r="P61" i="36"/>
  <c r="P58" i="36"/>
  <c r="X167" i="34"/>
  <c r="I65" i="36" s="1"/>
  <c r="I84" i="38" s="1"/>
  <c r="Z167" i="34"/>
  <c r="K65" i="36" s="1"/>
  <c r="I146" i="38" s="1"/>
  <c r="P60" i="36"/>
  <c r="W67" i="34"/>
  <c r="T153" i="34"/>
  <c r="U153" i="34"/>
  <c r="W153" i="34"/>
  <c r="AB153" i="34"/>
  <c r="K166" i="34"/>
  <c r="K33" i="36" s="1"/>
  <c r="H145" i="38" s="1"/>
  <c r="O29" i="36"/>
  <c r="G148" i="34"/>
  <c r="P27" i="36"/>
  <c r="I167" i="34"/>
  <c r="I34" i="36" s="1"/>
  <c r="H84" i="38" s="1"/>
  <c r="L166" i="34"/>
  <c r="L33" i="36" s="1"/>
  <c r="H176" i="38" s="1"/>
  <c r="O30" i="36"/>
  <c r="F148" i="34"/>
  <c r="E60" i="34"/>
  <c r="K167" i="34"/>
  <c r="K34" i="36" s="1"/>
  <c r="H146" i="38" s="1"/>
  <c r="P29" i="36"/>
  <c r="P30" i="36"/>
  <c r="L167" i="34"/>
  <c r="L34" i="36" s="1"/>
  <c r="H177" i="38" s="1"/>
  <c r="P28" i="36"/>
  <c r="J167" i="34"/>
  <c r="J34" i="36" s="1"/>
  <c r="H115" i="38" s="1"/>
  <c r="I166" i="34"/>
  <c r="I33" i="36" s="1"/>
  <c r="H83" i="38" s="1"/>
  <c r="O27" i="36"/>
  <c r="H148" i="34"/>
  <c r="H145" i="34"/>
  <c r="H146" i="34"/>
  <c r="J166" i="34"/>
  <c r="J33" i="36" s="1"/>
  <c r="H114" i="38" s="1"/>
  <c r="O28" i="36"/>
  <c r="E145" i="34"/>
  <c r="E146" i="34"/>
  <c r="M145" i="34"/>
  <c r="L165" i="34"/>
  <c r="L32" i="36" s="1"/>
  <c r="H175" i="38" s="1"/>
  <c r="N30" i="36"/>
  <c r="K165" i="34"/>
  <c r="K32" i="36" s="1"/>
  <c r="H144" i="38" s="1"/>
  <c r="N29" i="36"/>
  <c r="I165" i="34"/>
  <c r="I32" i="36" s="1"/>
  <c r="H82" i="38" s="1"/>
  <c r="N27" i="36"/>
  <c r="L17" i="36"/>
  <c r="H161" i="38" s="1"/>
  <c r="N15" i="36"/>
  <c r="J165" i="34"/>
  <c r="J32" i="36" s="1"/>
  <c r="H113" i="38" s="1"/>
  <c r="N28" i="36"/>
  <c r="I17" i="36"/>
  <c r="H68" i="38" s="1"/>
  <c r="N12" i="36"/>
  <c r="J17" i="36"/>
  <c r="H99" i="38" s="1"/>
  <c r="N13" i="36"/>
  <c r="K17" i="36"/>
  <c r="H130" i="38" s="1"/>
  <c r="N14" i="36"/>
  <c r="G60" i="34"/>
  <c r="G61" i="34"/>
  <c r="M59" i="34"/>
  <c r="G67" i="34"/>
  <c r="F59" i="34"/>
  <c r="G62" i="34"/>
  <c r="H62" i="34"/>
  <c r="F147" i="34"/>
  <c r="E62" i="34"/>
  <c r="AG52" i="33"/>
  <c r="AE53" i="33"/>
  <c r="AJ51" i="33"/>
  <c r="AL54" i="33"/>
  <c r="AM54" i="33"/>
  <c r="AN54" i="33"/>
  <c r="AI54" i="33"/>
  <c r="AK51" i="33"/>
  <c r="O12" i="36"/>
  <c r="AD34" i="31"/>
  <c r="AD35" i="31"/>
  <c r="AD42" i="31"/>
  <c r="AD41" i="31"/>
  <c r="AD33" i="31"/>
  <c r="AD43" i="31"/>
  <c r="AD32" i="31"/>
  <c r="AD44" i="31"/>
  <c r="H59" i="34"/>
  <c r="M62" i="34"/>
  <c r="AK53" i="33"/>
  <c r="AC51" i="33"/>
  <c r="AJ52" i="33"/>
  <c r="AD54" i="33"/>
  <c r="AH53" i="33"/>
  <c r="AF54" i="33"/>
  <c r="AF52" i="33"/>
  <c r="AM53" i="33"/>
  <c r="AM52" i="33"/>
  <c r="AG54" i="33"/>
  <c r="AL52" i="33"/>
  <c r="AN51" i="33"/>
  <c r="AJ54" i="33"/>
  <c r="AI51" i="33"/>
  <c r="AN52" i="33"/>
  <c r="AM51" i="33"/>
  <c r="AG53" i="33"/>
  <c r="AF51" i="33"/>
  <c r="AI52" i="33"/>
  <c r="AG51" i="33"/>
  <c r="AL51" i="33"/>
  <c r="AI53" i="33"/>
  <c r="AE52" i="33"/>
  <c r="AC53" i="33"/>
  <c r="AF53" i="33"/>
  <c r="AN53" i="33"/>
  <c r="AJ53" i="33"/>
  <c r="AH54" i="33"/>
  <c r="AL53" i="33"/>
  <c r="AC54" i="33"/>
  <c r="AK54" i="33"/>
  <c r="AD52" i="33"/>
  <c r="AH51" i="33"/>
  <c r="AC52" i="33"/>
  <c r="I38" i="33"/>
  <c r="Q38" i="33"/>
  <c r="L38" i="33"/>
  <c r="K38" i="33"/>
  <c r="S38" i="33"/>
  <c r="M38" i="33"/>
  <c r="R38" i="33"/>
  <c r="J38" i="33"/>
  <c r="H38" i="33"/>
  <c r="U33" i="33"/>
  <c r="P38" i="33"/>
  <c r="O38" i="33"/>
  <c r="N38" i="33"/>
  <c r="U35" i="33"/>
  <c r="U34" i="33"/>
  <c r="U38" i="33"/>
  <c r="U36" i="33"/>
  <c r="AD53" i="31"/>
  <c r="AD52" i="31"/>
  <c r="AD51" i="31"/>
  <c r="AD50" i="31"/>
  <c r="Q57" i="31"/>
  <c r="CG15" i="35" l="1"/>
  <c r="CG19" i="35" s="1"/>
  <c r="BQ84" i="35"/>
  <c r="BQ88" i="35" s="1"/>
  <c r="BA84" i="35"/>
  <c r="BA88" i="35" s="1"/>
  <c r="BB106" i="35" s="1"/>
  <c r="BA107" i="35" s="1"/>
  <c r="FY15" i="35"/>
  <c r="FY19" i="35" s="1"/>
  <c r="FZ37" i="35" s="1"/>
  <c r="FY38" i="35" s="1"/>
  <c r="T84" i="35"/>
  <c r="T88" i="35" s="1"/>
  <c r="D19" i="35"/>
  <c r="T15" i="35"/>
  <c r="T19" i="35" s="1"/>
  <c r="V15" i="35"/>
  <c r="V19" i="35" s="1"/>
  <c r="W38" i="35" s="1"/>
  <c r="V39" i="35" s="1"/>
  <c r="D84" i="35"/>
  <c r="D88" i="35" s="1"/>
  <c r="V84" i="35"/>
  <c r="V88" i="35" s="1"/>
  <c r="W107" i="35" s="1"/>
  <c r="V108" i="35" s="1"/>
  <c r="FJ15" i="35"/>
  <c r="FJ19" i="35" s="1"/>
  <c r="FK38" i="35" s="1"/>
  <c r="FJ39" i="35" s="1"/>
  <c r="FZ15" i="35"/>
  <c r="FZ19" i="35" s="1"/>
  <c r="FZ38" i="35" s="1"/>
  <c r="GA84" i="35"/>
  <c r="GA88" i="35" s="1"/>
  <c r="GA105" i="35" s="1"/>
  <c r="FX108" i="35" s="1"/>
  <c r="DM15" i="35"/>
  <c r="DM19" i="35" s="1"/>
  <c r="ES15" i="35"/>
  <c r="ES19" i="35" s="1"/>
  <c r="ET37" i="35" s="1"/>
  <c r="ES38" i="35" s="1"/>
  <c r="CW84" i="35"/>
  <c r="CW88" i="35" s="1"/>
  <c r="CI84" i="35"/>
  <c r="CI88" i="35" s="1"/>
  <c r="CI105" i="35" s="1"/>
  <c r="CF108" i="35" s="1"/>
  <c r="G84" i="35"/>
  <c r="G88" i="35" s="1"/>
  <c r="G108" i="35" s="1"/>
  <c r="AL15" i="35"/>
  <c r="AL19" i="35" s="1"/>
  <c r="AM38" i="35" s="1"/>
  <c r="AL39" i="35" s="1"/>
  <c r="EE15" i="35"/>
  <c r="EE19" i="35" s="1"/>
  <c r="EE36" i="35" s="1"/>
  <c r="EB39" i="35" s="1"/>
  <c r="BS84" i="35"/>
  <c r="BS88" i="35" s="1"/>
  <c r="BS105" i="35" s="1"/>
  <c r="BP108" i="35" s="1"/>
  <c r="BR84" i="35"/>
  <c r="BR88" i="35" s="1"/>
  <c r="BS108" i="35" s="1"/>
  <c r="W84" i="35"/>
  <c r="W88" i="35" s="1"/>
  <c r="W105" i="35" s="1"/>
  <c r="T108" i="35" s="1"/>
  <c r="F19" i="35"/>
  <c r="G38" i="35" s="1"/>
  <c r="F39" i="35" s="1"/>
  <c r="AL84" i="35"/>
  <c r="AL88" i="35" s="1"/>
  <c r="AL107" i="35" s="1"/>
  <c r="AM15" i="35"/>
  <c r="AM19" i="35" s="1"/>
  <c r="AJ36" i="35" s="1"/>
  <c r="EE84" i="35"/>
  <c r="EE88" i="35" s="1"/>
  <c r="EE105" i="35" s="1"/>
  <c r="EB108" i="35" s="1"/>
  <c r="DO84" i="35"/>
  <c r="DO88" i="35" s="1"/>
  <c r="DO105" i="35" s="1"/>
  <c r="DL108" i="35" s="1"/>
  <c r="DN84" i="35"/>
  <c r="DN88" i="35" s="1"/>
  <c r="DN107" i="35" s="1"/>
  <c r="BC15" i="35"/>
  <c r="BC19" i="35" s="1"/>
  <c r="BC36" i="35" s="1"/>
  <c r="AZ39" i="35" s="1"/>
  <c r="FK15" i="35"/>
  <c r="FK19" i="35" s="1"/>
  <c r="FK36" i="35" s="1"/>
  <c r="FH39" i="35" s="1"/>
  <c r="CY15" i="35"/>
  <c r="CY19" i="35" s="1"/>
  <c r="CY36" i="35" s="1"/>
  <c r="CV39" i="35" s="1"/>
  <c r="EU15" i="35"/>
  <c r="EU19" i="35" s="1"/>
  <c r="EU36" i="35" s="1"/>
  <c r="ER39" i="35" s="1"/>
  <c r="CH84" i="35"/>
  <c r="CH88" i="35" s="1"/>
  <c r="CH107" i="35" s="1"/>
  <c r="BB15" i="35"/>
  <c r="BB19" i="35" s="1"/>
  <c r="BB38" i="35" s="1"/>
  <c r="K107" i="35"/>
  <c r="F112" i="35" s="1"/>
  <c r="CY84" i="35"/>
  <c r="CY88" i="35" s="1"/>
  <c r="CY105" i="35" s="1"/>
  <c r="CV108" i="35" s="1"/>
  <c r="GA15" i="35"/>
  <c r="GA19" i="35" s="1"/>
  <c r="GA36" i="35" s="1"/>
  <c r="FX39" i="35" s="1"/>
  <c r="DO15" i="35"/>
  <c r="DO19" i="35" s="1"/>
  <c r="DO36" i="35" s="1"/>
  <c r="DL39" i="35" s="1"/>
  <c r="ED15" i="35"/>
  <c r="ED19" i="35" s="1"/>
  <c r="EE39" i="35" s="1"/>
  <c r="CX15" i="35"/>
  <c r="CX19" i="35" s="1"/>
  <c r="CY38" i="35" s="1"/>
  <c r="CX39" i="35" s="1"/>
  <c r="BB84" i="35"/>
  <c r="BB88" i="35" s="1"/>
  <c r="CS153" i="34"/>
  <c r="CS164" i="34" s="1"/>
  <c r="G217" i="36" s="1"/>
  <c r="K19" i="35"/>
  <c r="D36" i="35" s="1"/>
  <c r="CM84" i="35"/>
  <c r="CM88" i="35" s="1"/>
  <c r="CJ109" i="35" s="1"/>
  <c r="EI84" i="35"/>
  <c r="EI88" i="35" s="1"/>
  <c r="EH105" i="35" s="1"/>
  <c r="EB111" i="35" s="1"/>
  <c r="GE15" i="35"/>
  <c r="GE19" i="35" s="1"/>
  <c r="GB40" i="35" s="1"/>
  <c r="AA84" i="35"/>
  <c r="AA88" i="35" s="1"/>
  <c r="Z111" i="35" s="1"/>
  <c r="AQ84" i="35"/>
  <c r="AQ88" i="35" s="1"/>
  <c r="AQ111" i="35" s="1"/>
  <c r="AP112" i="35" s="1"/>
  <c r="J19" i="35"/>
  <c r="EH15" i="35"/>
  <c r="EH19" i="35" s="1"/>
  <c r="EG39" i="35" s="1"/>
  <c r="EE41" i="35" s="1"/>
  <c r="GD15" i="35"/>
  <c r="GD19" i="35" s="1"/>
  <c r="GC39" i="35" s="1"/>
  <c r="GA41" i="35" s="1"/>
  <c r="CL84" i="35"/>
  <c r="CL88" i="35" s="1"/>
  <c r="BV84" i="35"/>
  <c r="BV88" i="35" s="1"/>
  <c r="BF15" i="35"/>
  <c r="BF19" i="35" s="1"/>
  <c r="BC39" i="35" s="1"/>
  <c r="H19" i="35"/>
  <c r="E37" i="35" s="1"/>
  <c r="X15" i="35"/>
  <c r="X19" i="35" s="1"/>
  <c r="AA37" i="35" s="1"/>
  <c r="U43" i="35" s="1"/>
  <c r="EV15" i="35"/>
  <c r="EV19" i="35" s="1"/>
  <c r="EY37" i="35" s="1"/>
  <c r="ES43" i="35" s="1"/>
  <c r="CZ84" i="35"/>
  <c r="CZ88" i="35" s="1"/>
  <c r="DC106" i="35" s="1"/>
  <c r="CW112" i="35" s="1"/>
  <c r="FL15" i="35"/>
  <c r="FL19" i="35" s="1"/>
  <c r="FO37" i="35" s="1"/>
  <c r="FI43" i="35" s="1"/>
  <c r="CJ84" i="35"/>
  <c r="CJ88" i="35" s="1"/>
  <c r="CM106" i="35" s="1"/>
  <c r="CG112" i="35" s="1"/>
  <c r="ED84" i="35"/>
  <c r="ED88" i="35" s="1"/>
  <c r="EE107" i="35" s="1"/>
  <c r="ED108" i="35" s="1"/>
  <c r="FZ84" i="35"/>
  <c r="FZ88" i="35" s="1"/>
  <c r="FZ107" i="35" s="1"/>
  <c r="DN15" i="35"/>
  <c r="DN19" i="35" s="1"/>
  <c r="ET15" i="35"/>
  <c r="ET19" i="35" s="1"/>
  <c r="CX84" i="35"/>
  <c r="CX88" i="35" s="1"/>
  <c r="CY107" i="35" s="1"/>
  <c r="CX108" i="35" s="1"/>
  <c r="CE67" i="34"/>
  <c r="CE78" i="34" s="1"/>
  <c r="H171" i="36" s="1"/>
  <c r="AQ15" i="35"/>
  <c r="AQ19" i="35" s="1"/>
  <c r="AQ36" i="35" s="1"/>
  <c r="AJ43" i="35" s="1"/>
  <c r="DS84" i="35"/>
  <c r="DS88" i="35" s="1"/>
  <c r="DR110" i="35" s="1"/>
  <c r="DQ111" i="35" s="1"/>
  <c r="FO15" i="35"/>
  <c r="FO19" i="35" s="1"/>
  <c r="FM40" i="35" s="1"/>
  <c r="FL41" i="35" s="1"/>
  <c r="BG84" i="35"/>
  <c r="BG88" i="35" s="1"/>
  <c r="BE110" i="35" s="1"/>
  <c r="J84" i="35"/>
  <c r="J88" i="35" s="1"/>
  <c r="EH84" i="35"/>
  <c r="EH88" i="35" s="1"/>
  <c r="EG108" i="35" s="1"/>
  <c r="EE110" i="35" s="1"/>
  <c r="GD84" i="35"/>
  <c r="GD88" i="35" s="1"/>
  <c r="GC108" i="35" s="1"/>
  <c r="GA110" i="35" s="1"/>
  <c r="DB15" i="35"/>
  <c r="DB19" i="35" s="1"/>
  <c r="DB39" i="35" s="1"/>
  <c r="CY42" i="35" s="1"/>
  <c r="DR84" i="35"/>
  <c r="DR88" i="35" s="1"/>
  <c r="AN84" i="35"/>
  <c r="AN88" i="35" s="1"/>
  <c r="BT15" i="35"/>
  <c r="BT19" i="35" s="1"/>
  <c r="BW37" i="35" s="1"/>
  <c r="BQ43" i="35" s="1"/>
  <c r="FL84" i="35"/>
  <c r="FL88" i="35" s="1"/>
  <c r="FO106" i="35" s="1"/>
  <c r="FI112" i="35" s="1"/>
  <c r="EF15" i="35"/>
  <c r="EF19" i="35" s="1"/>
  <c r="EI37" i="35" s="1"/>
  <c r="EC43" i="35" s="1"/>
  <c r="GB15" i="35"/>
  <c r="GB19" i="35" s="1"/>
  <c r="GE37" i="35" s="1"/>
  <c r="FY43" i="35" s="1"/>
  <c r="ET84" i="35"/>
  <c r="ET88" i="35" s="1"/>
  <c r="ET107" i="35" s="1"/>
  <c r="CH15" i="35"/>
  <c r="CH19" i="35" s="1"/>
  <c r="CI38" i="35" s="1"/>
  <c r="CH39" i="35" s="1"/>
  <c r="BR15" i="35"/>
  <c r="BR19" i="35" s="1"/>
  <c r="BS38" i="35" s="1"/>
  <c r="BR39" i="35" s="1"/>
  <c r="AD56" i="33"/>
  <c r="Z36" i="35"/>
  <c r="T42" i="35" s="1"/>
  <c r="AA41" i="35"/>
  <c r="Y43" i="35" s="1"/>
  <c r="Y36" i="35"/>
  <c r="T41" i="35" s="1"/>
  <c r="Z40" i="35"/>
  <c r="X42" i="35" s="1"/>
  <c r="Z41" i="35"/>
  <c r="Y42" i="35" s="1"/>
  <c r="X40" i="35"/>
  <c r="Y40" i="35"/>
  <c r="X41" i="35" s="1"/>
  <c r="AA36" i="35"/>
  <c r="T43" i="35" s="1"/>
  <c r="Z42" i="35"/>
  <c r="AA40" i="35"/>
  <c r="X43" i="35" s="1"/>
  <c r="X36" i="35"/>
  <c r="T40" i="35" s="1"/>
  <c r="Y41" i="35"/>
  <c r="AA42" i="35"/>
  <c r="Z43" i="35" s="1"/>
  <c r="AO109" i="35"/>
  <c r="AN110" i="35" s="1"/>
  <c r="H153" i="34"/>
  <c r="BW84" i="35"/>
  <c r="BW88" i="35" s="1"/>
  <c r="BW109" i="35" s="1"/>
  <c r="BT112" i="35" s="1"/>
  <c r="EI15" i="35"/>
  <c r="EI19" i="35" s="1"/>
  <c r="EH40" i="35" s="1"/>
  <c r="EF42" i="35" s="1"/>
  <c r="EY15" i="35"/>
  <c r="EY19" i="35" s="1"/>
  <c r="EX42" i="35" s="1"/>
  <c r="FO84" i="35"/>
  <c r="FO88" i="35" s="1"/>
  <c r="FM110" i="35" s="1"/>
  <c r="DC15" i="35"/>
  <c r="DC19" i="35" s="1"/>
  <c r="CZ40" i="35" s="1"/>
  <c r="BC84" i="35"/>
  <c r="BC88" i="35" s="1"/>
  <c r="BC105" i="35" s="1"/>
  <c r="AZ108" i="35" s="1"/>
  <c r="EU84" i="35"/>
  <c r="EU88" i="35" s="1"/>
  <c r="EU105" i="35" s="1"/>
  <c r="ER108" i="35" s="1"/>
  <c r="CI15" i="35"/>
  <c r="CI19" i="35" s="1"/>
  <c r="CI36" i="35" s="1"/>
  <c r="CF39" i="35" s="1"/>
  <c r="BS15" i="35"/>
  <c r="BS19" i="35" s="1"/>
  <c r="BS36" i="35" s="1"/>
  <c r="BP39" i="35" s="1"/>
  <c r="F153" i="34"/>
  <c r="CL107" i="35"/>
  <c r="CH111" i="35" s="1"/>
  <c r="CM107" i="35"/>
  <c r="CH112" i="35" s="1"/>
  <c r="BW107" i="35"/>
  <c r="BR112" i="35" s="1"/>
  <c r="BV107" i="35"/>
  <c r="BR111" i="35" s="1"/>
  <c r="BF38" i="35"/>
  <c r="BB42" i="35" s="1"/>
  <c r="BG38" i="35"/>
  <c r="BB43" i="35" s="1"/>
  <c r="EI107" i="35"/>
  <c r="ED112" i="35" s="1"/>
  <c r="EH107" i="35"/>
  <c r="ED111" i="35" s="1"/>
  <c r="GE107" i="35"/>
  <c r="FZ112" i="35" s="1"/>
  <c r="GD107" i="35"/>
  <c r="FZ111" i="35" s="1"/>
  <c r="CH37" i="35"/>
  <c r="CG38" i="35" s="1"/>
  <c r="BR37" i="35"/>
  <c r="BQ38" i="35" s="1"/>
  <c r="FJ106" i="35"/>
  <c r="FI107" i="35" s="1"/>
  <c r="FJ107" i="35"/>
  <c r="ED37" i="35"/>
  <c r="EC38" i="35" s="1"/>
  <c r="EY108" i="35"/>
  <c r="EU112" i="35" s="1"/>
  <c r="EW108" i="35"/>
  <c r="EU110" i="35" s="1"/>
  <c r="EX108" i="35"/>
  <c r="EU111" i="35" s="1"/>
  <c r="AP39" i="35"/>
  <c r="AM42" i="35" s="1"/>
  <c r="AO39" i="35"/>
  <c r="AM41" i="35" s="1"/>
  <c r="AQ39" i="35"/>
  <c r="AM43" i="35" s="1"/>
  <c r="DQ39" i="35"/>
  <c r="DO41" i="35" s="1"/>
  <c r="DS39" i="35"/>
  <c r="DO43" i="35" s="1"/>
  <c r="DR39" i="35"/>
  <c r="DO42" i="35" s="1"/>
  <c r="EW39" i="35"/>
  <c r="EU41" i="35" s="1"/>
  <c r="EY39" i="35"/>
  <c r="EU43" i="35" s="1"/>
  <c r="EX39" i="35"/>
  <c r="EU42" i="35" s="1"/>
  <c r="DC108" i="35"/>
  <c r="CY112" i="35" s="1"/>
  <c r="DB108" i="35"/>
  <c r="CY111" i="35" s="1"/>
  <c r="DA108" i="35"/>
  <c r="CY110" i="35" s="1"/>
  <c r="FK108" i="35"/>
  <c r="FK107" i="35"/>
  <c r="FJ108" i="35" s="1"/>
  <c r="DC38" i="35"/>
  <c r="CX43" i="35" s="1"/>
  <c r="DB38" i="35"/>
  <c r="CX42" i="35" s="1"/>
  <c r="DR107" i="35"/>
  <c r="DN111" i="35" s="1"/>
  <c r="DS107" i="35"/>
  <c r="DN112" i="35" s="1"/>
  <c r="BG107" i="35"/>
  <c r="BB112" i="35" s="1"/>
  <c r="BF107" i="35"/>
  <c r="BB111" i="35" s="1"/>
  <c r="EX107" i="35"/>
  <c r="ET111" i="35" s="1"/>
  <c r="EY107" i="35"/>
  <c r="ET112" i="35" s="1"/>
  <c r="DL15" i="35"/>
  <c r="DL19" i="35" s="1"/>
  <c r="CV15" i="35"/>
  <c r="CV19" i="35" s="1"/>
  <c r="CW37" i="35" s="1"/>
  <c r="CF84" i="35"/>
  <c r="CF88" i="35" s="1"/>
  <c r="CF15" i="35"/>
  <c r="CF19" i="35" s="1"/>
  <c r="CG37" i="35" s="1"/>
  <c r="FX84" i="35"/>
  <c r="FX88" i="35" s="1"/>
  <c r="FY106" i="35" s="1"/>
  <c r="FX15" i="35"/>
  <c r="FX19" i="35" s="1"/>
  <c r="FH15" i="35"/>
  <c r="FH19" i="35" s="1"/>
  <c r="ER84" i="35"/>
  <c r="ER88" i="35" s="1"/>
  <c r="ES106" i="35" s="1"/>
  <c r="EB84" i="35"/>
  <c r="EB88" i="35" s="1"/>
  <c r="EC106" i="35" s="1"/>
  <c r="EB15" i="35"/>
  <c r="EB19" i="35" s="1"/>
  <c r="EC37" i="35" s="1"/>
  <c r="CV84" i="35"/>
  <c r="CV88" i="35" s="1"/>
  <c r="AZ84" i="35"/>
  <c r="AZ88" i="35" s="1"/>
  <c r="BA106" i="35" s="1"/>
  <c r="AZ15" i="35"/>
  <c r="AZ19" i="35" s="1"/>
  <c r="BA37" i="35" s="1"/>
  <c r="FH84" i="35"/>
  <c r="FH88" i="35" s="1"/>
  <c r="ER15" i="35"/>
  <c r="ER19" i="35" s="1"/>
  <c r="DL84" i="35"/>
  <c r="DL88" i="35" s="1"/>
  <c r="DM106" i="35" s="1"/>
  <c r="BP84" i="35"/>
  <c r="BP88" i="35" s="1"/>
  <c r="BQ106" i="35" s="1"/>
  <c r="BP15" i="35"/>
  <c r="BP19" i="35" s="1"/>
  <c r="CH106" i="35"/>
  <c r="CG107" i="35" s="1"/>
  <c r="BR106" i="35"/>
  <c r="BQ107" i="35" s="1"/>
  <c r="BB37" i="35"/>
  <c r="BA38" i="35" s="1"/>
  <c r="ED106" i="35"/>
  <c r="EC107" i="35" s="1"/>
  <c r="FZ106" i="35"/>
  <c r="FY107" i="35" s="1"/>
  <c r="FN39" i="35"/>
  <c r="FK42" i="35" s="1"/>
  <c r="FO39" i="35"/>
  <c r="FK43" i="35" s="1"/>
  <c r="FM39" i="35"/>
  <c r="FK41" i="35" s="1"/>
  <c r="CL39" i="35"/>
  <c r="CI42" i="35" s="1"/>
  <c r="CK39" i="35"/>
  <c r="CI41" i="35" s="1"/>
  <c r="CM39" i="35"/>
  <c r="CI43" i="35" s="1"/>
  <c r="BW39" i="35"/>
  <c r="BS43" i="35" s="1"/>
  <c r="BV39" i="35"/>
  <c r="BS42" i="35" s="1"/>
  <c r="BU39" i="35"/>
  <c r="BS41" i="35" s="1"/>
  <c r="FN108" i="35"/>
  <c r="FK111" i="35" s="1"/>
  <c r="FM108" i="35"/>
  <c r="FK110" i="35" s="1"/>
  <c r="FO108" i="35"/>
  <c r="FK112" i="35" s="1"/>
  <c r="Z108" i="35"/>
  <c r="W111" i="35" s="1"/>
  <c r="Y108" i="35"/>
  <c r="W110" i="35" s="1"/>
  <c r="AA108" i="35"/>
  <c r="W112" i="35" s="1"/>
  <c r="CI107" i="35"/>
  <c r="CH108" i="35" s="1"/>
  <c r="BS107" i="35"/>
  <c r="BR108" i="35" s="1"/>
  <c r="DR38" i="35"/>
  <c r="DN42" i="35" s="1"/>
  <c r="DS38" i="35"/>
  <c r="DN43" i="35" s="1"/>
  <c r="EY38" i="35"/>
  <c r="ET43" i="35" s="1"/>
  <c r="EX38" i="35"/>
  <c r="ET42" i="35" s="1"/>
  <c r="DC107" i="35"/>
  <c r="CX112" i="35" s="1"/>
  <c r="DB107" i="35"/>
  <c r="CX111" i="35" s="1"/>
  <c r="FN38" i="35"/>
  <c r="FJ42" i="35" s="1"/>
  <c r="FO38" i="35"/>
  <c r="FJ43" i="35" s="1"/>
  <c r="AQ107" i="35"/>
  <c r="AL112" i="35" s="1"/>
  <c r="AP107" i="35"/>
  <c r="AL111" i="35" s="1"/>
  <c r="CX37" i="35"/>
  <c r="CW38" i="35" s="1"/>
  <c r="DN106" i="35"/>
  <c r="DM107" i="35" s="1"/>
  <c r="ET106" i="35"/>
  <c r="ES107" i="35" s="1"/>
  <c r="EH39" i="35"/>
  <c r="EE42" i="35" s="1"/>
  <c r="EI39" i="35"/>
  <c r="EE43" i="35" s="1"/>
  <c r="CK108" i="35"/>
  <c r="CI110" i="35" s="1"/>
  <c r="CM108" i="35"/>
  <c r="CI112" i="35" s="1"/>
  <c r="CL108" i="35"/>
  <c r="CI111" i="35" s="1"/>
  <c r="BW108" i="35"/>
  <c r="BS112" i="35" s="1"/>
  <c r="BV108" i="35"/>
  <c r="BS111" i="35" s="1"/>
  <c r="BU108" i="35"/>
  <c r="BS110" i="35" s="1"/>
  <c r="BF39" i="35"/>
  <c r="BC42" i="35" s="1"/>
  <c r="I41" i="35"/>
  <c r="AQ105" i="35"/>
  <c r="AJ112" i="35" s="1"/>
  <c r="CM38" i="35"/>
  <c r="CH43" i="35" s="1"/>
  <c r="CL38" i="35"/>
  <c r="CH42" i="35" s="1"/>
  <c r="BW38" i="35"/>
  <c r="BR43" i="35" s="1"/>
  <c r="BV38" i="35"/>
  <c r="BR42" i="35" s="1"/>
  <c r="FO107" i="35"/>
  <c r="FJ112" i="35" s="1"/>
  <c r="FN107" i="35"/>
  <c r="FJ111" i="35" s="1"/>
  <c r="EH38" i="35"/>
  <c r="ED42" i="35" s="1"/>
  <c r="EI38" i="35"/>
  <c r="ED43" i="35" s="1"/>
  <c r="GD38" i="35"/>
  <c r="FZ42" i="35" s="1"/>
  <c r="GE38" i="35"/>
  <c r="FZ43" i="35" s="1"/>
  <c r="AA38" i="35"/>
  <c r="V43" i="35" s="1"/>
  <c r="Z38" i="35"/>
  <c r="V42" i="35" s="1"/>
  <c r="DN37" i="35"/>
  <c r="DM38" i="35" s="1"/>
  <c r="FJ37" i="35"/>
  <c r="FI38" i="35" s="1"/>
  <c r="EI108" i="35"/>
  <c r="EE112" i="35" s="1"/>
  <c r="EH108" i="35"/>
  <c r="EE111" i="35" s="1"/>
  <c r="GE108" i="35"/>
  <c r="GA112" i="35" s="1"/>
  <c r="DA39" i="35"/>
  <c r="CY41" i="35" s="1"/>
  <c r="DR108" i="35"/>
  <c r="DO111" i="35" s="1"/>
  <c r="DQ108" i="35"/>
  <c r="DO110" i="35" s="1"/>
  <c r="BF108" i="35"/>
  <c r="BC111" i="35" s="1"/>
  <c r="BE108" i="35"/>
  <c r="BC110" i="35" s="1"/>
  <c r="BG108" i="35"/>
  <c r="BC112" i="35" s="1"/>
  <c r="H36" i="35"/>
  <c r="D40" i="35" s="1"/>
  <c r="K40" i="35"/>
  <c r="H43" i="35" s="1"/>
  <c r="I36" i="35"/>
  <c r="D41" i="35" s="1"/>
  <c r="AO40" i="35"/>
  <c r="AN41" i="35" s="1"/>
  <c r="AA111" i="35"/>
  <c r="Z112" i="35" s="1"/>
  <c r="J109" i="35"/>
  <c r="H111" i="35" s="1"/>
  <c r="K105" i="35"/>
  <c r="D112" i="35" s="1"/>
  <c r="AO41" i="35"/>
  <c r="AN109" i="35"/>
  <c r="AN36" i="35"/>
  <c r="AJ40" i="35" s="1"/>
  <c r="J110" i="35"/>
  <c r="I111" i="35" s="1"/>
  <c r="K111" i="35"/>
  <c r="J112" i="35" s="1"/>
  <c r="AQ40" i="35"/>
  <c r="AN43" i="35" s="1"/>
  <c r="J105" i="35"/>
  <c r="D111" i="35" s="1"/>
  <c r="AO36" i="35"/>
  <c r="AJ41" i="35" s="1"/>
  <c r="K112" i="35"/>
  <c r="K109" i="35"/>
  <c r="H112" i="35" s="1"/>
  <c r="AP36" i="35"/>
  <c r="AJ42" i="35" s="1"/>
  <c r="AN40" i="35"/>
  <c r="AP42" i="35"/>
  <c r="J40" i="35"/>
  <c r="H42" i="35" s="1"/>
  <c r="CK40" i="35"/>
  <c r="CJ41" i="35" s="1"/>
  <c r="CJ36" i="35"/>
  <c r="CF40" i="35" s="1"/>
  <c r="CM41" i="35"/>
  <c r="CK43" i="35" s="1"/>
  <c r="CJ40" i="35"/>
  <c r="CL40" i="35"/>
  <c r="CJ42" i="35" s="1"/>
  <c r="CM43" i="35"/>
  <c r="CL41" i="35"/>
  <c r="CK42" i="35" s="1"/>
  <c r="CL42" i="35"/>
  <c r="CM40" i="35"/>
  <c r="CJ43" i="35" s="1"/>
  <c r="CK41" i="35"/>
  <c r="CM42" i="35"/>
  <c r="CL43" i="35" s="1"/>
  <c r="CK36" i="35"/>
  <c r="CF41" i="35" s="1"/>
  <c r="CM36" i="35"/>
  <c r="CF43" i="35" s="1"/>
  <c r="CL36" i="35"/>
  <c r="CF42" i="35" s="1"/>
  <c r="GD111" i="35"/>
  <c r="GC110" i="35"/>
  <c r="GE105" i="35"/>
  <c r="FX112" i="35" s="1"/>
  <c r="GC105" i="35"/>
  <c r="FX110" i="35" s="1"/>
  <c r="GE109" i="35"/>
  <c r="GB112" i="35" s="1"/>
  <c r="GE112" i="35"/>
  <c r="GB109" i="35"/>
  <c r="GD109" i="35"/>
  <c r="GB111" i="35" s="1"/>
  <c r="GD110" i="35"/>
  <c r="GC111" i="35" s="1"/>
  <c r="FX105" i="35"/>
  <c r="GD105" i="35"/>
  <c r="FX111" i="35" s="1"/>
  <c r="GB105" i="35"/>
  <c r="FX109" i="35" s="1"/>
  <c r="GE111" i="35"/>
  <c r="GD112" i="35" s="1"/>
  <c r="GC109" i="35"/>
  <c r="GB110" i="35" s="1"/>
  <c r="FM36" i="35"/>
  <c r="FH41" i="35" s="1"/>
  <c r="FM41" i="35"/>
  <c r="FO41" i="35"/>
  <c r="FM43" i="35" s="1"/>
  <c r="FN36" i="35"/>
  <c r="FH42" i="35" s="1"/>
  <c r="FO42" i="35"/>
  <c r="FN43" i="35" s="1"/>
  <c r="FL40" i="35"/>
  <c r="FN42" i="35"/>
  <c r="FN40" i="35"/>
  <c r="FL42" i="35" s="1"/>
  <c r="GC40" i="35"/>
  <c r="GB41" i="35" s="1"/>
  <c r="GD40" i="35"/>
  <c r="GB42" i="35" s="1"/>
  <c r="GE36" i="35"/>
  <c r="FX43" i="35" s="1"/>
  <c r="GE42" i="35"/>
  <c r="GD43" i="35" s="1"/>
  <c r="GE41" i="35"/>
  <c r="GC43" i="35" s="1"/>
  <c r="GC41" i="35"/>
  <c r="GB36" i="35"/>
  <c r="FX40" i="35" s="1"/>
  <c r="GD42" i="35"/>
  <c r="GD41" i="35"/>
  <c r="GC42" i="35" s="1"/>
  <c r="DC110" i="35"/>
  <c r="DA112" i="35" s="1"/>
  <c r="DC105" i="35"/>
  <c r="CV112" i="35" s="1"/>
  <c r="DA105" i="35"/>
  <c r="CV110" i="35" s="1"/>
  <c r="DC111" i="35"/>
  <c r="DB112" i="35" s="1"/>
  <c r="DA109" i="35"/>
  <c r="CZ110" i="35" s="1"/>
  <c r="DB110" i="35"/>
  <c r="DA111" i="35" s="1"/>
  <c r="CZ109" i="35"/>
  <c r="DB109" i="35"/>
  <c r="CZ111" i="35" s="1"/>
  <c r="DC112" i="35"/>
  <c r="DB111" i="35"/>
  <c r="DA110" i="35"/>
  <c r="CV105" i="35"/>
  <c r="DB105" i="35"/>
  <c r="CV111" i="35" s="1"/>
  <c r="CZ105" i="35"/>
  <c r="CV109" i="35" s="1"/>
  <c r="DC109" i="35"/>
  <c r="CZ112" i="35" s="1"/>
  <c r="AP41" i="35"/>
  <c r="AO42" i="35" s="1"/>
  <c r="AQ41" i="35"/>
  <c r="AO43" i="35" s="1"/>
  <c r="CK109" i="35"/>
  <c r="CJ110" i="35" s="1"/>
  <c r="CL110" i="35"/>
  <c r="CK111" i="35" s="1"/>
  <c r="CF105" i="35"/>
  <c r="CL109" i="35"/>
  <c r="CJ111" i="35" s="1"/>
  <c r="CM112" i="35"/>
  <c r="CM111" i="35"/>
  <c r="CL112" i="35" s="1"/>
  <c r="CL105" i="35"/>
  <c r="CF111" i="35" s="1"/>
  <c r="CM110" i="35"/>
  <c r="CK112" i="35" s="1"/>
  <c r="BF42" i="35"/>
  <c r="BG40" i="35"/>
  <c r="BD43" i="35" s="1"/>
  <c r="BE40" i="35"/>
  <c r="BD41" i="35" s="1"/>
  <c r="BE36" i="35"/>
  <c r="AZ41" i="35" s="1"/>
  <c r="BD36" i="35"/>
  <c r="AZ40" i="35" s="1"/>
  <c r="BG36" i="35"/>
  <c r="AZ43" i="35" s="1"/>
  <c r="BF36" i="35"/>
  <c r="AZ42" i="35" s="1"/>
  <c r="BG41" i="35"/>
  <c r="BE43" i="35" s="1"/>
  <c r="BD40" i="35"/>
  <c r="BG43" i="35"/>
  <c r="BG42" i="35"/>
  <c r="BF43" i="35" s="1"/>
  <c r="BF40" i="35"/>
  <c r="BD42" i="35" s="1"/>
  <c r="DS36" i="35"/>
  <c r="DL43" i="35" s="1"/>
  <c r="DS42" i="35"/>
  <c r="DR43" i="35" s="1"/>
  <c r="DS40" i="35"/>
  <c r="DP43" i="35" s="1"/>
  <c r="DR40" i="35"/>
  <c r="DP42" i="35" s="1"/>
  <c r="DS41" i="35"/>
  <c r="DQ43" i="35" s="1"/>
  <c r="DQ41" i="35"/>
  <c r="DS43" i="35"/>
  <c r="DR42" i="35"/>
  <c r="DQ36" i="35"/>
  <c r="DL41" i="35" s="1"/>
  <c r="DR36" i="35"/>
  <c r="DL42" i="35" s="1"/>
  <c r="DR41" i="35"/>
  <c r="DQ42" i="35" s="1"/>
  <c r="DQ40" i="35"/>
  <c r="DP41" i="35" s="1"/>
  <c r="DP36" i="35"/>
  <c r="DL40" i="35" s="1"/>
  <c r="DP40" i="35"/>
  <c r="BD105" i="35"/>
  <c r="AZ109" i="35" s="1"/>
  <c r="BF111" i="35"/>
  <c r="BG110" i="35"/>
  <c r="BE112" i="35" s="1"/>
  <c r="BF110" i="35"/>
  <c r="BE111" i="35" s="1"/>
  <c r="BG105" i="35"/>
  <c r="AZ112" i="35" s="1"/>
  <c r="BE105" i="35"/>
  <c r="AZ110" i="35" s="1"/>
  <c r="BG111" i="35"/>
  <c r="BF112" i="35" s="1"/>
  <c r="X109" i="35"/>
  <c r="Z110" i="35"/>
  <c r="Y111" i="35" s="1"/>
  <c r="X105" i="35"/>
  <c r="T109" i="35" s="1"/>
  <c r="AA109" i="35"/>
  <c r="X112" i="35" s="1"/>
  <c r="Y110" i="35"/>
  <c r="AA110" i="35"/>
  <c r="Y112" i="35" s="1"/>
  <c r="DQ109" i="35"/>
  <c r="DP110" i="35" s="1"/>
  <c r="DS112" i="35"/>
  <c r="DP105" i="35"/>
  <c r="DL109" i="35" s="1"/>
  <c r="DS105" i="35"/>
  <c r="DL112" i="35" s="1"/>
  <c r="DR109" i="35"/>
  <c r="DP111" i="35" s="1"/>
  <c r="DR105" i="35"/>
  <c r="DL111" i="35" s="1"/>
  <c r="DQ110" i="35"/>
  <c r="DP109" i="35"/>
  <c r="DS109" i="35"/>
  <c r="DP112" i="35" s="1"/>
  <c r="EH110" i="35"/>
  <c r="EG111" i="35" s="1"/>
  <c r="EG109" i="35"/>
  <c r="EF110" i="35" s="1"/>
  <c r="EI109" i="35"/>
  <c r="EF112" i="35" s="1"/>
  <c r="EI112" i="35"/>
  <c r="EI105" i="35"/>
  <c r="EB112" i="35" s="1"/>
  <c r="EG105" i="35"/>
  <c r="EB110" i="35" s="1"/>
  <c r="EI111" i="35"/>
  <c r="EH112" i="35" s="1"/>
  <c r="EG110" i="35"/>
  <c r="EF109" i="35"/>
  <c r="EI110" i="35"/>
  <c r="EG112" i="35" s="1"/>
  <c r="EF105" i="35"/>
  <c r="EB109" i="35" s="1"/>
  <c r="EV105" i="35"/>
  <c r="ER109" i="35" s="1"/>
  <c r="EY111" i="35"/>
  <c r="EX112" i="35" s="1"/>
  <c r="EY110" i="35"/>
  <c r="EW112" i="35" s="1"/>
  <c r="EY105" i="35"/>
  <c r="ER112" i="35" s="1"/>
  <c r="EW105" i="35"/>
  <c r="ER110" i="35" s="1"/>
  <c r="EY112" i="35"/>
  <c r="EX110" i="35"/>
  <c r="EW111" i="35" s="1"/>
  <c r="EV109" i="35"/>
  <c r="EW110" i="35"/>
  <c r="EX111" i="35"/>
  <c r="EX105" i="35"/>
  <c r="ER111" i="35" s="1"/>
  <c r="EX109" i="35"/>
  <c r="EV111" i="35" s="1"/>
  <c r="EW109" i="35"/>
  <c r="EV110" i="35" s="1"/>
  <c r="EY109" i="35"/>
  <c r="EV112" i="35" s="1"/>
  <c r="BW36" i="35"/>
  <c r="BP43" i="35" s="1"/>
  <c r="BV40" i="35"/>
  <c r="BT42" i="35" s="1"/>
  <c r="BT40" i="35"/>
  <c r="BU41" i="35"/>
  <c r="BW43" i="35"/>
  <c r="BP36" i="35"/>
  <c r="BW40" i="35"/>
  <c r="BT43" i="35" s="1"/>
  <c r="BV36" i="35"/>
  <c r="BP42" i="35" s="1"/>
  <c r="BW42" i="35"/>
  <c r="BV43" i="35" s="1"/>
  <c r="BW41" i="35"/>
  <c r="BU43" i="35" s="1"/>
  <c r="BU40" i="35"/>
  <c r="BT41" i="35" s="1"/>
  <c r="BV42" i="35"/>
  <c r="BU36" i="35"/>
  <c r="BP41" i="35" s="1"/>
  <c r="BV41" i="35"/>
  <c r="BU42" i="35" s="1"/>
  <c r="BT36" i="35"/>
  <c r="BP40" i="35" s="1"/>
  <c r="AQ42" i="35"/>
  <c r="AP43" i="35" s="1"/>
  <c r="BU110" i="35"/>
  <c r="BU109" i="35"/>
  <c r="BT110" i="35" s="1"/>
  <c r="BW105" i="35"/>
  <c r="BP112" i="35" s="1"/>
  <c r="BV110" i="35"/>
  <c r="BU111" i="35" s="1"/>
  <c r="BT109" i="35"/>
  <c r="BV109" i="35"/>
  <c r="BT111" i="35" s="1"/>
  <c r="BP105" i="35"/>
  <c r="BV105" i="35"/>
  <c r="BP111" i="35" s="1"/>
  <c r="EF36" i="35"/>
  <c r="EB40" i="35" s="1"/>
  <c r="EG40" i="35"/>
  <c r="EF41" i="35" s="1"/>
  <c r="EI42" i="35"/>
  <c r="EH43" i="35" s="1"/>
  <c r="EI36" i="35"/>
  <c r="EB43" i="35" s="1"/>
  <c r="EH36" i="35"/>
  <c r="EB42" i="35" s="1"/>
  <c r="EF40" i="35"/>
  <c r="EG41" i="35"/>
  <c r="EI43" i="35"/>
  <c r="EI40" i="35"/>
  <c r="EF43" i="35" s="1"/>
  <c r="EV36" i="35"/>
  <c r="ER40" i="35" s="1"/>
  <c r="EX41" i="35"/>
  <c r="EW42" i="35" s="1"/>
  <c r="EY40" i="35"/>
  <c r="EV43" i="35" s="1"/>
  <c r="EY43" i="35"/>
  <c r="EW41" i="35"/>
  <c r="ER36" i="35"/>
  <c r="EY42" i="35"/>
  <c r="EX43" i="35" s="1"/>
  <c r="EY41" i="35"/>
  <c r="EW43" i="35" s="1"/>
  <c r="FL109" i="35"/>
  <c r="FN109" i="35"/>
  <c r="FL111" i="35" s="1"/>
  <c r="FH105" i="35"/>
  <c r="FL105" i="35"/>
  <c r="FH109" i="35" s="1"/>
  <c r="FO111" i="35"/>
  <c r="FN112" i="35" s="1"/>
  <c r="FO110" i="35"/>
  <c r="FM112" i="35" s="1"/>
  <c r="FN111" i="35"/>
  <c r="FN110" i="35"/>
  <c r="FM111" i="35" s="1"/>
  <c r="FO105" i="35"/>
  <c r="FH112" i="35" s="1"/>
  <c r="DA41" i="35"/>
  <c r="DC43" i="35"/>
  <c r="DB36" i="35"/>
  <c r="CV42" i="35" s="1"/>
  <c r="DC42" i="35"/>
  <c r="DB43" i="35" s="1"/>
  <c r="DC36" i="35"/>
  <c r="CV43" i="35" s="1"/>
  <c r="DA36" i="35"/>
  <c r="CV41" i="35" s="1"/>
  <c r="CZ36" i="35"/>
  <c r="CV40" i="35" s="1"/>
  <c r="DB42" i="35"/>
  <c r="DB40" i="35"/>
  <c r="CZ42" i="35" s="1"/>
  <c r="S110" i="36"/>
  <c r="S141" i="36"/>
  <c r="S218" i="36"/>
  <c r="S125" i="36"/>
  <c r="S281" i="36"/>
  <c r="S343" i="36"/>
  <c r="S203" i="36"/>
  <c r="O262" i="36"/>
  <c r="S266" i="36" s="1"/>
  <c r="DZ80" i="34"/>
  <c r="J267" i="36" s="1"/>
  <c r="P100" i="38" s="1"/>
  <c r="S328" i="36"/>
  <c r="AM166" i="34"/>
  <c r="I95" i="36" s="1"/>
  <c r="J83" i="38" s="1"/>
  <c r="O89" i="36"/>
  <c r="X80" i="34"/>
  <c r="I49" i="36" s="1"/>
  <c r="I69" i="38" s="1"/>
  <c r="O43" i="36"/>
  <c r="S297" i="36"/>
  <c r="O77" i="36"/>
  <c r="S79" i="36" s="1"/>
  <c r="AP80" i="34"/>
  <c r="L80" i="36" s="1"/>
  <c r="J162" i="38" s="1"/>
  <c r="Z80" i="34"/>
  <c r="K49" i="36" s="1"/>
  <c r="I131" i="38" s="1"/>
  <c r="O45" i="36"/>
  <c r="S234" i="36"/>
  <c r="S359" i="36"/>
  <c r="S312" i="36"/>
  <c r="CG80" i="34"/>
  <c r="J173" i="36" s="1"/>
  <c r="M100" i="38" s="1"/>
  <c r="O168" i="36"/>
  <c r="S172" i="36" s="1"/>
  <c r="S156" i="36"/>
  <c r="S187" i="36"/>
  <c r="S250" i="36"/>
  <c r="S374" i="36"/>
  <c r="S32" i="36"/>
  <c r="S63" i="36"/>
  <c r="W164" i="34"/>
  <c r="T159" i="34"/>
  <c r="E57" i="36" s="1"/>
  <c r="T158" i="34"/>
  <c r="E56" i="36" s="1"/>
  <c r="V158" i="34"/>
  <c r="G56" i="36" s="1"/>
  <c r="U164" i="34"/>
  <c r="U158" i="34"/>
  <c r="F56" i="36" s="1"/>
  <c r="V156" i="34"/>
  <c r="G54" i="36" s="1"/>
  <c r="T164" i="34"/>
  <c r="W156" i="34"/>
  <c r="H54" i="36" s="1"/>
  <c r="V157" i="34"/>
  <c r="G55" i="36" s="1"/>
  <c r="W158" i="34"/>
  <c r="H56" i="36" s="1"/>
  <c r="U157" i="34"/>
  <c r="F55" i="36" s="1"/>
  <c r="AB164" i="34"/>
  <c r="W159" i="34"/>
  <c r="H57" i="36" s="1"/>
  <c r="T157" i="34"/>
  <c r="E55" i="36" s="1"/>
  <c r="V159" i="34"/>
  <c r="G57" i="36" s="1"/>
  <c r="H158" i="34"/>
  <c r="H25" i="36" s="1"/>
  <c r="G156" i="34"/>
  <c r="G23" i="36" s="1"/>
  <c r="E158" i="34"/>
  <c r="E25" i="36" s="1"/>
  <c r="G159" i="34"/>
  <c r="G26" i="36" s="1"/>
  <c r="F158" i="34"/>
  <c r="F25" i="36" s="1"/>
  <c r="F157" i="34"/>
  <c r="F24" i="36" s="1"/>
  <c r="E157" i="34"/>
  <c r="E24" i="36" s="1"/>
  <c r="H156" i="34"/>
  <c r="H23" i="36" s="1"/>
  <c r="F159" i="34"/>
  <c r="F26" i="36" s="1"/>
  <c r="G157" i="34"/>
  <c r="G24" i="36" s="1"/>
  <c r="G158" i="34"/>
  <c r="G25" i="36" s="1"/>
  <c r="E159" i="34"/>
  <c r="E26" i="36" s="1"/>
  <c r="F156" i="34"/>
  <c r="F23" i="36" s="1"/>
  <c r="M156" i="34"/>
  <c r="M23" i="36" s="1"/>
  <c r="H157" i="34"/>
  <c r="H24" i="36" s="1"/>
  <c r="E156" i="34"/>
  <c r="E23" i="36" s="1"/>
  <c r="H159" i="34"/>
  <c r="H26" i="36" s="1"/>
  <c r="M159" i="34"/>
  <c r="M26" i="36" s="1"/>
  <c r="F164" i="34"/>
  <c r="F31" i="36" s="1"/>
  <c r="H164" i="34"/>
  <c r="H31" i="36" s="1"/>
  <c r="M158" i="34"/>
  <c r="M25" i="36" s="1"/>
  <c r="V78" i="34"/>
  <c r="G47" i="36" s="1"/>
  <c r="T72" i="34"/>
  <c r="E41" i="36" s="1"/>
  <c r="W72" i="34"/>
  <c r="H41" i="36" s="1"/>
  <c r="W73" i="34"/>
  <c r="H42" i="36" s="1"/>
  <c r="U78" i="34"/>
  <c r="F47" i="36" s="1"/>
  <c r="T71" i="34"/>
  <c r="E40" i="36" s="1"/>
  <c r="T78" i="34"/>
  <c r="E47" i="36" s="1"/>
  <c r="V72" i="34"/>
  <c r="G41" i="36" s="1"/>
  <c r="W78" i="34"/>
  <c r="H47" i="36" s="1"/>
  <c r="T73" i="34"/>
  <c r="E42" i="36" s="1"/>
  <c r="W70" i="34"/>
  <c r="H39" i="36" s="1"/>
  <c r="V71" i="34"/>
  <c r="G40" i="36" s="1"/>
  <c r="U73" i="34"/>
  <c r="F42" i="36" s="1"/>
  <c r="U70" i="34"/>
  <c r="F39" i="36" s="1"/>
  <c r="U71" i="34"/>
  <c r="F40" i="36" s="1"/>
  <c r="H70" i="34"/>
  <c r="H8" i="36" s="1"/>
  <c r="H73" i="34"/>
  <c r="H11" i="36" s="1"/>
  <c r="F70" i="34"/>
  <c r="F8" i="36" s="1"/>
  <c r="G71" i="34"/>
  <c r="G9" i="36" s="1"/>
  <c r="M72" i="34"/>
  <c r="M10" i="36" s="1"/>
  <c r="G78" i="34"/>
  <c r="G16" i="36" s="1"/>
  <c r="E78" i="34"/>
  <c r="E16" i="36" s="1"/>
  <c r="H78" i="34"/>
  <c r="H16" i="36" s="1"/>
  <c r="E72" i="34"/>
  <c r="E10" i="36" s="1"/>
  <c r="M71" i="34"/>
  <c r="M9" i="36" s="1"/>
  <c r="E70" i="34"/>
  <c r="E8" i="36" s="1"/>
  <c r="E73" i="34"/>
  <c r="E11" i="36" s="1"/>
  <c r="G73" i="34"/>
  <c r="G11" i="36" s="1"/>
  <c r="M70" i="34"/>
  <c r="M8" i="36" s="1"/>
  <c r="E71" i="34"/>
  <c r="E9" i="36" s="1"/>
  <c r="F71" i="34"/>
  <c r="F9" i="36" s="1"/>
  <c r="H72" i="34"/>
  <c r="H10" i="36" s="1"/>
  <c r="H71" i="34"/>
  <c r="H9" i="36" s="1"/>
  <c r="M73" i="34"/>
  <c r="M11" i="36" s="1"/>
  <c r="G72" i="34"/>
  <c r="G10" i="36" s="1"/>
  <c r="F73" i="34"/>
  <c r="F11" i="36" s="1"/>
  <c r="V38" i="35"/>
  <c r="AL37" i="35"/>
  <c r="AK38" i="35" s="1"/>
  <c r="AL38" i="35"/>
  <c r="AK37" i="35"/>
  <c r="AM36" i="35"/>
  <c r="AJ39" i="35" s="1"/>
  <c r="AL106" i="35"/>
  <c r="AK107" i="35" s="1"/>
  <c r="G36" i="35"/>
  <c r="D39" i="35" s="1"/>
  <c r="U106" i="35"/>
  <c r="AK106" i="35"/>
  <c r="AM105" i="35"/>
  <c r="AJ108" i="35" s="1"/>
  <c r="AJ105" i="35"/>
  <c r="F107" i="35"/>
  <c r="E106" i="35"/>
  <c r="G107" i="35"/>
  <c r="F108" i="35" s="1"/>
  <c r="W39" i="35"/>
  <c r="F106" i="35"/>
  <c r="E107" i="35" s="1"/>
  <c r="G105" i="35"/>
  <c r="D108" i="35" s="1"/>
  <c r="T36" i="35"/>
  <c r="V107" i="35"/>
  <c r="G153" i="34"/>
  <c r="V153" i="34"/>
  <c r="J18" i="36"/>
  <c r="H100" i="38" s="1"/>
  <c r="O13" i="36"/>
  <c r="L18" i="36"/>
  <c r="H162" i="38" s="1"/>
  <c r="O15" i="36"/>
  <c r="K18" i="36"/>
  <c r="H131" i="38" s="1"/>
  <c r="O14" i="36"/>
  <c r="F10" i="36"/>
  <c r="AJ56" i="33"/>
  <c r="AE56" i="33"/>
  <c r="I18" i="36"/>
  <c r="H69" i="38" s="1"/>
  <c r="AK56" i="33"/>
  <c r="AG56" i="33"/>
  <c r="AM56" i="33"/>
  <c r="AN56" i="33"/>
  <c r="AI56" i="33"/>
  <c r="AP52" i="33"/>
  <c r="AH56" i="33"/>
  <c r="AP54" i="33"/>
  <c r="AF56" i="33"/>
  <c r="AP51" i="33"/>
  <c r="AP53" i="33"/>
  <c r="AL56" i="33"/>
  <c r="AC56" i="33"/>
  <c r="U40" i="33"/>
  <c r="AD57" i="31"/>
  <c r="ED107" i="35" l="1"/>
  <c r="ES37" i="35"/>
  <c r="BB107" i="35"/>
  <c r="DL36" i="35"/>
  <c r="CY108" i="35"/>
  <c r="FJ38" i="35"/>
  <c r="CI108" i="35"/>
  <c r="BR107" i="35"/>
  <c r="DM37" i="35"/>
  <c r="T105" i="35"/>
  <c r="D105" i="35"/>
  <c r="D117" i="35" s="1" a="1"/>
  <c r="D124" i="35" s="1"/>
  <c r="AM39" i="35"/>
  <c r="AJ48" i="35" s="1" a="1"/>
  <c r="AJ54" i="35" s="1"/>
  <c r="GA108" i="35"/>
  <c r="BC107" i="35"/>
  <c r="BB108" i="35" s="1"/>
  <c r="DO39" i="35"/>
  <c r="CX107" i="35"/>
  <c r="CX38" i="35"/>
  <c r="GA38" i="35"/>
  <c r="FZ39" i="35" s="1"/>
  <c r="AM108" i="35"/>
  <c r="CX106" i="35"/>
  <c r="CW107" i="35" s="1"/>
  <c r="ET38" i="35"/>
  <c r="W108" i="35"/>
  <c r="FX36" i="35"/>
  <c r="AM107" i="35"/>
  <c r="AL108" i="35" s="1"/>
  <c r="EU38" i="35"/>
  <c r="ET39" i="35" s="1"/>
  <c r="DO108" i="35"/>
  <c r="EU39" i="35"/>
  <c r="DO107" i="35"/>
  <c r="DN108" i="35" s="1"/>
  <c r="G39" i="35"/>
  <c r="GA107" i="35"/>
  <c r="FZ108" i="35" s="1"/>
  <c r="BC38" i="35"/>
  <c r="BB39" i="35" s="1"/>
  <c r="BS39" i="35"/>
  <c r="DN38" i="35"/>
  <c r="CV36" i="35"/>
  <c r="EE38" i="35"/>
  <c r="ED39" i="35" s="1"/>
  <c r="ED38" i="35"/>
  <c r="DL105" i="35"/>
  <c r="EE108" i="35"/>
  <c r="FK39" i="35"/>
  <c r="EU108" i="35"/>
  <c r="BR38" i="35"/>
  <c r="F38" i="35"/>
  <c r="EB36" i="35"/>
  <c r="AZ105" i="35"/>
  <c r="AZ36" i="35"/>
  <c r="FH36" i="35"/>
  <c r="EU107" i="35"/>
  <c r="ET108" i="35" s="1"/>
  <c r="CI39" i="35"/>
  <c r="CY39" i="35"/>
  <c r="AQ110" i="35"/>
  <c r="AO112" i="35" s="1"/>
  <c r="DC39" i="35"/>
  <c r="CY43" i="35" s="1"/>
  <c r="AP111" i="35"/>
  <c r="CF36" i="35"/>
  <c r="GE39" i="35"/>
  <c r="GA43" i="35" s="1"/>
  <c r="DB41" i="35"/>
  <c r="DA42" i="35" s="1"/>
  <c r="DA40" i="35"/>
  <c r="CZ41" i="35" s="1"/>
  <c r="DC40" i="35"/>
  <c r="CZ43" i="35" s="1"/>
  <c r="FM109" i="35"/>
  <c r="FL110" i="35" s="1"/>
  <c r="FN105" i="35"/>
  <c r="FH111" i="35" s="1"/>
  <c r="EX36" i="35"/>
  <c r="ER42" i="35" s="1"/>
  <c r="EW40" i="35"/>
  <c r="EV41" i="35" s="1"/>
  <c r="EV40" i="35"/>
  <c r="EH41" i="35"/>
  <c r="EG42" i="35" s="1"/>
  <c r="BV111" i="35"/>
  <c r="BU105" i="35"/>
  <c r="BP110" i="35" s="1"/>
  <c r="EH111" i="35"/>
  <c r="DQ105" i="35"/>
  <c r="DL110" i="35" s="1"/>
  <c r="DR111" i="35"/>
  <c r="AA105" i="35"/>
  <c r="T112" i="35" s="1"/>
  <c r="Z105" i="35"/>
  <c r="T111" i="35" s="1"/>
  <c r="BD109" i="35"/>
  <c r="BE109" i="35"/>
  <c r="BD110" i="35" s="1"/>
  <c r="BF105" i="35"/>
  <c r="AZ111" i="35" s="1"/>
  <c r="BF41" i="35"/>
  <c r="BE42" i="35" s="1"/>
  <c r="CJ105" i="35"/>
  <c r="CF109" i="35" s="1"/>
  <c r="CM105" i="35"/>
  <c r="CF112" i="35" s="1"/>
  <c r="CK105" i="35"/>
  <c r="CF110" i="35" s="1"/>
  <c r="GD36" i="35"/>
  <c r="FX42" i="35" s="1"/>
  <c r="GC36" i="35"/>
  <c r="FX41" i="35" s="1"/>
  <c r="GE40" i="35"/>
  <c r="GB43" i="35" s="1"/>
  <c r="FL36" i="35"/>
  <c r="FH40" i="35" s="1"/>
  <c r="FO36" i="35"/>
  <c r="FH43" i="35" s="1"/>
  <c r="GE110" i="35"/>
  <c r="GC112" i="35" s="1"/>
  <c r="DO38" i="35"/>
  <c r="DN39" i="35" s="1"/>
  <c r="GD108" i="35"/>
  <c r="GA111" i="35" s="1"/>
  <c r="AP105" i="35"/>
  <c r="AJ111" i="35" s="1"/>
  <c r="BC108" i="35"/>
  <c r="BE39" i="35"/>
  <c r="BC41" i="35" s="1"/>
  <c r="GD39" i="35"/>
  <c r="GA42" i="35" s="1"/>
  <c r="BQ37" i="35"/>
  <c r="FI106" i="35"/>
  <c r="FY37" i="35"/>
  <c r="CH38" i="35"/>
  <c r="AP109" i="35"/>
  <c r="AN111" i="35" s="1"/>
  <c r="CL111" i="35"/>
  <c r="K108" i="35"/>
  <c r="G112" i="35" s="1"/>
  <c r="J108" i="35"/>
  <c r="G111" i="35" s="1"/>
  <c r="K110" i="35"/>
  <c r="I112" i="35" s="1"/>
  <c r="I108" i="35"/>
  <c r="G110" i="35" s="1"/>
  <c r="K37" i="35"/>
  <c r="E43" i="35" s="1"/>
  <c r="K43" i="35"/>
  <c r="AO105" i="35"/>
  <c r="AJ110" i="35" s="1"/>
  <c r="AO110" i="35"/>
  <c r="AQ109" i="35"/>
  <c r="AN112" i="35" s="1"/>
  <c r="AA43" i="35"/>
  <c r="K36" i="35"/>
  <c r="D43" i="35" s="1"/>
  <c r="I40" i="35"/>
  <c r="H41" i="35" s="1"/>
  <c r="AQ43" i="35"/>
  <c r="DC41" i="35"/>
  <c r="DA43" i="35" s="1"/>
  <c r="FM105" i="35"/>
  <c r="FH110" i="35" s="1"/>
  <c r="FO109" i="35"/>
  <c r="FL112" i="35" s="1"/>
  <c r="FO112" i="35"/>
  <c r="EY36" i="35"/>
  <c r="ER43" i="35" s="1"/>
  <c r="EW36" i="35"/>
  <c r="ER41" i="35" s="1"/>
  <c r="EX40" i="35"/>
  <c r="EV42" i="35" s="1"/>
  <c r="EI41" i="35"/>
  <c r="EG43" i="35" s="1"/>
  <c r="EH42" i="35"/>
  <c r="EG36" i="35"/>
  <c r="EB41" i="35" s="1"/>
  <c r="EH109" i="35"/>
  <c r="EF111" i="35" s="1"/>
  <c r="EB105" i="35"/>
  <c r="DS110" i="35"/>
  <c r="DQ112" i="35" s="1"/>
  <c r="DS111" i="35"/>
  <c r="DR112" i="35" s="1"/>
  <c r="Y105" i="35"/>
  <c r="T110" i="35" s="1"/>
  <c r="Y109" i="35"/>
  <c r="X110" i="35" s="1"/>
  <c r="Z109" i="35"/>
  <c r="X111" i="35" s="1"/>
  <c r="BF109" i="35"/>
  <c r="BD111" i="35" s="1"/>
  <c r="BG109" i="35"/>
  <c r="BD112" i="35" s="1"/>
  <c r="BG112" i="35"/>
  <c r="BE41" i="35"/>
  <c r="CK110" i="35"/>
  <c r="CM109" i="35"/>
  <c r="CJ112" i="35" s="1"/>
  <c r="GE43" i="35"/>
  <c r="FO40" i="35"/>
  <c r="FL43" i="35" s="1"/>
  <c r="FN41" i="35"/>
  <c r="FM42" i="35" s="1"/>
  <c r="FO43" i="35"/>
  <c r="J36" i="35"/>
  <c r="D42" i="35" s="1"/>
  <c r="I110" i="35"/>
  <c r="J111" i="35"/>
  <c r="AA112" i="35"/>
  <c r="AP40" i="35"/>
  <c r="AN42" i="35" s="1"/>
  <c r="H40" i="35"/>
  <c r="DS108" i="35"/>
  <c r="DO112" i="35" s="1"/>
  <c r="AN105" i="35"/>
  <c r="AJ109" i="35" s="1"/>
  <c r="U37" i="35"/>
  <c r="T48" i="35" s="1" a="1"/>
  <c r="AA54" i="35" s="1"/>
  <c r="GA39" i="35"/>
  <c r="BG39" i="35"/>
  <c r="BC43" i="35" s="1"/>
  <c r="CW106" i="35"/>
  <c r="FI37" i="35"/>
  <c r="CG106" i="35"/>
  <c r="AP110" i="35"/>
  <c r="AO111" i="35" s="1"/>
  <c r="AQ106" i="35"/>
  <c r="AK112" i="35" s="1"/>
  <c r="AQ112" i="35"/>
  <c r="J42" i="35"/>
  <c r="J39" i="35"/>
  <c r="G42" i="35" s="1"/>
  <c r="K42" i="35"/>
  <c r="J43" i="35" s="1"/>
  <c r="K39" i="35"/>
  <c r="G43" i="35" s="1"/>
  <c r="J41" i="35"/>
  <c r="I42" i="35" s="1"/>
  <c r="K41" i="35"/>
  <c r="I43" i="35" s="1"/>
  <c r="I39" i="35"/>
  <c r="G41" i="35" s="1"/>
  <c r="BW110" i="35"/>
  <c r="BU112" i="35" s="1"/>
  <c r="ER105" i="35"/>
  <c r="BT105" i="35"/>
  <c r="BP109" i="35" s="1"/>
  <c r="BW112" i="35"/>
  <c r="BW111" i="35"/>
  <c r="BV112" i="35" s="1"/>
  <c r="S48" i="36"/>
  <c r="S94" i="36"/>
  <c r="V164" i="34"/>
  <c r="E62" i="36"/>
  <c r="M62" i="36"/>
  <c r="F62" i="36"/>
  <c r="H62" i="36"/>
  <c r="G164" i="34"/>
  <c r="G31" i="36" s="1"/>
  <c r="S17" i="36"/>
  <c r="T117" i="35" a="1"/>
  <c r="AP56" i="33"/>
  <c r="AP58" i="33"/>
  <c r="CF48" i="35" l="1" a="1"/>
  <c r="BP117" i="35" a="1"/>
  <c r="CV117" i="35" a="1"/>
  <c r="DL48" i="35" a="1"/>
  <c r="DP51" i="35" s="1"/>
  <c r="BP48" i="35" a="1"/>
  <c r="BT50" i="35" s="1"/>
  <c r="CV48" i="35" a="1"/>
  <c r="ER117" i="35" a="1"/>
  <c r="EV121" i="35" s="1"/>
  <c r="FX117" i="35" a="1"/>
  <c r="GB121" i="35" s="1"/>
  <c r="DL117" i="35" a="1"/>
  <c r="DP120" i="35" s="1"/>
  <c r="D48" i="35" a="1"/>
  <c r="H55" i="35" s="1"/>
  <c r="FX48" i="35" a="1"/>
  <c r="GB54" i="35" s="1"/>
  <c r="FH117" i="35" a="1"/>
  <c r="FK122" i="35" s="1"/>
  <c r="AJ117" i="35" a="1"/>
  <c r="AN119" i="35" s="1"/>
  <c r="EB117" i="35" a="1"/>
  <c r="EF118" i="35" s="1"/>
  <c r="AZ117" i="35" a="1"/>
  <c r="BD123" i="35" s="1"/>
  <c r="FH48" i="35" a="1"/>
  <c r="FL54" i="35" s="1"/>
  <c r="CF117" i="35" a="1"/>
  <c r="CM117" i="35" s="1"/>
  <c r="ER48" i="35" a="1"/>
  <c r="EV54" i="35" s="1"/>
  <c r="EB48" i="35" a="1"/>
  <c r="EF51" i="35" s="1"/>
  <c r="AZ48" i="35" a="1"/>
  <c r="BD54" i="35" s="1"/>
  <c r="BQ117" i="35"/>
  <c r="BP119" i="35"/>
  <c r="BV119" i="35"/>
  <c r="BQ121" i="35"/>
  <c r="BV121" i="35"/>
  <c r="BR123" i="35"/>
  <c r="BT121" i="35"/>
  <c r="BR121" i="35"/>
  <c r="BW123" i="35"/>
  <c r="BU119" i="35"/>
  <c r="BR119" i="35"/>
  <c r="BW119" i="35"/>
  <c r="BP123" i="35"/>
  <c r="BP121" i="35"/>
  <c r="BW121" i="35"/>
  <c r="BU123" i="35"/>
  <c r="BS117" i="35"/>
  <c r="BP117" i="35"/>
  <c r="AO54" i="35"/>
  <c r="AN52" i="35"/>
  <c r="AL50" i="35"/>
  <c r="AM55" i="35"/>
  <c r="AK50" i="35"/>
  <c r="AL48" i="35"/>
  <c r="AM52" i="35"/>
  <c r="AL49" i="35"/>
  <c r="AJ51" i="35"/>
  <c r="AP51" i="35"/>
  <c r="AK49" i="35"/>
  <c r="AL51" i="35"/>
  <c r="AQ51" i="35"/>
  <c r="AP50" i="35"/>
  <c r="AJ52" i="35"/>
  <c r="AK55" i="35"/>
  <c r="AO50" i="35"/>
  <c r="AP54" i="35"/>
  <c r="AK53" i="35"/>
  <c r="AO48" i="35"/>
  <c r="AQ53" i="35"/>
  <c r="AO55" i="35"/>
  <c r="AN48" i="35"/>
  <c r="AQ54" i="35"/>
  <c r="AN54" i="35"/>
  <c r="AM53" i="35"/>
  <c r="AP53" i="35"/>
  <c r="AN53" i="35"/>
  <c r="AM50" i="35"/>
  <c r="BT119" i="35"/>
  <c r="BV123" i="35"/>
  <c r="BU121" i="35"/>
  <c r="BS123" i="35"/>
  <c r="BQ119" i="35"/>
  <c r="BR117" i="35"/>
  <c r="AK52" i="35"/>
  <c r="AP52" i="35"/>
  <c r="AK48" i="35"/>
  <c r="AJ53" i="35"/>
  <c r="AQ52" i="35"/>
  <c r="AO51" i="35"/>
  <c r="AM49" i="35"/>
  <c r="AJ49" i="35"/>
  <c r="AO52" i="35"/>
  <c r="AK54" i="35"/>
  <c r="AN49" i="35"/>
  <c r="AL52" i="35"/>
  <c r="AK51" i="35"/>
  <c r="AJ48" i="35"/>
  <c r="AQ50" i="35"/>
  <c r="AL55" i="35"/>
  <c r="AQ48" i="35"/>
  <c r="AL53" i="35"/>
  <c r="AN50" i="35"/>
  <c r="AP48" i="35"/>
  <c r="AM51" i="35"/>
  <c r="AJ55" i="35"/>
  <c r="AP49" i="35"/>
  <c r="AQ49" i="35"/>
  <c r="AN51" i="35"/>
  <c r="AO49" i="35"/>
  <c r="AM48" i="35"/>
  <c r="AJ50" i="35"/>
  <c r="AP55" i="35"/>
  <c r="AQ55" i="35"/>
  <c r="AN55" i="35"/>
  <c r="AO53" i="35"/>
  <c r="AL54" i="35"/>
  <c r="AM54" i="35"/>
  <c r="BT117" i="35"/>
  <c r="BW117" i="35"/>
  <c r="BV117" i="35"/>
  <c r="BU117" i="35"/>
  <c r="BS121" i="35"/>
  <c r="BQ123" i="35"/>
  <c r="BS119" i="35"/>
  <c r="BT123" i="35"/>
  <c r="BT124" i="35"/>
  <c r="BT120" i="35"/>
  <c r="BW124" i="35"/>
  <c r="BW120" i="35"/>
  <c r="BV124" i="35"/>
  <c r="BV120" i="35"/>
  <c r="BU124" i="35"/>
  <c r="BU120" i="35"/>
  <c r="BT122" i="35"/>
  <c r="BW122" i="35"/>
  <c r="BV118" i="35"/>
  <c r="BU118" i="35"/>
  <c r="BP122" i="35"/>
  <c r="BR122" i="35"/>
  <c r="BQ118" i="35"/>
  <c r="BP124" i="35"/>
  <c r="BP120" i="35"/>
  <c r="BS124" i="35"/>
  <c r="BS120" i="35"/>
  <c r="BR124" i="35"/>
  <c r="BR120" i="35"/>
  <c r="BQ124" i="35"/>
  <c r="BQ120" i="35"/>
  <c r="BT118" i="35"/>
  <c r="BW118" i="35"/>
  <c r="BU122" i="35"/>
  <c r="BP118" i="35"/>
  <c r="BR118" i="35"/>
  <c r="BV122" i="35"/>
  <c r="BS122" i="35"/>
  <c r="BQ122" i="35"/>
  <c r="BS118" i="35"/>
  <c r="BT52" i="35"/>
  <c r="BW52" i="35"/>
  <c r="BV52" i="35"/>
  <c r="BU50" i="35"/>
  <c r="BP50" i="35"/>
  <c r="BR54" i="35"/>
  <c r="BU49" i="35"/>
  <c r="BR50" i="35"/>
  <c r="BT51" i="35"/>
  <c r="BV51" i="35"/>
  <c r="BW53" i="35"/>
  <c r="BP51" i="35"/>
  <c r="BR51" i="35"/>
  <c r="BW49" i="35"/>
  <c r="BR53" i="35"/>
  <c r="BU52" i="35"/>
  <c r="EV123" i="35"/>
  <c r="EY123" i="35"/>
  <c r="EY119" i="35"/>
  <c r="EX123" i="35"/>
  <c r="EX117" i="35"/>
  <c r="ES119" i="35"/>
  <c r="EW120" i="35"/>
  <c r="EU123" i="35"/>
  <c r="EY120" i="35"/>
  <c r="ET123" i="35"/>
  <c r="ES123" i="35"/>
  <c r="EW122" i="35"/>
  <c r="EY124" i="35"/>
  <c r="EU117" i="35"/>
  <c r="EW123" i="35"/>
  <c r="ES117" i="35"/>
  <c r="ES124" i="35"/>
  <c r="ER119" i="35"/>
  <c r="EU124" i="35"/>
  <c r="ET117" i="35"/>
  <c r="EW121" i="35"/>
  <c r="EY122" i="35"/>
  <c r="EW117" i="35"/>
  <c r="EX122" i="35"/>
  <c r="ET119" i="35"/>
  <c r="EY118" i="35"/>
  <c r="ES121" i="35"/>
  <c r="DP122" i="35"/>
  <c r="DS118" i="35"/>
  <c r="DQ124" i="35"/>
  <c r="DL120" i="35"/>
  <c r="DN120" i="35"/>
  <c r="DL122" i="35"/>
  <c r="DN122" i="35"/>
  <c r="DQ119" i="35"/>
  <c r="DN119" i="35"/>
  <c r="DR123" i="35"/>
  <c r="DR121" i="35"/>
  <c r="DN121" i="35"/>
  <c r="GB123" i="35"/>
  <c r="FZ123" i="35"/>
  <c r="GC124" i="35"/>
  <c r="CZ55" i="35"/>
  <c r="CZ53" i="35"/>
  <c r="CZ51" i="35"/>
  <c r="CZ49" i="35"/>
  <c r="DC55" i="35"/>
  <c r="DC53" i="35"/>
  <c r="DC51" i="35"/>
  <c r="DC49" i="35"/>
  <c r="DB55" i="35"/>
  <c r="DB53" i="35"/>
  <c r="DB51" i="35"/>
  <c r="DB49" i="35"/>
  <c r="CW55" i="35"/>
  <c r="DA54" i="35"/>
  <c r="CW54" i="35"/>
  <c r="DA55" i="35"/>
  <c r="CV54" i="35"/>
  <c r="CV51" i="35"/>
  <c r="CZ48" i="35"/>
  <c r="CY54" i="35"/>
  <c r="CY51" i="35"/>
  <c r="DC48" i="35"/>
  <c r="CX54" i="35"/>
  <c r="CX51" i="35"/>
  <c r="DB48" i="35"/>
  <c r="CW49" i="35"/>
  <c r="CW52" i="35"/>
  <c r="DA51" i="35"/>
  <c r="CZ50" i="35"/>
  <c r="CY53" i="35"/>
  <c r="DC50" i="35"/>
  <c r="CX53" i="35"/>
  <c r="DB50" i="35"/>
  <c r="DA52" i="35"/>
  <c r="CW50" i="35"/>
  <c r="CV53" i="35"/>
  <c r="CV48" i="35"/>
  <c r="CY48" i="35"/>
  <c r="CX48" i="35"/>
  <c r="DA49" i="35"/>
  <c r="CV55" i="35"/>
  <c r="CV50" i="35"/>
  <c r="DC52" i="35"/>
  <c r="CX55" i="35"/>
  <c r="CX50" i="35"/>
  <c r="DA50" i="35"/>
  <c r="CZ52" i="35"/>
  <c r="CZ54" i="35"/>
  <c r="CV49" i="35"/>
  <c r="CY52" i="35"/>
  <c r="DB54" i="35"/>
  <c r="CX49" i="35"/>
  <c r="DA48" i="35"/>
  <c r="CY55" i="35"/>
  <c r="CY50" i="35"/>
  <c r="DB52" i="35"/>
  <c r="CW53" i="35"/>
  <c r="CW48" i="35"/>
  <c r="CX52" i="35"/>
  <c r="CW51" i="35"/>
  <c r="DC54" i="35"/>
  <c r="DA53" i="35"/>
  <c r="CV52" i="35"/>
  <c r="CY49" i="35"/>
  <c r="CM55" i="35"/>
  <c r="CM53" i="35"/>
  <c r="CM51" i="35"/>
  <c r="CM49" i="35"/>
  <c r="CL55" i="35"/>
  <c r="CL53" i="35"/>
  <c r="CL51" i="35"/>
  <c r="CL49" i="35"/>
  <c r="CI54" i="35"/>
  <c r="CI51" i="35"/>
  <c r="CM48" i="35"/>
  <c r="CH54" i="35"/>
  <c r="CH51" i="35"/>
  <c r="CL48" i="35"/>
  <c r="CK54" i="35"/>
  <c r="CK52" i="35"/>
  <c r="CK50" i="35"/>
  <c r="CK48" i="35"/>
  <c r="CF51" i="35"/>
  <c r="CJ50" i="35"/>
  <c r="CF52" i="35"/>
  <c r="CJ53" i="35"/>
  <c r="CM50" i="35"/>
  <c r="CH53" i="35"/>
  <c r="CL50" i="35"/>
  <c r="CH48" i="35"/>
  <c r="CG52" i="35"/>
  <c r="CG48" i="35"/>
  <c r="CJ48" i="35"/>
  <c r="CF50" i="35"/>
  <c r="CI53" i="35"/>
  <c r="CI48" i="35"/>
  <c r="CG54" i="35"/>
  <c r="CG50" i="35"/>
  <c r="CF49" i="35"/>
  <c r="CJ51" i="35"/>
  <c r="CI55" i="35"/>
  <c r="CI50" i="35"/>
  <c r="CL52" i="35"/>
  <c r="CK55" i="35"/>
  <c r="CK51" i="35"/>
  <c r="CF55" i="35"/>
  <c r="CJ49" i="35"/>
  <c r="CM52" i="35"/>
  <c r="CK53" i="35"/>
  <c r="CJ54" i="35"/>
  <c r="CM54" i="35"/>
  <c r="CI49" i="35"/>
  <c r="CH52" i="35"/>
  <c r="CG55" i="35"/>
  <c r="CG51" i="35"/>
  <c r="CF53" i="35"/>
  <c r="CF54" i="35"/>
  <c r="CH50" i="35"/>
  <c r="CK49" i="35"/>
  <c r="CF48" i="35"/>
  <c r="CH55" i="35"/>
  <c r="CG53" i="35"/>
  <c r="CI52" i="35"/>
  <c r="CG49" i="35"/>
  <c r="CL54" i="35"/>
  <c r="CJ52" i="35"/>
  <c r="CH49" i="35"/>
  <c r="CJ55" i="35"/>
  <c r="CZ124" i="35"/>
  <c r="CZ122" i="35"/>
  <c r="CZ120" i="35"/>
  <c r="CZ118" i="35"/>
  <c r="DC124" i="35"/>
  <c r="DC122" i="35"/>
  <c r="DC120" i="35"/>
  <c r="DC118" i="35"/>
  <c r="DB124" i="35"/>
  <c r="DB122" i="35"/>
  <c r="DB120" i="35"/>
  <c r="DB118" i="35"/>
  <c r="DA124" i="35"/>
  <c r="DA122" i="35"/>
  <c r="DA120" i="35"/>
  <c r="DA118" i="35"/>
  <c r="CV123" i="35"/>
  <c r="CV120" i="35"/>
  <c r="CZ117" i="35"/>
  <c r="CY123" i="35"/>
  <c r="CY120" i="35"/>
  <c r="DC117" i="35"/>
  <c r="CX123" i="35"/>
  <c r="CX120" i="35"/>
  <c r="DB117" i="35"/>
  <c r="CW123" i="35"/>
  <c r="CW120" i="35"/>
  <c r="DA117" i="35"/>
  <c r="CV122" i="35"/>
  <c r="CV117" i="35"/>
  <c r="CY122" i="35"/>
  <c r="CY117" i="35"/>
  <c r="CX122" i="35"/>
  <c r="DB119" i="35"/>
  <c r="CX117" i="35"/>
  <c r="DA119" i="35"/>
  <c r="CW117" i="35"/>
  <c r="CZ119" i="35"/>
  <c r="DC119" i="35"/>
  <c r="CW122" i="35"/>
  <c r="CV124" i="35"/>
  <c r="CV119" i="35"/>
  <c r="DC121" i="35"/>
  <c r="CX124" i="35"/>
  <c r="CX119" i="35"/>
  <c r="DA121" i="35"/>
  <c r="DB121" i="35"/>
  <c r="CZ123" i="35"/>
  <c r="CV118" i="35"/>
  <c r="CY121" i="35"/>
  <c r="DB123" i="35"/>
  <c r="CX118" i="35"/>
  <c r="CW121" i="35"/>
  <c r="CZ121" i="35"/>
  <c r="CY124" i="35"/>
  <c r="CY119" i="35"/>
  <c r="CW124" i="35"/>
  <c r="CW119" i="35"/>
  <c r="DC123" i="35"/>
  <c r="CW118" i="35"/>
  <c r="CY118" i="35"/>
  <c r="CX121" i="35"/>
  <c r="CV121" i="35"/>
  <c r="DA123" i="35"/>
  <c r="EF122" i="35"/>
  <c r="EC119" i="35"/>
  <c r="DP55" i="35"/>
  <c r="DP53" i="35"/>
  <c r="DS55" i="35"/>
  <c r="DS53" i="35"/>
  <c r="DS49" i="35"/>
  <c r="DR55" i="35"/>
  <c r="DR53" i="35"/>
  <c r="DQ55" i="35"/>
  <c r="DM55" i="35"/>
  <c r="DL54" i="35"/>
  <c r="DL51" i="35"/>
  <c r="DO51" i="35"/>
  <c r="DS48" i="35"/>
  <c r="DR48" i="35"/>
  <c r="DQ49" i="35"/>
  <c r="DP50" i="35"/>
  <c r="DL48" i="35"/>
  <c r="DN53" i="35"/>
  <c r="DN48" i="35"/>
  <c r="DL53" i="35"/>
  <c r="DO53" i="35"/>
  <c r="DL55" i="35"/>
  <c r="DL50" i="35"/>
  <c r="DN50" i="35"/>
  <c r="DM51" i="35"/>
  <c r="DO52" i="35"/>
  <c r="DR54" i="35"/>
  <c r="DP52" i="35"/>
  <c r="DO55" i="35"/>
  <c r="DQ53" i="35"/>
  <c r="DQ48" i="35"/>
  <c r="DO49" i="35"/>
  <c r="DN52" i="35"/>
  <c r="G62" i="36"/>
  <c r="F50" i="35"/>
  <c r="F48" i="35"/>
  <c r="D48" i="35"/>
  <c r="I50" i="35"/>
  <c r="J49" i="35"/>
  <c r="G49" i="35"/>
  <c r="F49" i="35"/>
  <c r="I54" i="35"/>
  <c r="J53" i="35"/>
  <c r="F52" i="35"/>
  <c r="F55" i="35"/>
  <c r="I52" i="35"/>
  <c r="D52" i="35"/>
  <c r="I51" i="35"/>
  <c r="J54" i="35"/>
  <c r="G53" i="35"/>
  <c r="I48" i="35"/>
  <c r="D55" i="35"/>
  <c r="E48" i="35"/>
  <c r="J52" i="35"/>
  <c r="G54" i="35"/>
  <c r="K48" i="35"/>
  <c r="K55" i="35"/>
  <c r="E53" i="35"/>
  <c r="E50" i="35"/>
  <c r="J50" i="35"/>
  <c r="D49" i="35"/>
  <c r="Z52" i="35"/>
  <c r="U52" i="35"/>
  <c r="Y51" i="35"/>
  <c r="U53" i="35"/>
  <c r="Y48" i="35"/>
  <c r="U54" i="35"/>
  <c r="Y49" i="35"/>
  <c r="Z53" i="35"/>
  <c r="V55" i="35"/>
  <c r="D54" i="35"/>
  <c r="D51" i="35"/>
  <c r="K53" i="35"/>
  <c r="J48" i="35"/>
  <c r="I55" i="35"/>
  <c r="F54" i="35"/>
  <c r="H51" i="35"/>
  <c r="H50" i="35"/>
  <c r="H52" i="35"/>
  <c r="V52" i="35"/>
  <c r="U55" i="35"/>
  <c r="T50" i="35"/>
  <c r="AN117" i="35"/>
  <c r="AP121" i="35"/>
  <c r="AK123" i="35"/>
  <c r="AJ121" i="35"/>
  <c r="AL123" i="35"/>
  <c r="AQ118" i="35"/>
  <c r="AL118" i="35"/>
  <c r="AQ124" i="35"/>
  <c r="AP118" i="35"/>
  <c r="AL122" i="35"/>
  <c r="J122" i="35"/>
  <c r="AA52" i="35"/>
  <c r="U49" i="35"/>
  <c r="V50" i="35"/>
  <c r="Z51" i="35"/>
  <c r="AA50" i="35"/>
  <c r="Z48" i="35"/>
  <c r="T49" i="35"/>
  <c r="W50" i="35"/>
  <c r="V48" i="35"/>
  <c r="T48" i="35"/>
  <c r="AA51" i="35"/>
  <c r="Z49" i="35"/>
  <c r="T51" i="35"/>
  <c r="W51" i="35"/>
  <c r="V49" i="35"/>
  <c r="V53" i="35"/>
  <c r="Z50" i="35"/>
  <c r="W52" i="35"/>
  <c r="U48" i="35"/>
  <c r="AA53" i="35"/>
  <c r="U51" i="35"/>
  <c r="W53" i="35"/>
  <c r="Y54" i="35"/>
  <c r="X54" i="35"/>
  <c r="AA48" i="35"/>
  <c r="X49" i="35"/>
  <c r="Y53" i="35"/>
  <c r="W48" i="35"/>
  <c r="X48" i="35"/>
  <c r="Y52" i="35"/>
  <c r="AA49" i="35"/>
  <c r="X51" i="35"/>
  <c r="Y55" i="35"/>
  <c r="W49" i="35"/>
  <c r="Y50" i="35"/>
  <c r="X50" i="35"/>
  <c r="J124" i="35"/>
  <c r="J123" i="35"/>
  <c r="E124" i="35"/>
  <c r="I123" i="35"/>
  <c r="H122" i="35"/>
  <c r="G123" i="35"/>
  <c r="Z54" i="35"/>
  <c r="X53" i="35"/>
  <c r="T53" i="35"/>
  <c r="W54" i="35"/>
  <c r="V54" i="35"/>
  <c r="X52" i="35"/>
  <c r="T52" i="35"/>
  <c r="AA55" i="35"/>
  <c r="Z55" i="35"/>
  <c r="X55" i="35"/>
  <c r="T55" i="35"/>
  <c r="W55" i="35"/>
  <c r="V51" i="35"/>
  <c r="U50" i="35"/>
  <c r="T54" i="35"/>
  <c r="G124" i="35"/>
  <c r="K123" i="35"/>
  <c r="F123" i="35"/>
  <c r="E123" i="35"/>
  <c r="F124" i="35"/>
  <c r="H123" i="35"/>
  <c r="D123" i="35"/>
  <c r="H124" i="35"/>
  <c r="D122" i="35"/>
  <c r="F122" i="35"/>
  <c r="J118" i="35"/>
  <c r="J120" i="35"/>
  <c r="D120" i="35"/>
  <c r="G120" i="35"/>
  <c r="F120" i="35"/>
  <c r="E120" i="35"/>
  <c r="K122" i="35"/>
  <c r="I122" i="35"/>
  <c r="H119" i="35"/>
  <c r="K119" i="35"/>
  <c r="J119" i="35"/>
  <c r="I119" i="35"/>
  <c r="D119" i="35"/>
  <c r="G119" i="35"/>
  <c r="F119" i="35"/>
  <c r="E119" i="35"/>
  <c r="K124" i="35"/>
  <c r="I124" i="35"/>
  <c r="G122" i="35"/>
  <c r="E122" i="35"/>
  <c r="H118" i="35"/>
  <c r="H121" i="35"/>
  <c r="K121" i="35"/>
  <c r="J121" i="35"/>
  <c r="I121" i="35"/>
  <c r="D121" i="35"/>
  <c r="G121" i="35"/>
  <c r="F121" i="35"/>
  <c r="E121" i="35"/>
  <c r="H120" i="35"/>
  <c r="D118" i="35"/>
  <c r="G118" i="35"/>
  <c r="F118" i="35"/>
  <c r="E118" i="35"/>
  <c r="K118" i="35"/>
  <c r="I118" i="35"/>
  <c r="H117" i="35"/>
  <c r="K117" i="35"/>
  <c r="J117" i="35"/>
  <c r="I117" i="35"/>
  <c r="D117" i="35"/>
  <c r="G117" i="35"/>
  <c r="F117" i="35"/>
  <c r="E117" i="35"/>
  <c r="K120" i="35"/>
  <c r="I120" i="35"/>
  <c r="X124" i="35"/>
  <c r="X122" i="35"/>
  <c r="X120" i="35"/>
  <c r="X118" i="35"/>
  <c r="AA124" i="35"/>
  <c r="AA122" i="35"/>
  <c r="AA120" i="35"/>
  <c r="AA118" i="35"/>
  <c r="Z124" i="35"/>
  <c r="Z122" i="35"/>
  <c r="Z120" i="35"/>
  <c r="Z118" i="35"/>
  <c r="Y124" i="35"/>
  <c r="Y122" i="35"/>
  <c r="Y120" i="35"/>
  <c r="Y118" i="35"/>
  <c r="T124" i="35"/>
  <c r="T118" i="35"/>
  <c r="W122" i="35"/>
  <c r="W118" i="35"/>
  <c r="V122" i="35"/>
  <c r="V118" i="35"/>
  <c r="U122" i="35"/>
  <c r="U118" i="35"/>
  <c r="X121" i="35"/>
  <c r="AA123" i="35"/>
  <c r="AA119" i="35"/>
  <c r="Z123" i="35"/>
  <c r="Z119" i="35"/>
  <c r="Y123" i="35"/>
  <c r="Y119" i="35"/>
  <c r="T123" i="35"/>
  <c r="T121" i="35"/>
  <c r="T119" i="35"/>
  <c r="T117" i="35"/>
  <c r="W123" i="35"/>
  <c r="W121" i="35"/>
  <c r="W119" i="35"/>
  <c r="W117" i="35"/>
  <c r="V123" i="35"/>
  <c r="V121" i="35"/>
  <c r="V119" i="35"/>
  <c r="V117" i="35"/>
  <c r="U123" i="35"/>
  <c r="U121" i="35"/>
  <c r="U119" i="35"/>
  <c r="U117" i="35"/>
  <c r="T122" i="35"/>
  <c r="T120" i="35"/>
  <c r="W124" i="35"/>
  <c r="W120" i="35"/>
  <c r="V124" i="35"/>
  <c r="V120" i="35"/>
  <c r="U124" i="35"/>
  <c r="U120" i="35"/>
  <c r="X123" i="35"/>
  <c r="X119" i="35"/>
  <c r="X117" i="35"/>
  <c r="AA121" i="35"/>
  <c r="AA117" i="35"/>
  <c r="Z121" i="35"/>
  <c r="Z117" i="35"/>
  <c r="Y121" i="35"/>
  <c r="Y117" i="35"/>
  <c r="FX124" i="35" l="1"/>
  <c r="FX123" i="35"/>
  <c r="DL52" i="35"/>
  <c r="DM52" i="35"/>
  <c r="DR52" i="35"/>
  <c r="DM49" i="35"/>
  <c r="DL49" i="35"/>
  <c r="DN55" i="35"/>
  <c r="DQ50" i="35"/>
  <c r="DM48" i="35"/>
  <c r="DO48" i="35"/>
  <c r="DM50" i="35"/>
  <c r="DN51" i="35"/>
  <c r="DO54" i="35"/>
  <c r="DM54" i="35"/>
  <c r="DR49" i="35"/>
  <c r="DP49" i="35"/>
  <c r="GA122" i="35"/>
  <c r="GB122" i="35"/>
  <c r="GC123" i="35"/>
  <c r="FX122" i="35"/>
  <c r="DQ51" i="35"/>
  <c r="DS54" i="35"/>
  <c r="DO50" i="35"/>
  <c r="DN49" i="35"/>
  <c r="DP54" i="35"/>
  <c r="DS52" i="35"/>
  <c r="DR50" i="35"/>
  <c r="DM53" i="35"/>
  <c r="DS50" i="35"/>
  <c r="DQ52" i="35"/>
  <c r="DN54" i="35"/>
  <c r="DP48" i="35"/>
  <c r="DQ54" i="35"/>
  <c r="DR51" i="35"/>
  <c r="DS51" i="35"/>
  <c r="EE117" i="35"/>
  <c r="FY122" i="35"/>
  <c r="FY123" i="35"/>
  <c r="GD123" i="35"/>
  <c r="EU122" i="35"/>
  <c r="ET120" i="35"/>
  <c r="ET121" i="35"/>
  <c r="EU119" i="35"/>
  <c r="EU121" i="35"/>
  <c r="ET118" i="35"/>
  <c r="ER123" i="35"/>
  <c r="EX119" i="35"/>
  <c r="EV117" i="35"/>
  <c r="CK121" i="35"/>
  <c r="AM122" i="35"/>
  <c r="AP120" i="35"/>
  <c r="AL124" i="35"/>
  <c r="AO117" i="35"/>
  <c r="AM119" i="35"/>
  <c r="AO120" i="35"/>
  <c r="AP123" i="35"/>
  <c r="AN121" i="35"/>
  <c r="CK124" i="35"/>
  <c r="CL119" i="35"/>
  <c r="DO118" i="35"/>
  <c r="DO124" i="35"/>
  <c r="DO121" i="35"/>
  <c r="DN124" i="35"/>
  <c r="DL117" i="35"/>
  <c r="DO117" i="35"/>
  <c r="DQ117" i="35"/>
  <c r="DS117" i="35"/>
  <c r="DL123" i="35"/>
  <c r="DR118" i="35"/>
  <c r="DS122" i="35"/>
  <c r="DP124" i="35"/>
  <c r="BS53" i="35"/>
  <c r="BP53" i="35"/>
  <c r="BT49" i="35"/>
  <c r="BR55" i="35"/>
  <c r="BP55" i="35"/>
  <c r="BT53" i="35"/>
  <c r="BV55" i="35"/>
  <c r="BT55" i="35"/>
  <c r="BS48" i="35"/>
  <c r="BU48" i="35"/>
  <c r="BS50" i="35"/>
  <c r="BP54" i="35"/>
  <c r="BQ51" i="35"/>
  <c r="BV54" i="35"/>
  <c r="BW54" i="35"/>
  <c r="BT54" i="35"/>
  <c r="AN120" i="35"/>
  <c r="AJ118" i="35"/>
  <c r="AQ120" i="35"/>
  <c r="AN122" i="35"/>
  <c r="AO124" i="35"/>
  <c r="AK118" i="35"/>
  <c r="AM121" i="35"/>
  <c r="AM118" i="35"/>
  <c r="AO119" i="35"/>
  <c r="AQ117" i="35"/>
  <c r="CM118" i="35"/>
  <c r="CG121" i="35"/>
  <c r="DL121" i="35"/>
  <c r="DM119" i="35"/>
  <c r="DP121" i="35"/>
  <c r="DL118" i="35"/>
  <c r="DL119" i="35"/>
  <c r="DM117" i="35"/>
  <c r="DS119" i="35"/>
  <c r="DM123" i="35"/>
  <c r="DO120" i="35"/>
  <c r="DQ118" i="35"/>
  <c r="DR122" i="35"/>
  <c r="DS124" i="35"/>
  <c r="BU53" i="35"/>
  <c r="BR49" i="35"/>
  <c r="BU55" i="35"/>
  <c r="BQ52" i="35"/>
  <c r="BS51" i="35"/>
  <c r="BU54" i="35"/>
  <c r="BQ54" i="35"/>
  <c r="BW51" i="35"/>
  <c r="BQ48" i="35"/>
  <c r="BS54" i="35"/>
  <c r="BR48" i="35"/>
  <c r="CA48" i="35" s="1" a="1"/>
  <c r="BS52" i="35"/>
  <c r="BU51" i="35"/>
  <c r="BV48" i="35"/>
  <c r="BW48" i="35"/>
  <c r="BT48" i="35"/>
  <c r="CK120" i="35"/>
  <c r="AJ123" i="35"/>
  <c r="AO122" i="35"/>
  <c r="AO123" i="35"/>
  <c r="AQ122" i="35"/>
  <c r="AN124" i="35"/>
  <c r="AK124" i="35"/>
  <c r="AL119" i="35"/>
  <c r="AJ119" i="35"/>
  <c r="AM124" i="35"/>
  <c r="AK120" i="35"/>
  <c r="AQ123" i="35"/>
  <c r="CG120" i="35"/>
  <c r="CG123" i="35"/>
  <c r="DQ123" i="35"/>
  <c r="DM124" i="35"/>
  <c r="DM121" i="35"/>
  <c r="DQ121" i="35"/>
  <c r="DL124" i="35"/>
  <c r="DM122" i="35"/>
  <c r="DP119" i="35"/>
  <c r="DR117" i="35"/>
  <c r="DO123" i="35"/>
  <c r="DQ122" i="35"/>
  <c r="DR124" i="35"/>
  <c r="DP118" i="35"/>
  <c r="BS49" i="35"/>
  <c r="BP49" i="35"/>
  <c r="BV49" i="35"/>
  <c r="BQ53" i="35"/>
  <c r="BS55" i="35"/>
  <c r="BV53" i="35"/>
  <c r="BQ55" i="35"/>
  <c r="BW55" i="35"/>
  <c r="BQ49" i="35"/>
  <c r="BP52" i="35"/>
  <c r="BR52" i="35"/>
  <c r="BP48" i="35"/>
  <c r="BQ50" i="35"/>
  <c r="BV50" i="35"/>
  <c r="BW50" i="35"/>
  <c r="EF120" i="35"/>
  <c r="CI118" i="35"/>
  <c r="CI124" i="35"/>
  <c r="CJ118" i="35"/>
  <c r="CI123" i="35"/>
  <c r="CM121" i="35"/>
  <c r="AM120" i="35"/>
  <c r="AK117" i="35"/>
  <c r="AL121" i="35"/>
  <c r="AM123" i="35"/>
  <c r="AL120" i="35"/>
  <c r="AP122" i="35"/>
  <c r="AP117" i="35"/>
  <c r="AQ121" i="35"/>
  <c r="AN123" i="35"/>
  <c r="EC120" i="35"/>
  <c r="CG122" i="35"/>
  <c r="CK122" i="35"/>
  <c r="CH117" i="35"/>
  <c r="CJ119" i="35"/>
  <c r="CM123" i="35"/>
  <c r="EE121" i="35"/>
  <c r="EF117" i="35"/>
  <c r="ED117" i="35"/>
  <c r="EB120" i="35"/>
  <c r="EB118" i="35"/>
  <c r="EB124" i="35"/>
  <c r="EH124" i="35"/>
  <c r="EI121" i="35"/>
  <c r="ED122" i="35"/>
  <c r="EG124" i="35"/>
  <c r="GD120" i="35"/>
  <c r="GD122" i="35"/>
  <c r="GA123" i="35"/>
  <c r="GE123" i="35"/>
  <c r="ES122" i="35"/>
  <c r="ER121" i="35"/>
  <c r="ER122" i="35"/>
  <c r="EU120" i="35"/>
  <c r="ET124" i="35"/>
  <c r="EX118" i="35"/>
  <c r="ER124" i="35"/>
  <c r="EX120" i="35"/>
  <c r="ER118" i="35"/>
  <c r="ES120" i="35"/>
  <c r="EY117" i="35"/>
  <c r="EV119" i="35"/>
  <c r="GC120" i="35"/>
  <c r="GB124" i="35"/>
  <c r="GD124" i="35"/>
  <c r="FZ122" i="35"/>
  <c r="GE118" i="35"/>
  <c r="FY117" i="35"/>
  <c r="FZ117" i="35"/>
  <c r="GA117" i="35"/>
  <c r="FX117" i="35"/>
  <c r="GC117" i="35"/>
  <c r="GD117" i="35"/>
  <c r="GE117" i="35"/>
  <c r="FX118" i="35"/>
  <c r="FY118" i="35"/>
  <c r="GA124" i="35"/>
  <c r="FX120" i="35"/>
  <c r="GA120" i="35"/>
  <c r="GC122" i="35"/>
  <c r="GE122" i="35"/>
  <c r="FY119" i="35"/>
  <c r="FZ119" i="35"/>
  <c r="GA119" i="35"/>
  <c r="FX119" i="35"/>
  <c r="GC119" i="35"/>
  <c r="GD119" i="35"/>
  <c r="GE119" i="35"/>
  <c r="GB119" i="35"/>
  <c r="FZ124" i="35"/>
  <c r="GA118" i="35"/>
  <c r="GC118" i="35"/>
  <c r="GB117" i="35"/>
  <c r="GE120" i="35"/>
  <c r="EE118" i="35"/>
  <c r="EG121" i="35"/>
  <c r="EE122" i="35"/>
  <c r="ED123" i="35"/>
  <c r="EH120" i="35"/>
  <c r="FZ118" i="35"/>
  <c r="FZ120" i="35"/>
  <c r="FY124" i="35"/>
  <c r="GB120" i="35"/>
  <c r="FY120" i="35"/>
  <c r="GE124" i="35"/>
  <c r="GD118" i="35"/>
  <c r="GB118" i="35"/>
  <c r="FY121" i="35"/>
  <c r="FZ121" i="35"/>
  <c r="GA121" i="35"/>
  <c r="FX121" i="35"/>
  <c r="GC121" i="35"/>
  <c r="GD121" i="35"/>
  <c r="GE121" i="35"/>
  <c r="EV124" i="35"/>
  <c r="ER117" i="35"/>
  <c r="EW118" i="35"/>
  <c r="EW124" i="35"/>
  <c r="EX124" i="35"/>
  <c r="EV122" i="35"/>
  <c r="EV118" i="35"/>
  <c r="ET122" i="35"/>
  <c r="ER120" i="35"/>
  <c r="ES118" i="35"/>
  <c r="EU118" i="35"/>
  <c r="EV120" i="35"/>
  <c r="EW119" i="35"/>
  <c r="EX121" i="35"/>
  <c r="EY121" i="35"/>
  <c r="CH118" i="35"/>
  <c r="CK118" i="35"/>
  <c r="CG124" i="35"/>
  <c r="CL122" i="35"/>
  <c r="CM120" i="35"/>
  <c r="CI121" i="35"/>
  <c r="CH119" i="35"/>
  <c r="CJ120" i="35"/>
  <c r="CL121" i="35"/>
  <c r="AK122" i="35"/>
  <c r="AJ124" i="35"/>
  <c r="AP124" i="35"/>
  <c r="AN118" i="35"/>
  <c r="AK121" i="35"/>
  <c r="AJ120" i="35"/>
  <c r="AO118" i="35"/>
  <c r="AL117" i="35"/>
  <c r="AM117" i="35"/>
  <c r="AJ117" i="35"/>
  <c r="AO121" i="35"/>
  <c r="AJ122" i="35"/>
  <c r="AK119" i="35"/>
  <c r="AP119" i="35"/>
  <c r="AQ119" i="35"/>
  <c r="ED121" i="35"/>
  <c r="EC121" i="35"/>
  <c r="EF123" i="35"/>
  <c r="EB119" i="35"/>
  <c r="EH117" i="35"/>
  <c r="EB123" i="35"/>
  <c r="EI122" i="35"/>
  <c r="CH122" i="35"/>
  <c r="CL118" i="35"/>
  <c r="CH124" i="35"/>
  <c r="CJ124" i="35"/>
  <c r="CM124" i="35"/>
  <c r="CJ117" i="35"/>
  <c r="CI119" i="35"/>
  <c r="CK119" i="35"/>
  <c r="CL123" i="35"/>
  <c r="DM118" i="35"/>
  <c r="DS123" i="35"/>
  <c r="DO119" i="35"/>
  <c r="DN118" i="35"/>
  <c r="DP123" i="35"/>
  <c r="DS121" i="35"/>
  <c r="DR119" i="35"/>
  <c r="DN117" i="35"/>
  <c r="DO122" i="35"/>
  <c r="DM120" i="35"/>
  <c r="DN123" i="35"/>
  <c r="DP117" i="35"/>
  <c r="DQ120" i="35"/>
  <c r="DR120" i="35"/>
  <c r="DS120" i="35"/>
  <c r="EU55" i="35"/>
  <c r="BB124" i="35"/>
  <c r="EH121" i="35"/>
  <c r="EB121" i="35"/>
  <c r="EF121" i="35"/>
  <c r="EB122" i="35"/>
  <c r="EI119" i="35"/>
  <c r="EI117" i="35"/>
  <c r="EG122" i="35"/>
  <c r="EI120" i="35"/>
  <c r="EF124" i="35"/>
  <c r="BE119" i="35"/>
  <c r="EG123" i="35"/>
  <c r="EC124" i="35"/>
  <c r="ED118" i="35"/>
  <c r="ED124" i="35"/>
  <c r="EC117" i="35"/>
  <c r="EB117" i="35"/>
  <c r="EC122" i="35"/>
  <c r="EC123" i="35"/>
  <c r="EE120" i="35"/>
  <c r="EG120" i="35"/>
  <c r="EH122" i="35"/>
  <c r="EI124" i="35"/>
  <c r="FY49" i="35"/>
  <c r="FO51" i="35"/>
  <c r="BF122" i="35"/>
  <c r="BC117" i="35"/>
  <c r="GD50" i="35"/>
  <c r="CF122" i="35"/>
  <c r="CI122" i="35"/>
  <c r="CJ122" i="35"/>
  <c r="CI120" i="35"/>
  <c r="CM122" i="35"/>
  <c r="CL124" i="35"/>
  <c r="CG119" i="35"/>
  <c r="CF118" i="35"/>
  <c r="CI117" i="35"/>
  <c r="CF120" i="35"/>
  <c r="CK123" i="35"/>
  <c r="CM119" i="35"/>
  <c r="BC118" i="35"/>
  <c r="BG120" i="35"/>
  <c r="BG119" i="35"/>
  <c r="GD49" i="35"/>
  <c r="FL120" i="35"/>
  <c r="EU53" i="35"/>
  <c r="BA53" i="35"/>
  <c r="AZ122" i="35"/>
  <c r="BC119" i="35"/>
  <c r="EC118" i="35"/>
  <c r="EI123" i="35"/>
  <c r="EE119" i="35"/>
  <c r="EH123" i="35"/>
  <c r="ED119" i="35"/>
  <c r="EE124" i="35"/>
  <c r="EH119" i="35"/>
  <c r="EF119" i="35"/>
  <c r="EG119" i="35"/>
  <c r="EG117" i="35"/>
  <c r="ED120" i="35"/>
  <c r="EE123" i="35"/>
  <c r="EG118" i="35"/>
  <c r="EH118" i="35"/>
  <c r="EI118" i="35"/>
  <c r="FI53" i="35"/>
  <c r="GA50" i="35"/>
  <c r="ER52" i="35"/>
  <c r="AZ118" i="35"/>
  <c r="BA120" i="35"/>
  <c r="BE122" i="35"/>
  <c r="BF124" i="35"/>
  <c r="BA121" i="35"/>
  <c r="BB117" i="35"/>
  <c r="BE117" i="35"/>
  <c r="BF123" i="35"/>
  <c r="GB55" i="35"/>
  <c r="GA51" i="35"/>
  <c r="FZ50" i="35"/>
  <c r="GD48" i="35"/>
  <c r="EI53" i="35"/>
  <c r="BA118" i="35"/>
  <c r="BF118" i="35"/>
  <c r="BC120" i="35"/>
  <c r="BD122" i="35"/>
  <c r="BD124" i="35"/>
  <c r="BC123" i="35"/>
  <c r="BC121" i="35"/>
  <c r="BF117" i="35"/>
  <c r="BD117" i="35"/>
  <c r="FZ55" i="35"/>
  <c r="FZ51" i="35"/>
  <c r="GB49" i="35"/>
  <c r="GA52" i="35"/>
  <c r="GE52" i="35"/>
  <c r="BB118" i="35"/>
  <c r="BD118" i="35"/>
  <c r="BC124" i="35"/>
  <c r="BE124" i="35"/>
  <c r="BA117" i="35"/>
  <c r="BA119" i="35"/>
  <c r="AZ123" i="35"/>
  <c r="BF119" i="35"/>
  <c r="BD119" i="35"/>
  <c r="FX55" i="35"/>
  <c r="FZ53" i="35"/>
  <c r="FY48" i="35"/>
  <c r="GC48" i="35"/>
  <c r="GB52" i="35"/>
  <c r="BC122" i="35"/>
  <c r="BE118" i="35"/>
  <c r="BA124" i="35"/>
  <c r="AZ124" i="35"/>
  <c r="BE120" i="35"/>
  <c r="BG124" i="35"/>
  <c r="BB123" i="35"/>
  <c r="BA123" i="35"/>
  <c r="AZ117" i="35"/>
  <c r="BE123" i="35"/>
  <c r="BG117" i="35"/>
  <c r="CF121" i="35"/>
  <c r="CG118" i="35"/>
  <c r="CF123" i="35"/>
  <c r="CJ121" i="35"/>
  <c r="CH120" i="35"/>
  <c r="CF124" i="35"/>
  <c r="CJ123" i="35"/>
  <c r="CL120" i="35"/>
  <c r="CF117" i="35"/>
  <c r="CH123" i="35"/>
  <c r="CG117" i="35"/>
  <c r="CH121" i="35"/>
  <c r="CF119" i="35"/>
  <c r="CK117" i="35"/>
  <c r="CL117" i="35"/>
  <c r="FK117" i="35"/>
  <c r="FN120" i="35"/>
  <c r="BC54" i="35"/>
  <c r="FO48" i="35"/>
  <c r="FM55" i="35"/>
  <c r="EU50" i="35"/>
  <c r="ER53" i="35"/>
  <c r="EW49" i="35"/>
  <c r="FJ50" i="35"/>
  <c r="BG48" i="35"/>
  <c r="FH49" i="35"/>
  <c r="FL55" i="35"/>
  <c r="EB55" i="35"/>
  <c r="K51" i="35"/>
  <c r="E49" i="35"/>
  <c r="E52" i="35"/>
  <c r="G52" i="35"/>
  <c r="E51" i="35"/>
  <c r="K52" i="35"/>
  <c r="H53" i="35"/>
  <c r="J51" i="35"/>
  <c r="F53" i="35"/>
  <c r="I49" i="35"/>
  <c r="G50" i="35"/>
  <c r="FJ51" i="35"/>
  <c r="FJ49" i="35"/>
  <c r="FZ49" i="35"/>
  <c r="GA55" i="35"/>
  <c r="GC53" i="35"/>
  <c r="FZ48" i="35"/>
  <c r="FX52" i="35"/>
  <c r="GE50" i="35"/>
  <c r="EF52" i="35"/>
  <c r="EV53" i="35"/>
  <c r="EW51" i="35"/>
  <c r="EU52" i="35"/>
  <c r="BB48" i="35"/>
  <c r="FO49" i="35"/>
  <c r="GA53" i="35"/>
  <c r="GE55" i="35"/>
  <c r="FZ52" i="35"/>
  <c r="GD52" i="35"/>
  <c r="EG49" i="35"/>
  <c r="EI50" i="35"/>
  <c r="EG55" i="35"/>
  <c r="EV49" i="35"/>
  <c r="EY52" i="35"/>
  <c r="EX55" i="35"/>
  <c r="EY55" i="35"/>
  <c r="EY53" i="35"/>
  <c r="ET50" i="35"/>
  <c r="EX53" i="35"/>
  <c r="ET48" i="35"/>
  <c r="BF53" i="35"/>
  <c r="BD48" i="35"/>
  <c r="EI54" i="35"/>
  <c r="EG48" i="35"/>
  <c r="EI48" i="35"/>
  <c r="BB49" i="35"/>
  <c r="BA54" i="35"/>
  <c r="BC52" i="35"/>
  <c r="FN55" i="35"/>
  <c r="FI51" i="35"/>
  <c r="FM50" i="35"/>
  <c r="GE51" i="35"/>
  <c r="GD51" i="35"/>
  <c r="FX51" i="35"/>
  <c r="GE49" i="35"/>
  <c r="FY50" i="35"/>
  <c r="FX48" i="35"/>
  <c r="GC50" i="35"/>
  <c r="GB48" i="35"/>
  <c r="K49" i="35"/>
  <c r="H49" i="35"/>
  <c r="J55" i="35"/>
  <c r="H54" i="35"/>
  <c r="E54" i="35"/>
  <c r="K50" i="35"/>
  <c r="I53" i="35"/>
  <c r="G55" i="35"/>
  <c r="G48" i="35"/>
  <c r="G51" i="35"/>
  <c r="E55" i="35"/>
  <c r="D53" i="35"/>
  <c r="F51" i="35"/>
  <c r="D50" i="35"/>
  <c r="H48" i="35"/>
  <c r="K54" i="35"/>
  <c r="BE55" i="35"/>
  <c r="BG51" i="35"/>
  <c r="BF48" i="35"/>
  <c r="FI50" i="35"/>
  <c r="FK51" i="35"/>
  <c r="FH53" i="35"/>
  <c r="FN48" i="35"/>
  <c r="GC51" i="35"/>
  <c r="GD55" i="35"/>
  <c r="GA49" i="35"/>
  <c r="FY51" i="35"/>
  <c r="GC49" i="35"/>
  <c r="GE53" i="35"/>
  <c r="FY52" i="35"/>
  <c r="GA48" i="35"/>
  <c r="FX50" i="35"/>
  <c r="GC52" i="35"/>
  <c r="GE48" i="35"/>
  <c r="GB50" i="35"/>
  <c r="EE52" i="35"/>
  <c r="EE55" i="35"/>
  <c r="EC54" i="35"/>
  <c r="EW54" i="35"/>
  <c r="EU49" i="35"/>
  <c r="EX48" i="35"/>
  <c r="EX51" i="35"/>
  <c r="ES52" i="35"/>
  <c r="ET52" i="35"/>
  <c r="ER55" i="35"/>
  <c r="ES50" i="35"/>
  <c r="BC49" i="35"/>
  <c r="BC55" i="35"/>
  <c r="BA48" i="35"/>
  <c r="BE51" i="35"/>
  <c r="FM51" i="35"/>
  <c r="FI49" i="35"/>
  <c r="FM48" i="35"/>
  <c r="FJ53" i="35"/>
  <c r="FH48" i="35"/>
  <c r="FL48" i="35"/>
  <c r="FX49" i="35"/>
  <c r="FY53" i="35"/>
  <c r="FY55" i="35"/>
  <c r="GB51" i="35"/>
  <c r="GC55" i="35"/>
  <c r="FX53" i="35"/>
  <c r="GD53" i="35"/>
  <c r="GB53" i="35"/>
  <c r="FY54" i="35"/>
  <c r="FZ54" i="35"/>
  <c r="GA54" i="35"/>
  <c r="FX54" i="35"/>
  <c r="GC54" i="35"/>
  <c r="GD54" i="35"/>
  <c r="GE54" i="35"/>
  <c r="EF54" i="35"/>
  <c r="EE53" i="35"/>
  <c r="EE51" i="35"/>
  <c r="EI55" i="35"/>
  <c r="EU54" i="35"/>
  <c r="EW52" i="35"/>
  <c r="EV51" i="35"/>
  <c r="EW48" i="35"/>
  <c r="EX52" i="35"/>
  <c r="ES53" i="35"/>
  <c r="EV50" i="35"/>
  <c r="ER49" i="35"/>
  <c r="EV52" i="35"/>
  <c r="BA122" i="35"/>
  <c r="BB122" i="35"/>
  <c r="BG118" i="35"/>
  <c r="BB120" i="35"/>
  <c r="AZ120" i="35"/>
  <c r="BG122" i="35"/>
  <c r="BF120" i="35"/>
  <c r="BD120" i="35"/>
  <c r="BB119" i="35"/>
  <c r="AZ121" i="35"/>
  <c r="BB121" i="35"/>
  <c r="AZ119" i="35"/>
  <c r="BE121" i="35"/>
  <c r="BF121" i="35"/>
  <c r="BG121" i="35"/>
  <c r="BD121" i="35"/>
  <c r="FM118" i="35"/>
  <c r="FI117" i="35"/>
  <c r="BG123" i="35"/>
  <c r="FO118" i="35"/>
  <c r="FM124" i="35"/>
  <c r="FN123" i="35"/>
  <c r="FL119" i="35"/>
  <c r="FL124" i="35"/>
  <c r="FH120" i="35"/>
  <c r="FO123" i="35"/>
  <c r="FI122" i="35"/>
  <c r="FL123" i="35"/>
  <c r="FJ117" i="35"/>
  <c r="FO117" i="35"/>
  <c r="FM119" i="35"/>
  <c r="FL121" i="35"/>
  <c r="FJ122" i="35"/>
  <c r="FM123" i="35"/>
  <c r="FL117" i="35"/>
  <c r="FI121" i="35"/>
  <c r="FH123" i="35"/>
  <c r="FJ121" i="35"/>
  <c r="FH118" i="35"/>
  <c r="FM121" i="35"/>
  <c r="FN124" i="35"/>
  <c r="FN118" i="35"/>
  <c r="FI118" i="35"/>
  <c r="FO124" i="35"/>
  <c r="FK119" i="35"/>
  <c r="BE53" i="35"/>
  <c r="AZ49" i="35"/>
  <c r="BF49" i="35"/>
  <c r="BB51" i="35"/>
  <c r="AZ51" i="35"/>
  <c r="BG49" i="35"/>
  <c r="BA55" i="35"/>
  <c r="BG55" i="35"/>
  <c r="BA49" i="35"/>
  <c r="AZ50" i="35"/>
  <c r="AZ48" i="35"/>
  <c r="BA50" i="35"/>
  <c r="BF50" i="35"/>
  <c r="BD50" i="35"/>
  <c r="FK48" i="35"/>
  <c r="FM52" i="35"/>
  <c r="FN51" i="35"/>
  <c r="FK54" i="35"/>
  <c r="FH50" i="35"/>
  <c r="FM49" i="35"/>
  <c r="FN50" i="35"/>
  <c r="FO50" i="35"/>
  <c r="FL50" i="35"/>
  <c r="BB50" i="35"/>
  <c r="BE52" i="35"/>
  <c r="BB53" i="35"/>
  <c r="BG53" i="35"/>
  <c r="BB55" i="35"/>
  <c r="AZ55" i="35"/>
  <c r="BD49" i="35"/>
  <c r="BF51" i="35"/>
  <c r="BD51" i="35"/>
  <c r="BB52" i="35"/>
  <c r="BE49" i="35"/>
  <c r="BB54" i="35"/>
  <c r="AZ52" i="35"/>
  <c r="BE50" i="35"/>
  <c r="BF52" i="35"/>
  <c r="BG52" i="35"/>
  <c r="BD52" i="35"/>
  <c r="FN53" i="35"/>
  <c r="FI55" i="35"/>
  <c r="FK50" i="35"/>
  <c r="FJ48" i="35"/>
  <c r="FK55" i="35"/>
  <c r="FJ55" i="35"/>
  <c r="FM53" i="35"/>
  <c r="FK52" i="35"/>
  <c r="FI48" i="35"/>
  <c r="FJ54" i="35"/>
  <c r="FL49" i="35"/>
  <c r="FH52" i="35"/>
  <c r="FI52" i="35"/>
  <c r="FN52" i="35"/>
  <c r="FO52" i="35"/>
  <c r="FL52" i="35"/>
  <c r="EC50" i="35"/>
  <c r="EC52" i="35"/>
  <c r="ED48" i="35"/>
  <c r="EB53" i="35"/>
  <c r="EC48" i="35"/>
  <c r="EB51" i="35"/>
  <c r="EH53" i="35"/>
  <c r="EF53" i="35"/>
  <c r="FO119" i="35"/>
  <c r="FJ123" i="35"/>
  <c r="FI124" i="35"/>
  <c r="FH121" i="35"/>
  <c r="FO121" i="35"/>
  <c r="FK118" i="35"/>
  <c r="FL118" i="35"/>
  <c r="FJ120" i="35"/>
  <c r="FO120" i="35"/>
  <c r="FK120" i="35"/>
  <c r="FN117" i="35"/>
  <c r="FJ124" i="35"/>
  <c r="FH117" i="35"/>
  <c r="FO122" i="35"/>
  <c r="FK121" i="35"/>
  <c r="FJ118" i="35"/>
  <c r="BG50" i="35"/>
  <c r="BC53" i="35"/>
  <c r="AZ53" i="35"/>
  <c r="BA52" i="35"/>
  <c r="BC51" i="35"/>
  <c r="BE54" i="35"/>
  <c r="BD53" i="35"/>
  <c r="BF55" i="35"/>
  <c r="BD55" i="35"/>
  <c r="BC48" i="35"/>
  <c r="BE48" i="35"/>
  <c r="BC50" i="35"/>
  <c r="AZ54" i="35"/>
  <c r="BA51" i="35"/>
  <c r="BF54" i="35"/>
  <c r="BG54" i="35"/>
  <c r="FH55" i="35"/>
  <c r="FK53" i="35"/>
  <c r="FH51" i="35"/>
  <c r="FJ52" i="35"/>
  <c r="FL51" i="35"/>
  <c r="FO53" i="35"/>
  <c r="FN49" i="35"/>
  <c r="FO55" i="35"/>
  <c r="FI54" i="35"/>
  <c r="FK49" i="35"/>
  <c r="FL53" i="35"/>
  <c r="FH54" i="35"/>
  <c r="FM54" i="35"/>
  <c r="FN54" i="35"/>
  <c r="FO54" i="35"/>
  <c r="EE49" i="35"/>
  <c r="EH52" i="35"/>
  <c r="EH50" i="35"/>
  <c r="EG51" i="35"/>
  <c r="EH48" i="35"/>
  <c r="EB54" i="35"/>
  <c r="EH55" i="35"/>
  <c r="EF55" i="35"/>
  <c r="FN119" i="35"/>
  <c r="FM120" i="35"/>
  <c r="FI120" i="35"/>
  <c r="FN121" i="35"/>
  <c r="FI123" i="35"/>
  <c r="FL122" i="35"/>
  <c r="FN122" i="35"/>
  <c r="FH124" i="35"/>
  <c r="FH122" i="35"/>
  <c r="FK123" i="35"/>
  <c r="FK124" i="35"/>
  <c r="FM117" i="35"/>
  <c r="FJ119" i="35"/>
  <c r="FH119" i="35"/>
  <c r="FI119" i="35"/>
  <c r="FM122" i="35"/>
  <c r="EG52" i="35"/>
  <c r="EH54" i="35"/>
  <c r="EB52" i="35"/>
  <c r="EI52" i="35"/>
  <c r="EE50" i="35"/>
  <c r="EC51" i="35"/>
  <c r="ED53" i="35"/>
  <c r="EB48" i="35"/>
  <c r="ED50" i="35"/>
  <c r="EG50" i="35"/>
  <c r="ED51" i="35"/>
  <c r="EE54" i="35"/>
  <c r="EG54" i="35"/>
  <c r="EH49" i="35"/>
  <c r="EI49" i="35"/>
  <c r="EF49" i="35"/>
  <c r="EY49" i="35"/>
  <c r="ET51" i="35"/>
  <c r="EY50" i="35"/>
  <c r="EW55" i="35"/>
  <c r="ES49" i="35"/>
  <c r="EX54" i="35"/>
  <c r="ER51" i="35"/>
  <c r="ER50" i="35"/>
  <c r="ES54" i="35"/>
  <c r="EX50" i="35"/>
  <c r="EY51" i="35"/>
  <c r="ET54" i="35"/>
  <c r="ES51" i="35"/>
  <c r="ED52" i="35"/>
  <c r="EB49" i="35"/>
  <c r="ED49" i="35"/>
  <c r="EC49" i="35"/>
  <c r="EB50" i="35"/>
  <c r="EG53" i="35"/>
  <c r="EE48" i="35"/>
  <c r="EF50" i="35"/>
  <c r="ED55" i="35"/>
  <c r="EC53" i="35"/>
  <c r="ED54" i="35"/>
  <c r="EF48" i="35"/>
  <c r="EC55" i="35"/>
  <c r="EH51" i="35"/>
  <c r="EI51" i="35"/>
  <c r="EX49" i="35"/>
  <c r="EW50" i="35"/>
  <c r="EW53" i="35"/>
  <c r="EV55" i="35"/>
  <c r="EV48" i="35"/>
  <c r="ET53" i="35"/>
  <c r="ET49" i="35"/>
  <c r="ES48" i="35"/>
  <c r="EY54" i="35"/>
  <c r="EU51" i="35"/>
  <c r="ET55" i="35"/>
  <c r="EY48" i="35"/>
  <c r="ER48" i="35"/>
  <c r="ES55" i="35"/>
  <c r="EU48" i="35"/>
  <c r="ER54" i="35"/>
  <c r="AU48" i="35" a="1"/>
  <c r="AU48" i="35" s="1"/>
  <c r="CA117" i="35" a="1"/>
  <c r="CQ48" i="35" a="1"/>
  <c r="DW48" i="35" a="1"/>
  <c r="DG117" i="35" a="1"/>
  <c r="DG48" i="35" a="1"/>
  <c r="AE48" i="35" a="1"/>
  <c r="AE48" i="35" s="1"/>
  <c r="AF48" i="35" s="1"/>
  <c r="O117" i="35" a="1"/>
  <c r="O122" i="35" s="1"/>
  <c r="P122" i="35" s="1"/>
  <c r="AE117" i="35" a="1"/>
  <c r="FC117" i="35" l="1" a="1"/>
  <c r="FC124" i="35" s="1"/>
  <c r="GI117" i="35" a="1"/>
  <c r="GI121" i="35" s="1"/>
  <c r="DW117" i="35" a="1"/>
  <c r="DW124" i="35" s="1"/>
  <c r="AU117" i="35" a="1"/>
  <c r="AU122" i="35" s="1"/>
  <c r="AV122" i="35" s="1"/>
  <c r="EM117" i="35" a="1"/>
  <c r="EM124" i="35" s="1"/>
  <c r="FS48" i="35" a="1"/>
  <c r="FS49" i="35" s="1"/>
  <c r="CQ117" i="35" a="1"/>
  <c r="CQ117" i="35" s="1"/>
  <c r="BK117" i="35" a="1"/>
  <c r="BK122" i="35" s="1"/>
  <c r="O48" i="35" a="1"/>
  <c r="O49" i="35" s="1"/>
  <c r="F67" i="35" s="1"/>
  <c r="Q23" i="25" s="1"/>
  <c r="K7" i="34" s="1"/>
  <c r="I14" i="34" s="1"/>
  <c r="AU49" i="35"/>
  <c r="AL67" i="35" s="1"/>
  <c r="S23" i="25" s="1"/>
  <c r="AO7" i="34" s="1"/>
  <c r="BK48" i="35" a="1"/>
  <c r="BK55" i="35" s="1"/>
  <c r="GI48" i="35" a="1"/>
  <c r="GI49" i="35" s="1"/>
  <c r="AU50" i="35"/>
  <c r="FS117" i="35" a="1"/>
  <c r="FS124" i="35" s="1"/>
  <c r="EM48" i="35" a="1"/>
  <c r="EM49" i="35" s="1"/>
  <c r="AU52" i="35"/>
  <c r="AJ64" i="35" s="1"/>
  <c r="AU55" i="35"/>
  <c r="AV55" i="35" s="1"/>
  <c r="FC48" i="35" a="1"/>
  <c r="FC53" i="35" s="1"/>
  <c r="AU54" i="35"/>
  <c r="AJ66" i="35" s="1"/>
  <c r="AU53" i="35"/>
  <c r="AJ65" i="35" s="1"/>
  <c r="AU51" i="35"/>
  <c r="AJ63" i="35" s="1"/>
  <c r="CA122" i="35"/>
  <c r="CA124" i="35"/>
  <c r="CA118" i="35"/>
  <c r="CA120" i="35"/>
  <c r="BP132" i="35" s="1"/>
  <c r="CA121" i="35"/>
  <c r="CA123" i="35"/>
  <c r="CA119" i="35"/>
  <c r="CA117" i="35"/>
  <c r="DG50" i="35"/>
  <c r="DG48" i="35"/>
  <c r="DG52" i="35"/>
  <c r="DG53" i="35"/>
  <c r="DG55" i="35"/>
  <c r="DG54" i="35"/>
  <c r="DG49" i="35"/>
  <c r="DG51" i="35"/>
  <c r="CV63" i="35" s="1"/>
  <c r="DG119" i="35"/>
  <c r="DG117" i="35"/>
  <c r="DG122" i="35"/>
  <c r="DG124" i="35"/>
  <c r="DG121" i="35"/>
  <c r="DG118" i="35"/>
  <c r="DG120" i="35"/>
  <c r="CV132" i="35" s="1"/>
  <c r="DG123" i="35"/>
  <c r="CQ48" i="35"/>
  <c r="CQ50" i="35"/>
  <c r="CQ53" i="35"/>
  <c r="CQ55" i="35"/>
  <c r="CQ54" i="35"/>
  <c r="CQ49" i="35"/>
  <c r="CQ51" i="35"/>
  <c r="CF63" i="35" s="1"/>
  <c r="CQ52" i="35"/>
  <c r="DW50" i="35"/>
  <c r="DW49" i="35"/>
  <c r="DW52" i="35"/>
  <c r="DW55" i="35"/>
  <c r="DW48" i="35"/>
  <c r="DW54" i="35"/>
  <c r="DW53" i="35"/>
  <c r="DW51" i="35"/>
  <c r="DL63" i="35" s="1"/>
  <c r="CA50" i="35"/>
  <c r="CA48" i="35"/>
  <c r="CA52" i="35"/>
  <c r="CA53" i="35"/>
  <c r="CA55" i="35"/>
  <c r="CA49" i="35"/>
  <c r="CA51" i="35"/>
  <c r="BP63" i="35" s="1"/>
  <c r="CA54" i="35"/>
  <c r="T60" i="35"/>
  <c r="AE51" i="35"/>
  <c r="T63" i="35" s="1"/>
  <c r="O119" i="35"/>
  <c r="D131" i="35" s="1"/>
  <c r="AE55" i="35"/>
  <c r="AF55" i="35" s="1"/>
  <c r="AE49" i="35"/>
  <c r="V67" i="35" s="1"/>
  <c r="R23" i="25" s="1"/>
  <c r="Z7" i="34" s="1"/>
  <c r="AE50" i="35"/>
  <c r="AE54" i="35"/>
  <c r="T66" i="35" s="1"/>
  <c r="D134" i="35"/>
  <c r="O124" i="35"/>
  <c r="D136" i="35" s="1"/>
  <c r="O118" i="35"/>
  <c r="D130" i="35" s="1"/>
  <c r="AJ60" i="35"/>
  <c r="AV48" i="35"/>
  <c r="AE53" i="35"/>
  <c r="T65" i="35" s="1"/>
  <c r="AE52" i="35"/>
  <c r="O121" i="35"/>
  <c r="P121" i="35" s="1"/>
  <c r="O120" i="35"/>
  <c r="D132" i="35" s="1"/>
  <c r="O117" i="35"/>
  <c r="D129" i="35" s="1"/>
  <c r="O123" i="35"/>
  <c r="D135" i="35" s="1"/>
  <c r="AE119" i="35"/>
  <c r="AE117" i="35"/>
  <c r="AE120" i="35"/>
  <c r="T132" i="35" s="1"/>
  <c r="AE122" i="35"/>
  <c r="AE124" i="35"/>
  <c r="AE123" i="35"/>
  <c r="AE121" i="35"/>
  <c r="AE118" i="35"/>
  <c r="GI118" i="35" l="1"/>
  <c r="GI119" i="35"/>
  <c r="GI122" i="35"/>
  <c r="FC120" i="35"/>
  <c r="ER132" i="35" s="1"/>
  <c r="FC122" i="35"/>
  <c r="FC117" i="35"/>
  <c r="FD117" i="35" s="1"/>
  <c r="FC118" i="35"/>
  <c r="ET136" i="35" s="1"/>
  <c r="Z33" i="25" s="1"/>
  <c r="EP93" i="34" s="1"/>
  <c r="FC121" i="35"/>
  <c r="ER133" i="35" s="1"/>
  <c r="FC119" i="35"/>
  <c r="FC123" i="35"/>
  <c r="ER135" i="35" s="1"/>
  <c r="EM122" i="35"/>
  <c r="EM117" i="35"/>
  <c r="EN117" i="35" s="1"/>
  <c r="EM119" i="35"/>
  <c r="EM120" i="35"/>
  <c r="EB132" i="35" s="1"/>
  <c r="FS53" i="35"/>
  <c r="DW118" i="35"/>
  <c r="DL130" i="35" s="1"/>
  <c r="DW122" i="35"/>
  <c r="DL134" i="35" s="1"/>
  <c r="DW117" i="35"/>
  <c r="DN133" i="35" s="1"/>
  <c r="X39" i="25" s="1"/>
  <c r="DL96" i="34" s="1"/>
  <c r="GI117" i="35"/>
  <c r="FX129" i="35" s="1"/>
  <c r="GI123" i="35"/>
  <c r="FX135" i="35" s="1"/>
  <c r="AU117" i="35"/>
  <c r="AV117" i="35" s="1"/>
  <c r="CQ119" i="35"/>
  <c r="CF131" i="35" s="1"/>
  <c r="FS50" i="35"/>
  <c r="FJ66" i="35" s="1"/>
  <c r="AA25" i="25" s="1"/>
  <c r="FE8" i="34" s="1"/>
  <c r="GI124" i="35"/>
  <c r="FX136" i="35" s="1"/>
  <c r="DW120" i="35"/>
  <c r="DL132" i="35" s="1"/>
  <c r="AU120" i="35"/>
  <c r="AJ132" i="35" s="1"/>
  <c r="AU123" i="35"/>
  <c r="AJ135" i="35" s="1"/>
  <c r="DW123" i="35"/>
  <c r="DX123" i="35" s="1"/>
  <c r="DW119" i="35"/>
  <c r="DN134" i="35" s="1"/>
  <c r="X37" i="25" s="1"/>
  <c r="DL95" i="34" s="1"/>
  <c r="AU118" i="35"/>
  <c r="AL136" i="35" s="1"/>
  <c r="S33" i="25" s="1"/>
  <c r="AO93" i="34" s="1"/>
  <c r="J17" i="38" s="1"/>
  <c r="CQ124" i="35"/>
  <c r="CR124" i="35" s="1"/>
  <c r="GI120" i="35"/>
  <c r="FX132" i="35" s="1"/>
  <c r="DW121" i="35"/>
  <c r="DX121" i="35" s="1"/>
  <c r="AJ61" i="35"/>
  <c r="FS51" i="35"/>
  <c r="FH63" i="35" s="1"/>
  <c r="AU121" i="35"/>
  <c r="AV121" i="35" s="1"/>
  <c r="AU124" i="35"/>
  <c r="AJ136" i="35" s="1"/>
  <c r="FS48" i="35"/>
  <c r="EM121" i="35"/>
  <c r="EN121" i="35" s="1"/>
  <c r="EM118" i="35"/>
  <c r="ED135" i="35" s="1"/>
  <c r="Y35" i="25" s="1"/>
  <c r="EA94" i="34" s="1"/>
  <c r="AU119" i="35"/>
  <c r="AJ131" i="35" s="1"/>
  <c r="AJ134" i="35"/>
  <c r="FS54" i="35"/>
  <c r="FT54" i="35" s="1"/>
  <c r="FS55" i="35"/>
  <c r="EM123" i="35"/>
  <c r="EB135" i="35" s="1"/>
  <c r="CQ122" i="35"/>
  <c r="CR122" i="35" s="1"/>
  <c r="FS52" i="35"/>
  <c r="FH64" i="35" s="1"/>
  <c r="AL66" i="35"/>
  <c r="S25" i="25" s="1"/>
  <c r="AO8" i="34" s="1"/>
  <c r="AN14" i="34" s="1"/>
  <c r="AJ62" i="35"/>
  <c r="CQ118" i="35"/>
  <c r="CH135" i="35" s="1"/>
  <c r="V35" i="25" s="1"/>
  <c r="CH94" i="34" s="1"/>
  <c r="AV53" i="35"/>
  <c r="CQ123" i="35"/>
  <c r="CF135" i="35" s="1"/>
  <c r="CQ121" i="35"/>
  <c r="CR121" i="35" s="1"/>
  <c r="AJ67" i="35"/>
  <c r="CQ120" i="35"/>
  <c r="CF132" i="35" s="1"/>
  <c r="BK53" i="35"/>
  <c r="AZ65" i="35" s="1"/>
  <c r="BK48" i="35"/>
  <c r="BL48" i="35" s="1"/>
  <c r="BK51" i="35"/>
  <c r="AZ63" i="35" s="1"/>
  <c r="BK49" i="35"/>
  <c r="BB67" i="35" s="1"/>
  <c r="T23" i="25" s="1"/>
  <c r="BD7" i="34" s="1"/>
  <c r="O55" i="35"/>
  <c r="D67" i="35" s="1"/>
  <c r="O54" i="35"/>
  <c r="P54" i="35" s="1"/>
  <c r="O53" i="35"/>
  <c r="P53" i="35" s="1"/>
  <c r="O48" i="35"/>
  <c r="P48" i="35" s="1"/>
  <c r="O51" i="35"/>
  <c r="D63" i="35" s="1"/>
  <c r="O52" i="35"/>
  <c r="P52" i="35" s="1"/>
  <c r="D61" i="35"/>
  <c r="O50" i="35"/>
  <c r="F66" i="35" s="1"/>
  <c r="Q25" i="25" s="1"/>
  <c r="K8" i="34" s="1"/>
  <c r="H12" i="38" s="1"/>
  <c r="BK123" i="35"/>
  <c r="BL123" i="35" s="1"/>
  <c r="BK117" i="35"/>
  <c r="BK124" i="35"/>
  <c r="AZ136" i="35" s="1"/>
  <c r="BK119" i="35"/>
  <c r="BK120" i="35"/>
  <c r="AZ132" i="35" s="1"/>
  <c r="BK118" i="35"/>
  <c r="AZ130" i="35" s="1"/>
  <c r="BK121" i="35"/>
  <c r="AZ133" i="35" s="1"/>
  <c r="BK52" i="35"/>
  <c r="AZ64" i="35" s="1"/>
  <c r="BK50" i="35"/>
  <c r="BK54" i="35"/>
  <c r="AZ66" i="35" s="1"/>
  <c r="AV52" i="35"/>
  <c r="D19" i="34"/>
  <c r="I19" i="34" s="1"/>
  <c r="I63" i="34" s="1"/>
  <c r="I74" i="34" s="1"/>
  <c r="I12" i="36" s="1"/>
  <c r="H63" i="38" s="1"/>
  <c r="I16" i="34"/>
  <c r="I60" i="34" s="1"/>
  <c r="I71" i="34" s="1"/>
  <c r="I9" i="36" s="1"/>
  <c r="H60" i="38" s="1"/>
  <c r="I23" i="34"/>
  <c r="I67" i="34" s="1"/>
  <c r="I78" i="34" s="1"/>
  <c r="I16" i="36" s="1"/>
  <c r="H67" i="38" s="1"/>
  <c r="GI48" i="35"/>
  <c r="GJ48" i="35" s="1"/>
  <c r="GI53" i="35"/>
  <c r="FX65" i="35" s="1"/>
  <c r="GI55" i="35"/>
  <c r="FX67" i="35" s="1"/>
  <c r="H11" i="38"/>
  <c r="GI51" i="35"/>
  <c r="FX63" i="35" s="1"/>
  <c r="GI54" i="35"/>
  <c r="FX66" i="35" s="1"/>
  <c r="GI52" i="35"/>
  <c r="GJ52" i="35" s="1"/>
  <c r="AL65" i="35"/>
  <c r="S27" i="25" s="1"/>
  <c r="AO9" i="34" s="1"/>
  <c r="J13" i="38" s="1"/>
  <c r="EM55" i="35"/>
  <c r="EN55" i="35" s="1"/>
  <c r="AL64" i="35"/>
  <c r="S29" i="25" s="1"/>
  <c r="AO10" i="34" s="1"/>
  <c r="AP14" i="34" s="1"/>
  <c r="AV54" i="35"/>
  <c r="FC49" i="35"/>
  <c r="ET67" i="35" s="1"/>
  <c r="Z23" i="25" s="1"/>
  <c r="EP7" i="34" s="1"/>
  <c r="I17" i="34"/>
  <c r="I61" i="34" s="1"/>
  <c r="I72" i="34" s="1"/>
  <c r="I10" i="36" s="1"/>
  <c r="H61" i="38" s="1"/>
  <c r="FS121" i="35"/>
  <c r="FT121" i="35" s="1"/>
  <c r="FS120" i="35"/>
  <c r="FH132" i="35" s="1"/>
  <c r="FS119" i="35"/>
  <c r="FS118" i="35"/>
  <c r="FS117" i="35"/>
  <c r="FH129" i="35" s="1"/>
  <c r="FS122" i="35"/>
  <c r="FT122" i="35" s="1"/>
  <c r="EM48" i="35"/>
  <c r="EB60" i="35" s="1"/>
  <c r="FC55" i="35"/>
  <c r="FD55" i="35" s="1"/>
  <c r="I18" i="34"/>
  <c r="I62" i="34" s="1"/>
  <c r="I73" i="34" s="1"/>
  <c r="I11" i="36" s="1"/>
  <c r="H62" i="38" s="1"/>
  <c r="GI50" i="35"/>
  <c r="FZ66" i="35" s="1"/>
  <c r="AB25" i="25" s="1"/>
  <c r="FT8" i="34" s="1"/>
  <c r="FC48" i="35"/>
  <c r="FD48" i="35" s="1"/>
  <c r="AK60" i="35" a="1"/>
  <c r="AK64" i="35" s="1"/>
  <c r="EM52" i="35"/>
  <c r="EB64" i="35" s="1"/>
  <c r="FC50" i="35"/>
  <c r="ER62" i="35" s="1"/>
  <c r="FC51" i="35"/>
  <c r="ER63" i="35" s="1"/>
  <c r="I15" i="34"/>
  <c r="I59" i="34" s="1"/>
  <c r="I70" i="34" s="1"/>
  <c r="I8" i="36" s="1"/>
  <c r="H59" i="38" s="1"/>
  <c r="EM53" i="35"/>
  <c r="EB65" i="35" s="1"/>
  <c r="FC52" i="35"/>
  <c r="FD52" i="35" s="1"/>
  <c r="FS123" i="35"/>
  <c r="FH135" i="35" s="1"/>
  <c r="EM50" i="35"/>
  <c r="ED66" i="35" s="1"/>
  <c r="Y25" i="25" s="1"/>
  <c r="EA8" i="34" s="1"/>
  <c r="EM51" i="35"/>
  <c r="EB63" i="35" s="1"/>
  <c r="EM54" i="35"/>
  <c r="EB66" i="35" s="1"/>
  <c r="FC54" i="35"/>
  <c r="FD54" i="35" s="1"/>
  <c r="AM14" i="34"/>
  <c r="AH19" i="34" s="1"/>
  <c r="J11" i="38"/>
  <c r="X14" i="34"/>
  <c r="S19" i="34" s="1"/>
  <c r="I11" i="38"/>
  <c r="CB117" i="35"/>
  <c r="BQ129" i="35" a="1"/>
  <c r="BP129" i="35"/>
  <c r="BR133" i="35"/>
  <c r="U39" i="25" s="1"/>
  <c r="BS96" i="34" s="1"/>
  <c r="BP131" i="35"/>
  <c r="BR134" i="35"/>
  <c r="U37" i="25" s="1"/>
  <c r="BS95" i="34" s="1"/>
  <c r="BR136" i="35"/>
  <c r="U33" i="25" s="1"/>
  <c r="BS93" i="34" s="1"/>
  <c r="BR135" i="35"/>
  <c r="U35" i="25" s="1"/>
  <c r="BS94" i="34" s="1"/>
  <c r="BP130" i="35"/>
  <c r="FH136" i="35"/>
  <c r="FT124" i="35"/>
  <c r="CB123" i="35"/>
  <c r="BP135" i="35"/>
  <c r="BP136" i="35"/>
  <c r="CB124" i="35"/>
  <c r="FD53" i="35"/>
  <c r="ER65" i="35"/>
  <c r="BP133" i="35"/>
  <c r="CB121" i="35"/>
  <c r="CB122" i="35"/>
  <c r="BP134" i="35"/>
  <c r="CR117" i="35"/>
  <c r="CF129" i="35"/>
  <c r="BP66" i="35"/>
  <c r="CB54" i="35"/>
  <c r="CB53" i="35"/>
  <c r="BP65" i="35"/>
  <c r="FJ67" i="35"/>
  <c r="AA23" i="25" s="1"/>
  <c r="FE7" i="34" s="1"/>
  <c r="FH61" i="35"/>
  <c r="DX55" i="35"/>
  <c r="DL67" i="35"/>
  <c r="CR52" i="35"/>
  <c r="CF64" i="35"/>
  <c r="CF67" i="35"/>
  <c r="CR55" i="35"/>
  <c r="BL55" i="35"/>
  <c r="AZ67" i="35"/>
  <c r="DH123" i="35"/>
  <c r="CV135" i="35"/>
  <c r="CV136" i="35"/>
  <c r="DH124" i="35"/>
  <c r="CV65" i="35"/>
  <c r="DH53" i="35"/>
  <c r="GJ121" i="35"/>
  <c r="FX133" i="35"/>
  <c r="AZ134" i="35"/>
  <c r="BL122" i="35"/>
  <c r="DL133" i="35"/>
  <c r="DL136" i="35"/>
  <c r="DX124" i="35"/>
  <c r="CF134" i="35"/>
  <c r="CB52" i="35"/>
  <c r="BP64" i="35"/>
  <c r="ER131" i="35"/>
  <c r="FH60" i="35"/>
  <c r="DX53" i="35"/>
  <c r="DL65" i="35"/>
  <c r="DX52" i="35"/>
  <c r="DL64" i="35"/>
  <c r="CR53" i="35"/>
  <c r="CF65" i="35"/>
  <c r="CV134" i="35"/>
  <c r="DH122" i="35"/>
  <c r="CV61" i="35"/>
  <c r="CX67" i="35"/>
  <c r="W23" i="25" s="1"/>
  <c r="CW7" i="34" s="1"/>
  <c r="CX66" i="35"/>
  <c r="W25" i="25" s="1"/>
  <c r="CW8" i="34" s="1"/>
  <c r="DH52" i="35"/>
  <c r="CV64" i="35"/>
  <c r="GJ117" i="35"/>
  <c r="FX131" i="35"/>
  <c r="DX122" i="35"/>
  <c r="BR67" i="35"/>
  <c r="U23" i="25" s="1"/>
  <c r="BS7" i="34" s="1"/>
  <c r="BR66" i="35"/>
  <c r="U25" i="25" s="1"/>
  <c r="BS8" i="34" s="1"/>
  <c r="BP61" i="35"/>
  <c r="BP60" i="35"/>
  <c r="BR64" i="35"/>
  <c r="U29" i="25" s="1"/>
  <c r="BS10" i="34" s="1"/>
  <c r="CB48" i="35"/>
  <c r="BQ60" i="35" a="1"/>
  <c r="ER136" i="35"/>
  <c r="FD124" i="35"/>
  <c r="DX54" i="35"/>
  <c r="DL66" i="35"/>
  <c r="DL61" i="35"/>
  <c r="DN66" i="35"/>
  <c r="X25" i="25" s="1"/>
  <c r="DL8" i="34" s="1"/>
  <c r="DN67" i="35"/>
  <c r="X23" i="25" s="1"/>
  <c r="DL7" i="34" s="1"/>
  <c r="EB136" i="35"/>
  <c r="EN124" i="35"/>
  <c r="CH67" i="35"/>
  <c r="V23" i="25" s="1"/>
  <c r="CH7" i="34" s="1"/>
  <c r="CF61" i="35"/>
  <c r="CH66" i="35"/>
  <c r="V25" i="25" s="1"/>
  <c r="CH8" i="34" s="1"/>
  <c r="CF62" i="35"/>
  <c r="CH65" i="35"/>
  <c r="V27" i="25" s="1"/>
  <c r="CH9" i="34" s="1"/>
  <c r="CX135" i="35"/>
  <c r="W35" i="25" s="1"/>
  <c r="CW94" i="34" s="1"/>
  <c r="CV130" i="35"/>
  <c r="CX136" i="35"/>
  <c r="W33" i="25" s="1"/>
  <c r="CW93" i="34" s="1"/>
  <c r="CX133" i="35"/>
  <c r="W39" i="25" s="1"/>
  <c r="CW96" i="34" s="1"/>
  <c r="CV129" i="35"/>
  <c r="DH117" i="35"/>
  <c r="CW129" i="35" a="1"/>
  <c r="DH54" i="35"/>
  <c r="CV66" i="35"/>
  <c r="CW60" i="35" a="1"/>
  <c r="CV60" i="35"/>
  <c r="DH48" i="35"/>
  <c r="CX64" i="35"/>
  <c r="W29" i="25" s="1"/>
  <c r="CW10" i="34" s="1"/>
  <c r="FX130" i="35"/>
  <c r="FZ136" i="35"/>
  <c r="AB33" i="25" s="1"/>
  <c r="FT93" i="34" s="1"/>
  <c r="FZ135" i="35"/>
  <c r="AB35" i="25" s="1"/>
  <c r="FT94" i="34" s="1"/>
  <c r="FX134" i="35"/>
  <c r="GJ122" i="35"/>
  <c r="AZ129" i="35"/>
  <c r="DN135" i="35"/>
  <c r="X35" i="25" s="1"/>
  <c r="DL94" i="34" s="1"/>
  <c r="DX117" i="35"/>
  <c r="CH134" i="35"/>
  <c r="V37" i="25" s="1"/>
  <c r="CH95" i="34" s="1"/>
  <c r="FX61" i="35"/>
  <c r="FZ67" i="35"/>
  <c r="AB23" i="25" s="1"/>
  <c r="FT7" i="34" s="1"/>
  <c r="CB55" i="35"/>
  <c r="BP67" i="35"/>
  <c r="BR65" i="35"/>
  <c r="U27" i="25" s="1"/>
  <c r="BS9" i="34" s="1"/>
  <c r="BP62" i="35"/>
  <c r="ER134" i="35"/>
  <c r="FD122" i="35"/>
  <c r="FH65" i="35"/>
  <c r="FT53" i="35"/>
  <c r="EB61" i="35"/>
  <c r="ED67" i="35"/>
  <c r="Y23" i="25" s="1"/>
  <c r="EA7" i="34" s="1"/>
  <c r="DX48" i="35"/>
  <c r="DL60" i="35"/>
  <c r="DM60" i="35" a="1"/>
  <c r="DN64" i="35"/>
  <c r="X29" i="25" s="1"/>
  <c r="DL10" i="34" s="1"/>
  <c r="DL62" i="35"/>
  <c r="DN65" i="35"/>
  <c r="X27" i="25" s="1"/>
  <c r="DL9" i="34" s="1"/>
  <c r="EB131" i="35"/>
  <c r="ED134" i="35"/>
  <c r="Y37" i="25" s="1"/>
  <c r="EA95" i="34" s="1"/>
  <c r="EN122" i="35"/>
  <c r="EB134" i="35"/>
  <c r="CF66" i="35"/>
  <c r="CR54" i="35"/>
  <c r="CH64" i="35"/>
  <c r="V29" i="25" s="1"/>
  <c r="CH10" i="34" s="1"/>
  <c r="CR48" i="35"/>
  <c r="CG60" i="35" a="1"/>
  <c r="CF60" i="35"/>
  <c r="DH121" i="35"/>
  <c r="CV133" i="35"/>
  <c r="CV131" i="35"/>
  <c r="CX134" i="35"/>
  <c r="W37" i="25" s="1"/>
  <c r="CW95" i="34" s="1"/>
  <c r="CV67" i="35"/>
  <c r="DH55" i="35"/>
  <c r="CV62" i="35"/>
  <c r="CX65" i="35"/>
  <c r="W27" i="25" s="1"/>
  <c r="CW9" i="34" s="1"/>
  <c r="GJ123" i="35"/>
  <c r="AZ131" i="35"/>
  <c r="DL131" i="35"/>
  <c r="AV123" i="35"/>
  <c r="AV124" i="35"/>
  <c r="AJ129" i="35"/>
  <c r="AL133" i="35"/>
  <c r="S39" i="25" s="1"/>
  <c r="AO96" i="34" s="1"/>
  <c r="T61" i="35"/>
  <c r="AJ130" i="35"/>
  <c r="V65" i="35"/>
  <c r="R27" i="25" s="1"/>
  <c r="Z9" i="34" s="1"/>
  <c r="I13" i="38" s="1"/>
  <c r="V64" i="35"/>
  <c r="R29" i="25" s="1"/>
  <c r="Z10" i="34" s="1"/>
  <c r="I14" i="38" s="1"/>
  <c r="D65" i="35"/>
  <c r="T67" i="35"/>
  <c r="U60" i="35" a="1"/>
  <c r="U66" i="35" s="1"/>
  <c r="V66" i="35"/>
  <c r="R25" i="25" s="1"/>
  <c r="Z8" i="34" s="1"/>
  <c r="I12" i="38" s="1"/>
  <c r="E129" i="35" a="1"/>
  <c r="E136" i="35" s="1"/>
  <c r="P117" i="35"/>
  <c r="T62" i="35"/>
  <c r="AF54" i="35"/>
  <c r="F134" i="35"/>
  <c r="Q37" i="25" s="1"/>
  <c r="K95" i="34" s="1"/>
  <c r="D133" i="35"/>
  <c r="F136" i="35"/>
  <c r="Q33" i="25" s="1"/>
  <c r="K93" i="34" s="1"/>
  <c r="P123" i="35"/>
  <c r="P124" i="35"/>
  <c r="F135" i="35"/>
  <c r="Q35" i="25" s="1"/>
  <c r="K94" i="34" s="1"/>
  <c r="AF53" i="35"/>
  <c r="T64" i="35"/>
  <c r="AF52" i="35"/>
  <c r="F133" i="35"/>
  <c r="Q39" i="25" s="1"/>
  <c r="K96" i="34" s="1"/>
  <c r="AF123" i="35"/>
  <c r="T135" i="35"/>
  <c r="U129" i="35" a="1"/>
  <c r="T129" i="35"/>
  <c r="V133" i="35"/>
  <c r="R39" i="25" s="1"/>
  <c r="Z96" i="34" s="1"/>
  <c r="AF117" i="35"/>
  <c r="T136" i="35"/>
  <c r="AF124" i="35"/>
  <c r="V134" i="35"/>
  <c r="R37" i="25" s="1"/>
  <c r="Z95" i="34" s="1"/>
  <c r="T131" i="35"/>
  <c r="V135" i="35"/>
  <c r="R35" i="25" s="1"/>
  <c r="T130" i="35"/>
  <c r="V136" i="35"/>
  <c r="R33" i="25" s="1"/>
  <c r="Z93" i="34" s="1"/>
  <c r="T134" i="35"/>
  <c r="AF122" i="35"/>
  <c r="AF121" i="35"/>
  <c r="T133" i="35"/>
  <c r="BL52" i="35" l="1"/>
  <c r="CF130" i="35"/>
  <c r="DL135" i="35"/>
  <c r="FJ65" i="35"/>
  <c r="AA27" i="25" s="1"/>
  <c r="FE9" i="34" s="1"/>
  <c r="FH66" i="35"/>
  <c r="EB129" i="35"/>
  <c r="FJ64" i="35"/>
  <c r="AA29" i="25" s="1"/>
  <c r="FE10" i="34" s="1"/>
  <c r="FT52" i="35"/>
  <c r="AK62" i="35"/>
  <c r="AJ133" i="35"/>
  <c r="GJ124" i="35"/>
  <c r="DN136" i="35"/>
  <c r="X33" i="25" s="1"/>
  <c r="DL93" i="34" s="1"/>
  <c r="CH136" i="35"/>
  <c r="V33" i="25" s="1"/>
  <c r="CH93" i="34" s="1"/>
  <c r="ER130" i="35"/>
  <c r="BB66" i="35"/>
  <c r="T25" i="25" s="1"/>
  <c r="BD8" i="34" s="1"/>
  <c r="AK63" i="35"/>
  <c r="DL129" i="35"/>
  <c r="FH62" i="35"/>
  <c r="FD121" i="35"/>
  <c r="CF136" i="35"/>
  <c r="ED133" i="35"/>
  <c r="Y39" i="25" s="1"/>
  <c r="EA96" i="34" s="1"/>
  <c r="X15" i="34"/>
  <c r="X59" i="34" s="1"/>
  <c r="EB133" i="35"/>
  <c r="ES129" i="35" a="1"/>
  <c r="P55" i="35"/>
  <c r="P56" i="35" s="1"/>
  <c r="ET133" i="35"/>
  <c r="Z39" i="25" s="1"/>
  <c r="EP96" i="34" s="1"/>
  <c r="ET134" i="35"/>
  <c r="Z37" i="25" s="1"/>
  <c r="EP95" i="34" s="1"/>
  <c r="FY129" i="35" a="1"/>
  <c r="ET135" i="35"/>
  <c r="Z35" i="25" s="1"/>
  <c r="EP94" i="34" s="1"/>
  <c r="EO100" i="34" s="1"/>
  <c r="EO109" i="34" s="1"/>
  <c r="EO153" i="34" s="1"/>
  <c r="EO164" i="34" s="1"/>
  <c r="J311" i="36" s="1"/>
  <c r="Q112" i="38" s="1"/>
  <c r="FD123" i="35"/>
  <c r="ER129" i="35"/>
  <c r="EC129" i="35" a="1"/>
  <c r="BL121" i="35"/>
  <c r="BL124" i="35"/>
  <c r="AM100" i="34"/>
  <c r="AH105" i="34" s="1"/>
  <c r="AM105" i="34" s="1"/>
  <c r="AM149" i="34" s="1"/>
  <c r="AM160" i="34" s="1"/>
  <c r="I89" i="36" s="1"/>
  <c r="J77" i="38" s="1"/>
  <c r="AK129" i="35" a="1"/>
  <c r="AK136" i="35" s="1"/>
  <c r="AK65" i="35"/>
  <c r="AK60" i="35"/>
  <c r="AK67" i="35"/>
  <c r="AK66" i="35"/>
  <c r="AM15" i="34"/>
  <c r="AM59" i="34" s="1"/>
  <c r="AM70" i="34" s="1"/>
  <c r="I70" i="36" s="1"/>
  <c r="J59" i="38" s="1"/>
  <c r="FI60" i="35" a="1"/>
  <c r="EB67" i="35"/>
  <c r="FT48" i="35"/>
  <c r="AK61" i="35"/>
  <c r="DM129" i="35" a="1"/>
  <c r="DM134" i="35" s="1"/>
  <c r="EN123" i="35"/>
  <c r="EN125" i="35" s="1"/>
  <c r="FT55" i="35"/>
  <c r="FZ134" i="35"/>
  <c r="AB37" i="25" s="1"/>
  <c r="FT95" i="34" s="1"/>
  <c r="FT100" i="34" s="1"/>
  <c r="FT101" i="34" s="1"/>
  <c r="FT145" i="34" s="1"/>
  <c r="FT156" i="34" s="1"/>
  <c r="K365" i="36" s="1"/>
  <c r="S135" i="38" s="1"/>
  <c r="FZ133" i="35"/>
  <c r="AB39" i="25" s="1"/>
  <c r="FT96" i="34" s="1"/>
  <c r="S20" i="38" s="1"/>
  <c r="ED136" i="35"/>
  <c r="Y33" i="25" s="1"/>
  <c r="EA93" i="34" s="1"/>
  <c r="DY100" i="34" s="1"/>
  <c r="DY103" i="34" s="1"/>
  <c r="DY147" i="34" s="1"/>
  <c r="DY158" i="34" s="1"/>
  <c r="I274" i="36" s="1"/>
  <c r="P75" i="38" s="1"/>
  <c r="X23" i="34"/>
  <c r="X67" i="34" s="1"/>
  <c r="X78" i="34" s="1"/>
  <c r="I47" i="36" s="1"/>
  <c r="I67" i="38" s="1"/>
  <c r="X19" i="34"/>
  <c r="X63" i="34" s="1"/>
  <c r="X18" i="34"/>
  <c r="X62" i="34" s="1"/>
  <c r="FH67" i="35"/>
  <c r="FH133" i="35"/>
  <c r="EB130" i="35"/>
  <c r="EN52" i="35"/>
  <c r="AL134" i="35"/>
  <c r="S37" i="25" s="1"/>
  <c r="AO95" i="34" s="1"/>
  <c r="CF133" i="35"/>
  <c r="AL135" i="35"/>
  <c r="S35" i="25" s="1"/>
  <c r="AO94" i="34" s="1"/>
  <c r="AN100" i="34" s="1"/>
  <c r="AN102" i="34" s="1"/>
  <c r="AN146" i="34" s="1"/>
  <c r="AN157" i="34" s="1"/>
  <c r="J86" i="36" s="1"/>
  <c r="J105" i="38" s="1"/>
  <c r="D64" i="35"/>
  <c r="AN18" i="34"/>
  <c r="AN62" i="34" s="1"/>
  <c r="AN73" i="34" s="1"/>
  <c r="J73" i="36" s="1"/>
  <c r="J93" i="38" s="1"/>
  <c r="AH20" i="34"/>
  <c r="AM20" i="34" s="1"/>
  <c r="AN23" i="34"/>
  <c r="AN67" i="34" s="1"/>
  <c r="AN78" i="34" s="1"/>
  <c r="J78" i="36" s="1"/>
  <c r="J98" i="38" s="1"/>
  <c r="AN17" i="34"/>
  <c r="AN61" i="34" s="1"/>
  <c r="AN72" i="34" s="1"/>
  <c r="J72" i="36" s="1"/>
  <c r="J92" i="38" s="1"/>
  <c r="AN16" i="34"/>
  <c r="AN60" i="34" s="1"/>
  <c r="AN71" i="34" s="1"/>
  <c r="J71" i="36" s="1"/>
  <c r="J91" i="38" s="1"/>
  <c r="AN15" i="34"/>
  <c r="AN59" i="34" s="1"/>
  <c r="AN70" i="34" s="1"/>
  <c r="J70" i="36" s="1"/>
  <c r="J90" i="38" s="1"/>
  <c r="J12" i="38"/>
  <c r="BB65" i="35"/>
  <c r="T27" i="25" s="1"/>
  <c r="BD9" i="34" s="1"/>
  <c r="BD14" i="34" s="1"/>
  <c r="BD23" i="34" s="1"/>
  <c r="BD67" i="34" s="1"/>
  <c r="BD78" i="34" s="1"/>
  <c r="K109" i="36" s="1"/>
  <c r="K129" i="38" s="1"/>
  <c r="AZ62" i="35"/>
  <c r="EN54" i="35"/>
  <c r="CR123" i="35"/>
  <c r="CR125" i="35" s="1"/>
  <c r="BB134" i="35"/>
  <c r="T37" i="25" s="1"/>
  <c r="BD95" i="34" s="1"/>
  <c r="K19" i="38" s="1"/>
  <c r="AZ61" i="35"/>
  <c r="AZ135" i="35"/>
  <c r="AM16" i="34"/>
  <c r="AM60" i="34" s="1"/>
  <c r="AM71" i="34" s="1"/>
  <c r="I71" i="36" s="1"/>
  <c r="J60" i="38" s="1"/>
  <c r="FX62" i="35"/>
  <c r="GJ53" i="35"/>
  <c r="BL53" i="35"/>
  <c r="CH133" i="35"/>
  <c r="V39" i="25" s="1"/>
  <c r="CH96" i="34" s="1"/>
  <c r="M20" i="38" s="1"/>
  <c r="GJ54" i="35"/>
  <c r="GJ55" i="35"/>
  <c r="ED65" i="35"/>
  <c r="Y27" i="25" s="1"/>
  <c r="EA9" i="34" s="1"/>
  <c r="P13" i="38" s="1"/>
  <c r="CG129" i="35" a="1"/>
  <c r="CG133" i="35" s="1"/>
  <c r="FH134" i="35"/>
  <c r="BB133" i="35"/>
  <c r="T39" i="25" s="1"/>
  <c r="BD96" i="34" s="1"/>
  <c r="K20" i="38" s="1"/>
  <c r="BA60" i="35" a="1"/>
  <c r="BA64" i="35" s="1"/>
  <c r="AV56" i="35"/>
  <c r="D66" i="35"/>
  <c r="BA129" i="35" a="1"/>
  <c r="BA129" i="35" s="1"/>
  <c r="BB136" i="35"/>
  <c r="T33" i="25" s="1"/>
  <c r="BD93" i="34" s="1"/>
  <c r="BB100" i="34" s="1"/>
  <c r="BB104" i="34" s="1"/>
  <c r="BB148" i="34" s="1"/>
  <c r="BB159" i="34" s="1"/>
  <c r="I119" i="36" s="1"/>
  <c r="K76" i="38" s="1"/>
  <c r="BB64" i="35"/>
  <c r="T29" i="25" s="1"/>
  <c r="BD10" i="34" s="1"/>
  <c r="BE14" i="34" s="1"/>
  <c r="BE15" i="34" s="1"/>
  <c r="BE59" i="34" s="1"/>
  <c r="BE70" i="34" s="1"/>
  <c r="L101" i="36" s="1"/>
  <c r="K152" i="38" s="1"/>
  <c r="BL117" i="35"/>
  <c r="AZ60" i="35"/>
  <c r="BB135" i="35"/>
  <c r="T35" i="25" s="1"/>
  <c r="BD94" i="34" s="1"/>
  <c r="BC100" i="34" s="1"/>
  <c r="BC101" i="34" s="1"/>
  <c r="BC145" i="34" s="1"/>
  <c r="BC156" i="34" s="1"/>
  <c r="J116" i="36" s="1"/>
  <c r="K104" i="38" s="1"/>
  <c r="BL54" i="35"/>
  <c r="FJ135" i="35"/>
  <c r="AA35" i="25" s="1"/>
  <c r="FE94" i="34" s="1"/>
  <c r="R18" i="38" s="1"/>
  <c r="FJ134" i="35"/>
  <c r="AA37" i="25" s="1"/>
  <c r="FE95" i="34" s="1"/>
  <c r="FE100" i="34" s="1"/>
  <c r="EX107" i="34" s="1"/>
  <c r="FX64" i="35"/>
  <c r="EN53" i="35"/>
  <c r="FZ64" i="35"/>
  <c r="AB29" i="25" s="1"/>
  <c r="FT10" i="34" s="1"/>
  <c r="FU14" i="34" s="1"/>
  <c r="FU15" i="34" s="1"/>
  <c r="FU59" i="34" s="1"/>
  <c r="FU70" i="34" s="1"/>
  <c r="L350" i="36" s="1"/>
  <c r="S152" i="38" s="1"/>
  <c r="E19" i="34"/>
  <c r="E63" i="34" s="1"/>
  <c r="E74" i="34" s="1"/>
  <c r="E12" i="36" s="1"/>
  <c r="E60" i="35" a="1"/>
  <c r="E63" i="35" s="1"/>
  <c r="F64" i="35"/>
  <c r="Q29" i="25" s="1"/>
  <c r="K10" i="34" s="1"/>
  <c r="L14" i="34" s="1"/>
  <c r="D22" i="34" s="1"/>
  <c r="F22" i="34" s="1"/>
  <c r="F66" i="34" s="1"/>
  <c r="D60" i="35"/>
  <c r="M19" i="34"/>
  <c r="M63" i="34" s="1"/>
  <c r="M74" i="34" s="1"/>
  <c r="M12" i="36" s="1"/>
  <c r="J14" i="34"/>
  <c r="J23" i="34" s="1"/>
  <c r="J67" i="34" s="1"/>
  <c r="J78" i="34" s="1"/>
  <c r="J16" i="36" s="1"/>
  <c r="H98" i="38" s="1"/>
  <c r="F19" i="34"/>
  <c r="F63" i="34" s="1"/>
  <c r="F74" i="34" s="1"/>
  <c r="F12" i="36" s="1"/>
  <c r="H19" i="34"/>
  <c r="H63" i="34" s="1"/>
  <c r="H74" i="34" s="1"/>
  <c r="H12" i="36" s="1"/>
  <c r="G19" i="34"/>
  <c r="G63" i="34" s="1"/>
  <c r="G74" i="34" s="1"/>
  <c r="G12" i="36" s="1"/>
  <c r="F65" i="35"/>
  <c r="Q27" i="25" s="1"/>
  <c r="K9" i="34" s="1"/>
  <c r="K14" i="34" s="1"/>
  <c r="K15" i="34" s="1"/>
  <c r="K59" i="34" s="1"/>
  <c r="K70" i="34" s="1"/>
  <c r="K8" i="36" s="1"/>
  <c r="H121" i="38" s="1"/>
  <c r="D62" i="35"/>
  <c r="AM102" i="34"/>
  <c r="AM146" i="34" s="1"/>
  <c r="AM157" i="34" s="1"/>
  <c r="I86" i="36" s="1"/>
  <c r="J74" i="38" s="1"/>
  <c r="AM103" i="34"/>
  <c r="AM147" i="34" s="1"/>
  <c r="AM158" i="34" s="1"/>
  <c r="I87" i="36" s="1"/>
  <c r="J75" i="38" s="1"/>
  <c r="FI129" i="35" a="1"/>
  <c r="FI130" i="35" s="1"/>
  <c r="FT123" i="35"/>
  <c r="FX60" i="35"/>
  <c r="FY60" i="35" a="1"/>
  <c r="FY67" i="35" s="1"/>
  <c r="FZ65" i="35"/>
  <c r="AB27" i="25" s="1"/>
  <c r="FT9" i="34" s="1"/>
  <c r="FT14" i="34" s="1"/>
  <c r="FM21" i="34" s="1"/>
  <c r="ER67" i="35"/>
  <c r="EB62" i="35"/>
  <c r="EC60" i="35" a="1"/>
  <c r="EC62" i="35" s="1"/>
  <c r="AM18" i="34"/>
  <c r="AM62" i="34" s="1"/>
  <c r="AM73" i="34" s="1"/>
  <c r="I73" i="36" s="1"/>
  <c r="J62" i="38" s="1"/>
  <c r="AM17" i="34"/>
  <c r="AM61" i="34" s="1"/>
  <c r="AM72" i="34" s="1"/>
  <c r="I72" i="36" s="1"/>
  <c r="J61" i="38" s="1"/>
  <c r="J14" i="38"/>
  <c r="AP16" i="34"/>
  <c r="AP60" i="34" s="1"/>
  <c r="AP71" i="34" s="1"/>
  <c r="L71" i="36" s="1"/>
  <c r="J153" i="38" s="1"/>
  <c r="AP23" i="34"/>
  <c r="AP67" i="34" s="1"/>
  <c r="AP78" i="34" s="1"/>
  <c r="L78" i="36" s="1"/>
  <c r="J160" i="38" s="1"/>
  <c r="AP15" i="34"/>
  <c r="AP59" i="34" s="1"/>
  <c r="AP70" i="34" s="1"/>
  <c r="L70" i="36" s="1"/>
  <c r="J152" i="38" s="1"/>
  <c r="AP17" i="34"/>
  <c r="AP61" i="34" s="1"/>
  <c r="AP72" i="34" s="1"/>
  <c r="L72" i="36" s="1"/>
  <c r="J154" i="38" s="1"/>
  <c r="AP18" i="34"/>
  <c r="AP62" i="34" s="1"/>
  <c r="AP73" i="34" s="1"/>
  <c r="L73" i="36" s="1"/>
  <c r="J155" i="38" s="1"/>
  <c r="AH22" i="34"/>
  <c r="AM22" i="34" s="1"/>
  <c r="EN48" i="35"/>
  <c r="AO14" i="34"/>
  <c r="AO19" i="34" s="1"/>
  <c r="AO63" i="34" s="1"/>
  <c r="AO74" i="34" s="1"/>
  <c r="K74" i="36" s="1"/>
  <c r="J125" i="38" s="1"/>
  <c r="ED64" i="35"/>
  <c r="Y29" i="25" s="1"/>
  <c r="EA10" i="34" s="1"/>
  <c r="P14" i="38" s="1"/>
  <c r="ET64" i="35"/>
  <c r="Z29" i="25" s="1"/>
  <c r="EP10" i="34" s="1"/>
  <c r="EQ14" i="34" s="1"/>
  <c r="EQ16" i="34" s="1"/>
  <c r="EQ60" i="34" s="1"/>
  <c r="EQ71" i="34" s="1"/>
  <c r="L289" i="36" s="1"/>
  <c r="Q153" i="38" s="1"/>
  <c r="ER61" i="35"/>
  <c r="ER60" i="35"/>
  <c r="AM104" i="34"/>
  <c r="AM148" i="34" s="1"/>
  <c r="AM159" i="34" s="1"/>
  <c r="I88" i="36" s="1"/>
  <c r="J76" i="38" s="1"/>
  <c r="FH130" i="35"/>
  <c r="FH131" i="35"/>
  <c r="FJ133" i="35"/>
  <c r="AA39" i="25" s="1"/>
  <c r="FE96" i="34" s="1"/>
  <c r="FF100" i="34" s="1"/>
  <c r="FF103" i="34" s="1"/>
  <c r="FF147" i="34" s="1"/>
  <c r="FF158" i="34" s="1"/>
  <c r="L336" i="36" s="1"/>
  <c r="R168" i="38" s="1"/>
  <c r="FJ136" i="35"/>
  <c r="AA33" i="25" s="1"/>
  <c r="FE93" i="34" s="1"/>
  <c r="FC100" i="34" s="1"/>
  <c r="FT117" i="35"/>
  <c r="FT125" i="35" s="1"/>
  <c r="ER64" i="35"/>
  <c r="ET66" i="35"/>
  <c r="Z25" i="25" s="1"/>
  <c r="EP8" i="34" s="1"/>
  <c r="EO14" i="34" s="1"/>
  <c r="EI20" i="34" s="1"/>
  <c r="ET65" i="35"/>
  <c r="Z27" i="25" s="1"/>
  <c r="EP9" i="34" s="1"/>
  <c r="Q13" i="38" s="1"/>
  <c r="ES60" i="35" a="1"/>
  <c r="ES61" i="35" s="1"/>
  <c r="ER66" i="35"/>
  <c r="X17" i="34"/>
  <c r="X61" i="34" s="1"/>
  <c r="X72" i="34" s="1"/>
  <c r="I41" i="36" s="1"/>
  <c r="I61" i="38" s="1"/>
  <c r="X16" i="34"/>
  <c r="X60" i="34" s="1"/>
  <c r="X71" i="34" s="1"/>
  <c r="I40" i="36" s="1"/>
  <c r="I60" i="38" s="1"/>
  <c r="AM23" i="34"/>
  <c r="AM67" i="34" s="1"/>
  <c r="AM78" i="34" s="1"/>
  <c r="I78" i="36" s="1"/>
  <c r="J67" i="38" s="1"/>
  <c r="DM14" i="34"/>
  <c r="DM18" i="34" s="1"/>
  <c r="DM62" i="34" s="1"/>
  <c r="DM73" i="34" s="1"/>
  <c r="L228" i="36" s="1"/>
  <c r="O155" i="38" s="1"/>
  <c r="O14" i="38"/>
  <c r="BC14" i="34"/>
  <c r="BC23" i="34" s="1"/>
  <c r="BC67" i="34" s="1"/>
  <c r="BC78" i="34" s="1"/>
  <c r="J109" i="36" s="1"/>
  <c r="K98" i="38" s="1"/>
  <c r="K12" i="38"/>
  <c r="EN14" i="34"/>
  <c r="EN23" i="34" s="1"/>
  <c r="EN67" i="34" s="1"/>
  <c r="EN78" i="34" s="1"/>
  <c r="I296" i="36" s="1"/>
  <c r="Q11" i="38"/>
  <c r="FS14" i="34"/>
  <c r="FM20" i="34" s="1"/>
  <c r="S12" i="38"/>
  <c r="CH14" i="34"/>
  <c r="CH23" i="34" s="1"/>
  <c r="CH67" i="34" s="1"/>
  <c r="CH78" i="34" s="1"/>
  <c r="K171" i="36" s="1"/>
  <c r="M129" i="38" s="1"/>
  <c r="M13" i="38"/>
  <c r="CF14" i="34"/>
  <c r="CF17" i="34" s="1"/>
  <c r="CF61" i="34" s="1"/>
  <c r="CF72" i="34" s="1"/>
  <c r="I165" i="36" s="1"/>
  <c r="M61" i="38" s="1"/>
  <c r="M11" i="38"/>
  <c r="CV14" i="34"/>
  <c r="CV17" i="34" s="1"/>
  <c r="CV61" i="34" s="1"/>
  <c r="CV72" i="34" s="1"/>
  <c r="J196" i="36" s="1"/>
  <c r="N92" i="38" s="1"/>
  <c r="N12" i="38"/>
  <c r="FF14" i="34"/>
  <c r="FF23" i="34" s="1"/>
  <c r="FF67" i="34" s="1"/>
  <c r="FF78" i="34" s="1"/>
  <c r="L327" i="36" s="1"/>
  <c r="R160" i="38" s="1"/>
  <c r="R14" i="38"/>
  <c r="CW14" i="34"/>
  <c r="CP21" i="34" s="1"/>
  <c r="CW21" i="34" s="1"/>
  <c r="CW65" i="34" s="1"/>
  <c r="CW76" i="34" s="1"/>
  <c r="K200" i="36" s="1"/>
  <c r="N127" i="38" s="1"/>
  <c r="N13" i="38"/>
  <c r="DY14" i="34"/>
  <c r="DY17" i="34" s="1"/>
  <c r="DY61" i="34" s="1"/>
  <c r="DY72" i="34" s="1"/>
  <c r="I259" i="36" s="1"/>
  <c r="P61" i="38" s="1"/>
  <c r="P11" i="38"/>
  <c r="CX14" i="34"/>
  <c r="CX18" i="34" s="1"/>
  <c r="CX62" i="34" s="1"/>
  <c r="CX73" i="34" s="1"/>
  <c r="L197" i="36" s="1"/>
  <c r="N155" i="38" s="1"/>
  <c r="N14" i="38"/>
  <c r="DL14" i="34"/>
  <c r="DL15" i="34" s="1"/>
  <c r="DL59" i="34" s="1"/>
  <c r="DL70" i="34" s="1"/>
  <c r="K225" i="36" s="1"/>
  <c r="O121" i="38" s="1"/>
  <c r="O13" i="38"/>
  <c r="BS14" i="34"/>
  <c r="BS17" i="34" s="1"/>
  <c r="L13" i="38"/>
  <c r="FR14" i="34"/>
  <c r="FR16" i="34" s="1"/>
  <c r="FR60" i="34" s="1"/>
  <c r="FR71" i="34" s="1"/>
  <c r="I351" i="36" s="1"/>
  <c r="S60" i="38" s="1"/>
  <c r="S11" i="38"/>
  <c r="BB14" i="34"/>
  <c r="AW19" i="34" s="1"/>
  <c r="K11" i="38"/>
  <c r="DJ14" i="34"/>
  <c r="DJ18" i="34" s="1"/>
  <c r="DJ62" i="34" s="1"/>
  <c r="DJ73" i="34" s="1"/>
  <c r="I228" i="36" s="1"/>
  <c r="O62" i="38" s="1"/>
  <c r="O11" i="38"/>
  <c r="BR14" i="34"/>
  <c r="BR18" i="34" s="1"/>
  <c r="L12" i="38"/>
  <c r="CU14" i="34"/>
  <c r="CU18" i="34" s="1"/>
  <c r="CU62" i="34" s="1"/>
  <c r="CU73" i="34" s="1"/>
  <c r="I197" i="36" s="1"/>
  <c r="N62" i="38" s="1"/>
  <c r="N11" i="38"/>
  <c r="FD14" i="34"/>
  <c r="FD15" i="34" s="1"/>
  <c r="FD59" i="34" s="1"/>
  <c r="FD70" i="34" s="1"/>
  <c r="J319" i="36" s="1"/>
  <c r="R90" i="38" s="1"/>
  <c r="R12" i="38"/>
  <c r="DZ14" i="34"/>
  <c r="DZ16" i="34" s="1"/>
  <c r="DZ60" i="34" s="1"/>
  <c r="DZ71" i="34" s="1"/>
  <c r="J258" i="36" s="1"/>
  <c r="P91" i="38" s="1"/>
  <c r="P12" i="38"/>
  <c r="CI14" i="34"/>
  <c r="CI17" i="34" s="1"/>
  <c r="CI61" i="34" s="1"/>
  <c r="CI72" i="34" s="1"/>
  <c r="L165" i="36" s="1"/>
  <c r="M154" i="38" s="1"/>
  <c r="M14" i="38"/>
  <c r="CG14" i="34"/>
  <c r="CG17" i="34" s="1"/>
  <c r="CG61" i="34" s="1"/>
  <c r="CG72" i="34" s="1"/>
  <c r="J165" i="36" s="1"/>
  <c r="M92" i="38" s="1"/>
  <c r="M12" i="38"/>
  <c r="DK14" i="34"/>
  <c r="DE20" i="34" s="1"/>
  <c r="O12" i="38"/>
  <c r="FE14" i="34"/>
  <c r="EX21" i="34" s="1"/>
  <c r="R13" i="38"/>
  <c r="BT14" i="34"/>
  <c r="BT15" i="34" s="1"/>
  <c r="L14" i="38"/>
  <c r="BQ14" i="34"/>
  <c r="BQ15" i="34" s="1"/>
  <c r="L11" i="38"/>
  <c r="FC14" i="34"/>
  <c r="FC16" i="34" s="1"/>
  <c r="FC60" i="34" s="1"/>
  <c r="FC71" i="34" s="1"/>
  <c r="I320" i="36" s="1"/>
  <c r="R60" i="38" s="1"/>
  <c r="R11" i="38"/>
  <c r="J100" i="34"/>
  <c r="J109" i="34" s="1"/>
  <c r="J153" i="34" s="1"/>
  <c r="H18" i="38"/>
  <c r="EP100" i="34"/>
  <c r="EP101" i="34" s="1"/>
  <c r="EP145" i="34" s="1"/>
  <c r="EP156" i="34" s="1"/>
  <c r="K303" i="36" s="1"/>
  <c r="Q135" i="38" s="1"/>
  <c r="Q19" i="38"/>
  <c r="EN100" i="34"/>
  <c r="EI105" i="34" s="1"/>
  <c r="Q17" i="38"/>
  <c r="R19" i="38"/>
  <c r="X100" i="34"/>
  <c r="X109" i="34" s="1"/>
  <c r="X153" i="34" s="1"/>
  <c r="I17" i="38"/>
  <c r="AA100" i="34"/>
  <c r="AA103" i="34" s="1"/>
  <c r="AA147" i="34" s="1"/>
  <c r="I20" i="38"/>
  <c r="K100" i="34"/>
  <c r="K103" i="34" s="1"/>
  <c r="K147" i="34" s="1"/>
  <c r="H19" i="38"/>
  <c r="BD100" i="34"/>
  <c r="BD104" i="34" s="1"/>
  <c r="BD148" i="34" s="1"/>
  <c r="BD159" i="34" s="1"/>
  <c r="K119" i="36" s="1"/>
  <c r="K138" i="38" s="1"/>
  <c r="S19" i="38"/>
  <c r="FU100" i="34"/>
  <c r="FU102" i="34" s="1"/>
  <c r="FU146" i="34" s="1"/>
  <c r="FU157" i="34" s="1"/>
  <c r="L366" i="36" s="1"/>
  <c r="S167" i="38" s="1"/>
  <c r="Z100" i="34"/>
  <c r="Z101" i="34" s="1"/>
  <c r="Z145" i="34" s="1"/>
  <c r="I19" i="38"/>
  <c r="FS100" i="34"/>
  <c r="FS109" i="34" s="1"/>
  <c r="FS153" i="34" s="1"/>
  <c r="FS164" i="34" s="1"/>
  <c r="J373" i="36" s="1"/>
  <c r="S112" i="38" s="1"/>
  <c r="S18" i="38"/>
  <c r="L100" i="34"/>
  <c r="L102" i="34" s="1"/>
  <c r="L146" i="34" s="1"/>
  <c r="H20" i="38"/>
  <c r="I100" i="34"/>
  <c r="I103" i="34" s="1"/>
  <c r="I147" i="34" s="1"/>
  <c r="H17" i="38"/>
  <c r="AP100" i="34"/>
  <c r="AP101" i="34" s="1"/>
  <c r="AP145" i="34" s="1"/>
  <c r="AP156" i="34" s="1"/>
  <c r="L85" i="36" s="1"/>
  <c r="J166" i="38" s="1"/>
  <c r="J20" i="38"/>
  <c r="AO100" i="34"/>
  <c r="AO103" i="34" s="1"/>
  <c r="AO147" i="34" s="1"/>
  <c r="AO158" i="34" s="1"/>
  <c r="K87" i="36" s="1"/>
  <c r="J137" i="38" s="1"/>
  <c r="J19" i="38"/>
  <c r="BE100" i="34"/>
  <c r="BE102" i="34" s="1"/>
  <c r="BE146" i="34" s="1"/>
  <c r="BE157" i="34" s="1"/>
  <c r="L117" i="36" s="1"/>
  <c r="K167" i="38" s="1"/>
  <c r="FR100" i="34"/>
  <c r="FR102" i="34" s="1"/>
  <c r="FR146" i="34" s="1"/>
  <c r="FR157" i="34" s="1"/>
  <c r="I366" i="36" s="1"/>
  <c r="S74" i="38" s="1"/>
  <c r="S17" i="38"/>
  <c r="Q18" i="38"/>
  <c r="EQ100" i="34"/>
  <c r="EQ103" i="34" s="1"/>
  <c r="EQ147" i="34" s="1"/>
  <c r="EQ158" i="34" s="1"/>
  <c r="L305" i="36" s="1"/>
  <c r="Q168" i="38" s="1"/>
  <c r="Q20" i="38"/>
  <c r="DZ100" i="34"/>
  <c r="DZ102" i="34" s="1"/>
  <c r="DZ146" i="34" s="1"/>
  <c r="DZ157" i="34" s="1"/>
  <c r="J273" i="36" s="1"/>
  <c r="P105" i="38" s="1"/>
  <c r="P18" i="38"/>
  <c r="EB100" i="34"/>
  <c r="DT108" i="34" s="1"/>
  <c r="P20" i="38"/>
  <c r="EA100" i="34"/>
  <c r="EA109" i="34" s="1"/>
  <c r="EA153" i="34" s="1"/>
  <c r="EA164" i="34" s="1"/>
  <c r="K280" i="36" s="1"/>
  <c r="P143" i="38" s="1"/>
  <c r="P19" i="38"/>
  <c r="DJ100" i="34"/>
  <c r="DJ104" i="34" s="1"/>
  <c r="DJ148" i="34" s="1"/>
  <c r="DJ159" i="34" s="1"/>
  <c r="I244" i="36" s="1"/>
  <c r="O76" i="38" s="1"/>
  <c r="O17" i="38"/>
  <c r="DL100" i="34"/>
  <c r="DL102" i="34" s="1"/>
  <c r="DL146" i="34" s="1"/>
  <c r="DL157" i="34" s="1"/>
  <c r="K242" i="36" s="1"/>
  <c r="O136" i="38" s="1"/>
  <c r="O19" i="38"/>
  <c r="DK100" i="34"/>
  <c r="DK109" i="34" s="1"/>
  <c r="DK153" i="34" s="1"/>
  <c r="DK164" i="34" s="1"/>
  <c r="J249" i="36" s="1"/>
  <c r="O112" i="38" s="1"/>
  <c r="O18" i="38"/>
  <c r="DM100" i="34"/>
  <c r="DM103" i="34" s="1"/>
  <c r="DM147" i="34" s="1"/>
  <c r="DM158" i="34" s="1"/>
  <c r="L243" i="36" s="1"/>
  <c r="O168" i="38" s="1"/>
  <c r="O20" i="38"/>
  <c r="CX100" i="34"/>
  <c r="CX104" i="34" s="1"/>
  <c r="CX148" i="34" s="1"/>
  <c r="CX159" i="34" s="1"/>
  <c r="L212" i="36" s="1"/>
  <c r="N169" i="38" s="1"/>
  <c r="N20" i="38"/>
  <c r="CU100" i="34"/>
  <c r="CU102" i="34" s="1"/>
  <c r="CU146" i="34" s="1"/>
  <c r="CU157" i="34" s="1"/>
  <c r="I210" i="36" s="1"/>
  <c r="N74" i="38" s="1"/>
  <c r="N17" i="38"/>
  <c r="CW100" i="34"/>
  <c r="CW101" i="34" s="1"/>
  <c r="CW145" i="34" s="1"/>
  <c r="CW156" i="34" s="1"/>
  <c r="K209" i="36" s="1"/>
  <c r="N135" i="38" s="1"/>
  <c r="N19" i="38"/>
  <c r="CV100" i="34"/>
  <c r="CV103" i="34" s="1"/>
  <c r="CV147" i="34" s="1"/>
  <c r="CV158" i="34" s="1"/>
  <c r="J211" i="36" s="1"/>
  <c r="N106" i="38" s="1"/>
  <c r="N18" i="38"/>
  <c r="CF100" i="34"/>
  <c r="CF104" i="34" s="1"/>
  <c r="CF148" i="34" s="1"/>
  <c r="CF159" i="34" s="1"/>
  <c r="I181" i="36" s="1"/>
  <c r="M76" i="38" s="1"/>
  <c r="M17" i="38"/>
  <c r="CH100" i="34"/>
  <c r="CA107" i="34" s="1"/>
  <c r="M19" i="38"/>
  <c r="CG100" i="34"/>
  <c r="CG103" i="34" s="1"/>
  <c r="CG147" i="34" s="1"/>
  <c r="CG158" i="34" s="1"/>
  <c r="J180" i="36" s="1"/>
  <c r="M106" i="38" s="1"/>
  <c r="M18" i="38"/>
  <c r="BS100" i="34"/>
  <c r="BS104" i="34" s="1"/>
  <c r="BS148" i="34" s="1"/>
  <c r="BS159" i="34" s="1"/>
  <c r="K150" i="36" s="1"/>
  <c r="L138" i="38" s="1"/>
  <c r="L19" i="38"/>
  <c r="BT100" i="34"/>
  <c r="BT109" i="34" s="1"/>
  <c r="BT153" i="34" s="1"/>
  <c r="BT164" i="34" s="1"/>
  <c r="L155" i="36" s="1"/>
  <c r="L174" i="38" s="1"/>
  <c r="L20" i="38"/>
  <c r="BR100" i="34"/>
  <c r="BR101" i="34" s="1"/>
  <c r="BR145" i="34" s="1"/>
  <c r="BR156" i="34" s="1"/>
  <c r="J147" i="36" s="1"/>
  <c r="L104" i="38" s="1"/>
  <c r="L18" i="38"/>
  <c r="BQ100" i="34"/>
  <c r="BQ104" i="34" s="1"/>
  <c r="BQ148" i="34" s="1"/>
  <c r="BQ159" i="34" s="1"/>
  <c r="I150" i="36" s="1"/>
  <c r="L76" i="38" s="1"/>
  <c r="L17" i="38"/>
  <c r="DX56" i="35"/>
  <c r="AV125" i="35"/>
  <c r="FI136" i="35"/>
  <c r="BQ136" i="35"/>
  <c r="BQ131" i="35"/>
  <c r="BQ129" i="35"/>
  <c r="BQ134" i="35"/>
  <c r="BQ132" i="35"/>
  <c r="BQ130" i="35"/>
  <c r="BQ135" i="35"/>
  <c r="BQ133" i="35"/>
  <c r="FD56" i="35"/>
  <c r="CB125" i="35"/>
  <c r="DM131" i="35"/>
  <c r="DM129" i="35"/>
  <c r="DM136" i="35"/>
  <c r="DM130" i="35"/>
  <c r="DM135" i="35"/>
  <c r="DM132" i="35"/>
  <c r="CW131" i="35"/>
  <c r="CW129" i="35"/>
  <c r="CW134" i="35"/>
  <c r="CW132" i="35"/>
  <c r="CW130" i="35"/>
  <c r="CW135" i="35"/>
  <c r="CW136" i="35"/>
  <c r="CW133" i="35"/>
  <c r="FY135" i="35"/>
  <c r="FY136" i="35"/>
  <c r="FY133" i="35"/>
  <c r="FY132" i="35"/>
  <c r="FY134" i="35"/>
  <c r="FY129" i="35"/>
  <c r="FY131" i="35"/>
  <c r="FY130" i="35"/>
  <c r="FI66" i="35"/>
  <c r="FI64" i="35"/>
  <c r="FI62" i="35"/>
  <c r="FI67" i="35"/>
  <c r="FI65" i="35"/>
  <c r="FI61" i="35"/>
  <c r="FI60" i="35"/>
  <c r="FI63" i="35"/>
  <c r="DX125" i="35"/>
  <c r="CW66" i="35"/>
  <c r="CW64" i="35"/>
  <c r="CW62" i="35"/>
  <c r="CW60" i="35"/>
  <c r="CW65" i="35"/>
  <c r="CW61" i="35"/>
  <c r="CW63" i="35"/>
  <c r="CW67" i="35"/>
  <c r="DH125" i="35"/>
  <c r="BA63" i="35"/>
  <c r="CG65" i="35"/>
  <c r="CG67" i="35"/>
  <c r="CG61" i="35"/>
  <c r="CG63" i="35"/>
  <c r="CG66" i="35"/>
  <c r="CG64" i="35"/>
  <c r="CG60" i="35"/>
  <c r="CG62" i="35"/>
  <c r="DM67" i="35"/>
  <c r="DM62" i="35"/>
  <c r="DM64" i="35"/>
  <c r="DM61" i="35"/>
  <c r="DM66" i="35"/>
  <c r="DM63" i="35"/>
  <c r="DM60" i="35"/>
  <c r="DM65" i="35"/>
  <c r="BA131" i="35"/>
  <c r="BA130" i="35"/>
  <c r="BA133" i="35"/>
  <c r="BQ62" i="35"/>
  <c r="BQ60" i="35"/>
  <c r="BQ67" i="35"/>
  <c r="BQ63" i="35"/>
  <c r="BQ65" i="35"/>
  <c r="BQ61" i="35"/>
  <c r="BQ64" i="35"/>
  <c r="BQ66" i="35"/>
  <c r="GJ56" i="35"/>
  <c r="EC136" i="35"/>
  <c r="EC134" i="35"/>
  <c r="EC132" i="35"/>
  <c r="EC135" i="35"/>
  <c r="EC133" i="35"/>
  <c r="EC129" i="35"/>
  <c r="EC130" i="35"/>
  <c r="EC131" i="35"/>
  <c r="ES136" i="35"/>
  <c r="ES134" i="35"/>
  <c r="ES130" i="35"/>
  <c r="ES135" i="35"/>
  <c r="ES133" i="35"/>
  <c r="ES131" i="35"/>
  <c r="ES132" i="35"/>
  <c r="ES129" i="35"/>
  <c r="CR56" i="35"/>
  <c r="DH56" i="35"/>
  <c r="CB56" i="35"/>
  <c r="GJ125" i="35"/>
  <c r="FD125" i="35"/>
  <c r="Z94" i="34"/>
  <c r="AQ105" i="34"/>
  <c r="AQ149" i="34" s="1"/>
  <c r="AQ160" i="34" s="1"/>
  <c r="M89" i="36" s="1"/>
  <c r="AI105" i="34"/>
  <c r="AI149" i="34" s="1"/>
  <c r="AI160" i="34" s="1"/>
  <c r="E89" i="36" s="1"/>
  <c r="AL105" i="34"/>
  <c r="AL149" i="34" s="1"/>
  <c r="AL160" i="34" s="1"/>
  <c r="H89" i="36" s="1"/>
  <c r="AJ105" i="34"/>
  <c r="AJ149" i="34" s="1"/>
  <c r="AJ160" i="34" s="1"/>
  <c r="F89" i="36" s="1"/>
  <c r="AK105" i="34"/>
  <c r="AK149" i="34" s="1"/>
  <c r="AK160" i="34" s="1"/>
  <c r="G89" i="36" s="1"/>
  <c r="AJ22" i="34"/>
  <c r="AL22" i="34"/>
  <c r="AJ20" i="34"/>
  <c r="AL20" i="34"/>
  <c r="AM19" i="34"/>
  <c r="AM63" i="34" s="1"/>
  <c r="AM74" i="34" s="1"/>
  <c r="I74" i="36" s="1"/>
  <c r="J63" i="38" s="1"/>
  <c r="AI19" i="34"/>
  <c r="AI63" i="34" s="1"/>
  <c r="AI74" i="34" s="1"/>
  <c r="E74" i="36" s="1"/>
  <c r="AK19" i="34"/>
  <c r="AK63" i="34" s="1"/>
  <c r="AK74" i="34" s="1"/>
  <c r="G74" i="36" s="1"/>
  <c r="AP19" i="34"/>
  <c r="AP63" i="34" s="1"/>
  <c r="AP74" i="34" s="1"/>
  <c r="L74" i="36" s="1"/>
  <c r="J156" i="38" s="1"/>
  <c r="AN19" i="34"/>
  <c r="AN63" i="34" s="1"/>
  <c r="AN74" i="34" s="1"/>
  <c r="J74" i="36" s="1"/>
  <c r="J94" i="38" s="1"/>
  <c r="AL19" i="34"/>
  <c r="AL63" i="34" s="1"/>
  <c r="AL74" i="34" s="1"/>
  <c r="H74" i="36" s="1"/>
  <c r="AJ19" i="34"/>
  <c r="AJ63" i="34" s="1"/>
  <c r="AJ74" i="34" s="1"/>
  <c r="F74" i="36" s="1"/>
  <c r="AQ19" i="34"/>
  <c r="AQ63" i="34" s="1"/>
  <c r="AQ74" i="34" s="1"/>
  <c r="M74" i="36" s="1"/>
  <c r="E133" i="35"/>
  <c r="AK134" i="35"/>
  <c r="AK131" i="35"/>
  <c r="AK130" i="35"/>
  <c r="AK135" i="35"/>
  <c r="AK132" i="35"/>
  <c r="AK129" i="35"/>
  <c r="AK133" i="35"/>
  <c r="E60" i="35"/>
  <c r="U19" i="34"/>
  <c r="U63" i="34" s="1"/>
  <c r="AB19" i="34"/>
  <c r="AB63" i="34" s="1"/>
  <c r="T19" i="34"/>
  <c r="T63" i="34" s="1"/>
  <c r="W19" i="34"/>
  <c r="W63" i="34" s="1"/>
  <c r="V19" i="34"/>
  <c r="V63" i="34" s="1"/>
  <c r="AA14" i="34"/>
  <c r="S22" i="34" s="1"/>
  <c r="Y14" i="34"/>
  <c r="S20" i="34" s="1"/>
  <c r="Z14" i="34"/>
  <c r="X70" i="34"/>
  <c r="I39" i="36" s="1"/>
  <c r="I59" i="38" s="1"/>
  <c r="X73" i="34"/>
  <c r="I42" i="36" s="1"/>
  <c r="I62" i="38" s="1"/>
  <c r="E130" i="35"/>
  <c r="U62" i="35"/>
  <c r="U64" i="35"/>
  <c r="U67" i="35"/>
  <c r="U65" i="35"/>
  <c r="U61" i="35"/>
  <c r="U60" i="35"/>
  <c r="U63" i="35"/>
  <c r="E131" i="35"/>
  <c r="E135" i="35"/>
  <c r="E129" i="35"/>
  <c r="E134" i="35"/>
  <c r="E132" i="35"/>
  <c r="P125" i="35"/>
  <c r="AF56" i="35"/>
  <c r="U132" i="35"/>
  <c r="U130" i="35"/>
  <c r="U135" i="35"/>
  <c r="U133" i="35"/>
  <c r="U131" i="35"/>
  <c r="U129" i="35"/>
  <c r="U136" i="35"/>
  <c r="U134" i="35"/>
  <c r="AF125" i="35"/>
  <c r="AQ22" i="34" l="1"/>
  <c r="AP22" i="34"/>
  <c r="AM101" i="34"/>
  <c r="AM145" i="34" s="1"/>
  <c r="AM156" i="34" s="1"/>
  <c r="I85" i="36" s="1"/>
  <c r="J73" i="38" s="1"/>
  <c r="AM109" i="34"/>
  <c r="AM153" i="34" s="1"/>
  <c r="AM164" i="34" s="1"/>
  <c r="I93" i="36" s="1"/>
  <c r="J81" i="38" s="1"/>
  <c r="BL125" i="35"/>
  <c r="AP20" i="34"/>
  <c r="J18" i="38"/>
  <c r="FT56" i="35"/>
  <c r="FI133" i="35"/>
  <c r="P17" i="38"/>
  <c r="BA134" i="35"/>
  <c r="BA132" i="35"/>
  <c r="BA136" i="35"/>
  <c r="BA135" i="35"/>
  <c r="K17" i="38"/>
  <c r="AI20" i="34"/>
  <c r="AK20" i="34"/>
  <c r="AQ20" i="34"/>
  <c r="AN20" i="34"/>
  <c r="BA62" i="35"/>
  <c r="BL56" i="35"/>
  <c r="E61" i="35"/>
  <c r="E66" i="35"/>
  <c r="DM133" i="35"/>
  <c r="CG131" i="35"/>
  <c r="CI100" i="34"/>
  <c r="CI101" i="34" s="1"/>
  <c r="CI145" i="34" s="1"/>
  <c r="CI156" i="34" s="1"/>
  <c r="L178" i="36" s="1"/>
  <c r="M166" i="38" s="1"/>
  <c r="AI22" i="34"/>
  <c r="FI131" i="35"/>
  <c r="S14" i="38"/>
  <c r="FY64" i="35"/>
  <c r="CG129" i="35"/>
  <c r="K13" i="38"/>
  <c r="K14" i="38"/>
  <c r="FY60" i="35"/>
  <c r="CG135" i="35"/>
  <c r="FY66" i="35"/>
  <c r="CG132" i="35"/>
  <c r="EC64" i="35"/>
  <c r="EC61" i="35"/>
  <c r="FY62" i="35"/>
  <c r="CG130" i="35"/>
  <c r="BA67" i="35"/>
  <c r="EA14" i="34"/>
  <c r="EA16" i="34" s="1"/>
  <c r="EA60" i="34" s="1"/>
  <c r="EA71" i="34" s="1"/>
  <c r="K258" i="36" s="1"/>
  <c r="P122" i="38" s="1"/>
  <c r="E67" i="35"/>
  <c r="BA60" i="35"/>
  <c r="K18" i="38"/>
  <c r="E64" i="35"/>
  <c r="BA61" i="35"/>
  <c r="H14" i="38"/>
  <c r="E65" i="35"/>
  <c r="AN22" i="34"/>
  <c r="AK22" i="34"/>
  <c r="FY61" i="35"/>
  <c r="BA66" i="35"/>
  <c r="CG134" i="35"/>
  <c r="FI132" i="35"/>
  <c r="R17" i="38"/>
  <c r="FD100" i="34"/>
  <c r="FD109" i="34" s="1"/>
  <c r="FD153" i="34" s="1"/>
  <c r="FD164" i="34" s="1"/>
  <c r="J342" i="36" s="1"/>
  <c r="R112" i="38" s="1"/>
  <c r="EC60" i="35"/>
  <c r="E62" i="35"/>
  <c r="EC63" i="35"/>
  <c r="FY63" i="35"/>
  <c r="BA65" i="35"/>
  <c r="CG136" i="35"/>
  <c r="EB14" i="34"/>
  <c r="EB16" i="34" s="1"/>
  <c r="EB60" i="34" s="1"/>
  <c r="EB71" i="34" s="1"/>
  <c r="L258" i="36" s="1"/>
  <c r="P153" i="38" s="1"/>
  <c r="EC67" i="35"/>
  <c r="EC65" i="35"/>
  <c r="FY65" i="35"/>
  <c r="EN56" i="35"/>
  <c r="X101" i="34"/>
  <c r="X145" i="34" s="1"/>
  <c r="FI135" i="35"/>
  <c r="FI134" i="35"/>
  <c r="FI129" i="35"/>
  <c r="ES63" i="35"/>
  <c r="ES62" i="35"/>
  <c r="J17" i="34"/>
  <c r="J61" i="34" s="1"/>
  <c r="J72" i="34" s="1"/>
  <c r="J10" i="36" s="1"/>
  <c r="H92" i="38" s="1"/>
  <c r="H13" i="38"/>
  <c r="J18" i="34"/>
  <c r="J62" i="34" s="1"/>
  <c r="J73" i="34" s="1"/>
  <c r="J11" i="36" s="1"/>
  <c r="H93" i="38" s="1"/>
  <c r="J15" i="34"/>
  <c r="J59" i="34" s="1"/>
  <c r="J70" i="34" s="1"/>
  <c r="J8" i="36" s="1"/>
  <c r="H90" i="38" s="1"/>
  <c r="J16" i="34"/>
  <c r="J60" i="34" s="1"/>
  <c r="J71" i="34" s="1"/>
  <c r="J9" i="36" s="1"/>
  <c r="H91" i="38" s="1"/>
  <c r="J19" i="34"/>
  <c r="J63" i="34" s="1"/>
  <c r="J74" i="34" s="1"/>
  <c r="J12" i="36" s="1"/>
  <c r="H94" i="38" s="1"/>
  <c r="D20" i="34"/>
  <c r="R20" i="38"/>
  <c r="S13" i="38"/>
  <c r="Q12" i="38"/>
  <c r="Q14" i="38"/>
  <c r="EC66" i="35"/>
  <c r="AO18" i="34"/>
  <c r="AO62" i="34" s="1"/>
  <c r="AO73" i="34" s="1"/>
  <c r="K73" i="36" s="1"/>
  <c r="J124" i="38" s="1"/>
  <c r="AO23" i="34"/>
  <c r="AO67" i="34" s="1"/>
  <c r="AO78" i="34" s="1"/>
  <c r="K78" i="36" s="1"/>
  <c r="J129" i="38" s="1"/>
  <c r="AH21" i="34"/>
  <c r="AO17" i="34"/>
  <c r="AO61" i="34" s="1"/>
  <c r="AO72" i="34" s="1"/>
  <c r="K72" i="36" s="1"/>
  <c r="J123" i="38" s="1"/>
  <c r="AO16" i="34"/>
  <c r="AO60" i="34" s="1"/>
  <c r="AO71" i="34" s="1"/>
  <c r="K71" i="36" s="1"/>
  <c r="J122" i="38" s="1"/>
  <c r="AO15" i="34"/>
  <c r="AO59" i="34" s="1"/>
  <c r="AO70" i="34" s="1"/>
  <c r="K70" i="36" s="1"/>
  <c r="AO20" i="34"/>
  <c r="AO22" i="34"/>
  <c r="AO66" i="34" s="1"/>
  <c r="AO77" i="34" s="1"/>
  <c r="K77" i="36" s="1"/>
  <c r="J128" i="38" s="1"/>
  <c r="EP14" i="34"/>
  <c r="EP18" i="34" s="1"/>
  <c r="EP62" i="34" s="1"/>
  <c r="EP73" i="34" s="1"/>
  <c r="K291" i="36" s="1"/>
  <c r="Q124" i="38" s="1"/>
  <c r="FC104" i="34"/>
  <c r="FC148" i="34" s="1"/>
  <c r="FC159" i="34" s="1"/>
  <c r="I337" i="36" s="1"/>
  <c r="R76" i="38" s="1"/>
  <c r="FC101" i="34"/>
  <c r="FC145" i="34" s="1"/>
  <c r="FC156" i="34" s="1"/>
  <c r="I334" i="36" s="1"/>
  <c r="R73" i="38" s="1"/>
  <c r="AA102" i="34"/>
  <c r="AA146" i="34" s="1"/>
  <c r="ES60" i="35"/>
  <c r="ES65" i="35"/>
  <c r="BE17" i="34"/>
  <c r="BE61" i="34" s="1"/>
  <c r="BE72" i="34" s="1"/>
  <c r="L103" i="36" s="1"/>
  <c r="K154" i="38" s="1"/>
  <c r="ES66" i="35"/>
  <c r="ES67" i="35"/>
  <c r="ES64" i="35"/>
  <c r="J104" i="34"/>
  <c r="J148" i="34" s="1"/>
  <c r="J159" i="34" s="1"/>
  <c r="J26" i="36" s="1"/>
  <c r="H107" i="38" s="1"/>
  <c r="DJ23" i="34"/>
  <c r="DJ67" i="34" s="1"/>
  <c r="DJ78" i="34" s="1"/>
  <c r="I233" i="36" s="1"/>
  <c r="BS18" i="34"/>
  <c r="FF18" i="34"/>
  <c r="FF62" i="34" s="1"/>
  <c r="FF73" i="34" s="1"/>
  <c r="L322" i="36" s="1"/>
  <c r="R155" i="38" s="1"/>
  <c r="S108" i="34"/>
  <c r="X108" i="34" s="1"/>
  <c r="X152" i="34" s="1"/>
  <c r="I101" i="34"/>
  <c r="I145" i="34" s="1"/>
  <c r="AA101" i="34"/>
  <c r="AA145" i="34" s="1"/>
  <c r="AA156" i="34" s="1"/>
  <c r="L54" i="36" s="1"/>
  <c r="I166" i="38" s="1"/>
  <c r="D108" i="34"/>
  <c r="L108" i="34" s="1"/>
  <c r="EP103" i="34"/>
  <c r="EP147" i="34" s="1"/>
  <c r="EP158" i="34" s="1"/>
  <c r="K305" i="36" s="1"/>
  <c r="Q137" i="38" s="1"/>
  <c r="EP109" i="34"/>
  <c r="EP153" i="34" s="1"/>
  <c r="EP164" i="34" s="1"/>
  <c r="K311" i="36" s="1"/>
  <c r="Q143" i="38" s="1"/>
  <c r="DM17" i="34"/>
  <c r="DM61" i="34" s="1"/>
  <c r="DM72" i="34" s="1"/>
  <c r="L227" i="36" s="1"/>
  <c r="O154" i="38" s="1"/>
  <c r="FT104" i="34"/>
  <c r="FT148" i="34" s="1"/>
  <c r="FT159" i="34" s="1"/>
  <c r="K368" i="36" s="1"/>
  <c r="S138" i="38" s="1"/>
  <c r="FR101" i="34"/>
  <c r="FR145" i="34" s="1"/>
  <c r="FR156" i="34" s="1"/>
  <c r="I365" i="36" s="1"/>
  <c r="AW107" i="34"/>
  <c r="BB107" i="34" s="1"/>
  <c r="BB151" i="34" s="1"/>
  <c r="BB162" i="34" s="1"/>
  <c r="I122" i="36" s="1"/>
  <c r="K79" i="38" s="1"/>
  <c r="DT105" i="34"/>
  <c r="DX105" i="34" s="1"/>
  <c r="DX149" i="34" s="1"/>
  <c r="DX160" i="34" s="1"/>
  <c r="H276" i="36" s="1"/>
  <c r="Z104" i="34"/>
  <c r="Z148" i="34" s="1"/>
  <c r="BD103" i="34"/>
  <c r="BD147" i="34" s="1"/>
  <c r="BD158" i="34" s="1"/>
  <c r="K118" i="36" s="1"/>
  <c r="K137" i="38" s="1"/>
  <c r="AA109" i="34"/>
  <c r="AA153" i="34" s="1"/>
  <c r="AA164" i="34" s="1"/>
  <c r="CF109" i="34"/>
  <c r="CF153" i="34" s="1"/>
  <c r="CF164" i="34" s="1"/>
  <c r="I186" i="36" s="1"/>
  <c r="M81" i="38" s="1"/>
  <c r="FT102" i="34"/>
  <c r="FT146" i="34" s="1"/>
  <c r="FT157" i="34" s="1"/>
  <c r="K366" i="36" s="1"/>
  <c r="S136" i="38" s="1"/>
  <c r="EP102" i="34"/>
  <c r="EP146" i="34" s="1"/>
  <c r="EP157" i="34" s="1"/>
  <c r="K304" i="36" s="1"/>
  <c r="Q136" i="38" s="1"/>
  <c r="CA106" i="34"/>
  <c r="EQ102" i="34"/>
  <c r="EQ146" i="34" s="1"/>
  <c r="EQ157" i="34" s="1"/>
  <c r="L304" i="36" s="1"/>
  <c r="Q167" i="38" s="1"/>
  <c r="FE109" i="34"/>
  <c r="FE153" i="34" s="1"/>
  <c r="FE164" i="34" s="1"/>
  <c r="K342" i="36" s="1"/>
  <c r="R143" i="38" s="1"/>
  <c r="DY108" i="34"/>
  <c r="DY152" i="34" s="1"/>
  <c r="DY163" i="34" s="1"/>
  <c r="I279" i="36" s="1"/>
  <c r="P80" i="38" s="1"/>
  <c r="CW23" i="34"/>
  <c r="CW67" i="34" s="1"/>
  <c r="CW78" i="34" s="1"/>
  <c r="K202" i="36" s="1"/>
  <c r="N129" i="38" s="1"/>
  <c r="CX17" i="34"/>
  <c r="CX61" i="34" s="1"/>
  <c r="CX72" i="34" s="1"/>
  <c r="L196" i="36" s="1"/>
  <c r="N154" i="38" s="1"/>
  <c r="DL101" i="34"/>
  <c r="DL145" i="34" s="1"/>
  <c r="DL156" i="34" s="1"/>
  <c r="K241" i="36" s="1"/>
  <c r="O135" i="38" s="1"/>
  <c r="AH108" i="34"/>
  <c r="AO108" i="34" s="1"/>
  <c r="AO152" i="34" s="1"/>
  <c r="AO163" i="34" s="1"/>
  <c r="K92" i="36" s="1"/>
  <c r="J142" i="38" s="1"/>
  <c r="BE18" i="34"/>
  <c r="BE62" i="34" s="1"/>
  <c r="BE73" i="34" s="1"/>
  <c r="L104" i="36" s="1"/>
  <c r="K155" i="38" s="1"/>
  <c r="EX22" i="34"/>
  <c r="FD22" i="34" s="1"/>
  <c r="FD66" i="34" s="1"/>
  <c r="FD77" i="34" s="1"/>
  <c r="J326" i="36" s="1"/>
  <c r="R97" i="38" s="1"/>
  <c r="FS16" i="34"/>
  <c r="FS60" i="34" s="1"/>
  <c r="FS71" i="34" s="1"/>
  <c r="J351" i="36" s="1"/>
  <c r="S91" i="38" s="1"/>
  <c r="AW20" i="34"/>
  <c r="BE20" i="34" s="1"/>
  <c r="BE64" i="34" s="1"/>
  <c r="BE75" i="34" s="1"/>
  <c r="L106" i="36" s="1"/>
  <c r="K157" i="38" s="1"/>
  <c r="CU16" i="34"/>
  <c r="CU60" i="34" s="1"/>
  <c r="CU71" i="34" s="1"/>
  <c r="I195" i="36" s="1"/>
  <c r="N60" i="38" s="1"/>
  <c r="BC17" i="34"/>
  <c r="BC61" i="34" s="1"/>
  <c r="BC72" i="34" s="1"/>
  <c r="J103" i="36" s="1"/>
  <c r="K92" i="38" s="1"/>
  <c r="CW16" i="34"/>
  <c r="CW60" i="34" s="1"/>
  <c r="CW71" i="34" s="1"/>
  <c r="K195" i="36" s="1"/>
  <c r="N122" i="38" s="1"/>
  <c r="AN104" i="34"/>
  <c r="AN148" i="34" s="1"/>
  <c r="AN159" i="34" s="1"/>
  <c r="J88" i="36" s="1"/>
  <c r="J107" i="38" s="1"/>
  <c r="FS104" i="34"/>
  <c r="FS148" i="34" s="1"/>
  <c r="FS159" i="34" s="1"/>
  <c r="J368" i="36" s="1"/>
  <c r="S107" i="38" s="1"/>
  <c r="FU103" i="34"/>
  <c r="FU147" i="34" s="1"/>
  <c r="FU158" i="34" s="1"/>
  <c r="L367" i="36" s="1"/>
  <c r="S168" i="38" s="1"/>
  <c r="FS101" i="34"/>
  <c r="FS145" i="34" s="1"/>
  <c r="FS156" i="34" s="1"/>
  <c r="J365" i="36" s="1"/>
  <c r="S104" i="38" s="1"/>
  <c r="Z102" i="34"/>
  <c r="Z146" i="34" s="1"/>
  <c r="I109" i="34"/>
  <c r="I153" i="34" s="1"/>
  <c r="I164" i="34" s="1"/>
  <c r="I31" i="36" s="1"/>
  <c r="H81" i="38" s="1"/>
  <c r="AP103" i="34"/>
  <c r="AP147" i="34" s="1"/>
  <c r="AP158" i="34" s="1"/>
  <c r="L87" i="36" s="1"/>
  <c r="J168" i="38" s="1"/>
  <c r="FT109" i="34"/>
  <c r="FT153" i="34" s="1"/>
  <c r="FT164" i="34" s="1"/>
  <c r="K373" i="36" s="1"/>
  <c r="S143" i="38" s="1"/>
  <c r="DM109" i="34"/>
  <c r="DM153" i="34" s="1"/>
  <c r="DM164" i="34" s="1"/>
  <c r="L249" i="36" s="1"/>
  <c r="O174" i="38" s="1"/>
  <c r="BD101" i="34"/>
  <c r="BD145" i="34" s="1"/>
  <c r="BD156" i="34" s="1"/>
  <c r="K116" i="36" s="1"/>
  <c r="K135" i="38" s="1"/>
  <c r="FM105" i="34"/>
  <c r="FU105" i="34" s="1"/>
  <c r="FU149" i="34" s="1"/>
  <c r="FU160" i="34" s="1"/>
  <c r="L369" i="36" s="1"/>
  <c r="S170" i="38" s="1"/>
  <c r="FE104" i="34"/>
  <c r="FE148" i="34" s="1"/>
  <c r="FE159" i="34" s="1"/>
  <c r="K337" i="36" s="1"/>
  <c r="R138" i="38" s="1"/>
  <c r="BE23" i="34"/>
  <c r="BE67" i="34" s="1"/>
  <c r="BE78" i="34" s="1"/>
  <c r="L109" i="36" s="1"/>
  <c r="K160" i="38" s="1"/>
  <c r="CF16" i="34"/>
  <c r="CF60" i="34" s="1"/>
  <c r="CF71" i="34" s="1"/>
  <c r="I164" i="36" s="1"/>
  <c r="M60" i="38" s="1"/>
  <c r="FS23" i="34"/>
  <c r="FS67" i="34" s="1"/>
  <c r="FS78" i="34" s="1"/>
  <c r="J358" i="36" s="1"/>
  <c r="S98" i="38" s="1"/>
  <c r="CW15" i="34"/>
  <c r="CW59" i="34" s="1"/>
  <c r="CW70" i="34" s="1"/>
  <c r="K194" i="36" s="1"/>
  <c r="N121" i="38" s="1"/>
  <c r="S107" i="34"/>
  <c r="AA107" i="34" s="1"/>
  <c r="Z103" i="34"/>
  <c r="Z147" i="34" s="1"/>
  <c r="Z158" i="34" s="1"/>
  <c r="K56" i="36" s="1"/>
  <c r="I137" i="38" s="1"/>
  <c r="AA104" i="34"/>
  <c r="AA148" i="34" s="1"/>
  <c r="I104" i="34"/>
  <c r="I148" i="34" s="1"/>
  <c r="I159" i="34" s="1"/>
  <c r="I26" i="36" s="1"/>
  <c r="H76" i="38" s="1"/>
  <c r="K104" i="34"/>
  <c r="K148" i="34" s="1"/>
  <c r="K159" i="34" s="1"/>
  <c r="K26" i="36" s="1"/>
  <c r="H138" i="38" s="1"/>
  <c r="AN105" i="34"/>
  <c r="AN149" i="34" s="1"/>
  <c r="AN160" i="34" s="1"/>
  <c r="J89" i="36" s="1"/>
  <c r="J108" i="38" s="1"/>
  <c r="AP104" i="34"/>
  <c r="AP148" i="34" s="1"/>
  <c r="AP159" i="34" s="1"/>
  <c r="L88" i="36" s="1"/>
  <c r="J169" i="38" s="1"/>
  <c r="CF101" i="34"/>
  <c r="CF145" i="34" s="1"/>
  <c r="CF156" i="34" s="1"/>
  <c r="I178" i="36" s="1"/>
  <c r="M73" i="38" s="1"/>
  <c r="FM107" i="34"/>
  <c r="FR107" i="34" s="1"/>
  <c r="FR151" i="34" s="1"/>
  <c r="FR162" i="34" s="1"/>
  <c r="I371" i="36" s="1"/>
  <c r="S79" i="38" s="1"/>
  <c r="CV102" i="34"/>
  <c r="CV146" i="34" s="1"/>
  <c r="CV157" i="34" s="1"/>
  <c r="J210" i="36" s="1"/>
  <c r="N105" i="38" s="1"/>
  <c r="EN101" i="34"/>
  <c r="EN145" i="34" s="1"/>
  <c r="EN156" i="34" s="1"/>
  <c r="I303" i="36" s="1"/>
  <c r="EQ104" i="34"/>
  <c r="EQ148" i="34" s="1"/>
  <c r="EQ159" i="34" s="1"/>
  <c r="L306" i="36" s="1"/>
  <c r="Q169" i="38" s="1"/>
  <c r="BE101" i="34"/>
  <c r="BE145" i="34" s="1"/>
  <c r="BE156" i="34" s="1"/>
  <c r="L116" i="36" s="1"/>
  <c r="K166" i="38" s="1"/>
  <c r="FF102" i="34"/>
  <c r="FF146" i="34" s="1"/>
  <c r="FF157" i="34" s="1"/>
  <c r="L335" i="36" s="1"/>
  <c r="R167" i="38" s="1"/>
  <c r="CU17" i="34"/>
  <c r="CU61" i="34" s="1"/>
  <c r="CU72" i="34" s="1"/>
  <c r="I196" i="36" s="1"/>
  <c r="N61" i="38" s="1"/>
  <c r="DJ15" i="34"/>
  <c r="DJ59" i="34" s="1"/>
  <c r="DJ70" i="34" s="1"/>
  <c r="I225" i="36" s="1"/>
  <c r="O59" i="38" s="1"/>
  <c r="BS15" i="34"/>
  <c r="CF15" i="34"/>
  <c r="CF59" i="34" s="1"/>
  <c r="CF70" i="34" s="1"/>
  <c r="I163" i="36" s="1"/>
  <c r="M59" i="38" s="1"/>
  <c r="CX23" i="34"/>
  <c r="CX67" i="34" s="1"/>
  <c r="CX78" i="34" s="1"/>
  <c r="L202" i="36" s="1"/>
  <c r="N160" i="38" s="1"/>
  <c r="FS18" i="34"/>
  <c r="FS62" i="34" s="1"/>
  <c r="FS73" i="34" s="1"/>
  <c r="J353" i="36" s="1"/>
  <c r="S93" i="38" s="1"/>
  <c r="BC15" i="34"/>
  <c r="BC59" i="34" s="1"/>
  <c r="BC70" i="34" s="1"/>
  <c r="J101" i="36" s="1"/>
  <c r="K90" i="38" s="1"/>
  <c r="DM16" i="34"/>
  <c r="DM60" i="34" s="1"/>
  <c r="DM71" i="34" s="1"/>
  <c r="L226" i="36" s="1"/>
  <c r="O153" i="38" s="1"/>
  <c r="FE18" i="34"/>
  <c r="FE62" i="34" s="1"/>
  <c r="FE73" i="34" s="1"/>
  <c r="K322" i="36" s="1"/>
  <c r="R124" i="38" s="1"/>
  <c r="CI18" i="34"/>
  <c r="CI62" i="34" s="1"/>
  <c r="CI73" i="34" s="1"/>
  <c r="L166" i="36" s="1"/>
  <c r="M155" i="38" s="1"/>
  <c r="DT20" i="34"/>
  <c r="DZ20" i="34" s="1"/>
  <c r="DZ64" i="34" s="1"/>
  <c r="DZ75" i="34" s="1"/>
  <c r="J262" i="36" s="1"/>
  <c r="P95" i="38" s="1"/>
  <c r="BQ16" i="34"/>
  <c r="CU23" i="34"/>
  <c r="CU67" i="34" s="1"/>
  <c r="CU78" i="34" s="1"/>
  <c r="I202" i="36" s="1"/>
  <c r="DJ16" i="34"/>
  <c r="DJ60" i="34" s="1"/>
  <c r="DJ71" i="34" s="1"/>
  <c r="I226" i="36" s="1"/>
  <c r="O60" i="38" s="1"/>
  <c r="BS16" i="34"/>
  <c r="FF17" i="34"/>
  <c r="FF61" i="34" s="1"/>
  <c r="FF72" i="34" s="1"/>
  <c r="L321" i="36" s="1"/>
  <c r="R154" i="38" s="1"/>
  <c r="CA19" i="34"/>
  <c r="CX16" i="34"/>
  <c r="CX60" i="34" s="1"/>
  <c r="CX71" i="34" s="1"/>
  <c r="L195" i="36" s="1"/>
  <c r="N153" i="38" s="1"/>
  <c r="FS15" i="34"/>
  <c r="FS59" i="34" s="1"/>
  <c r="FS70" i="34" s="1"/>
  <c r="J350" i="36" s="1"/>
  <c r="S90" i="38" s="1"/>
  <c r="BC16" i="34"/>
  <c r="BC60" i="34" s="1"/>
  <c r="BC71" i="34" s="1"/>
  <c r="J102" i="36" s="1"/>
  <c r="K91" i="38" s="1"/>
  <c r="DE22" i="34"/>
  <c r="DF22" i="34" s="1"/>
  <c r="DF66" i="34" s="1"/>
  <c r="DF77" i="34" s="1"/>
  <c r="E232" i="36" s="1"/>
  <c r="CW18" i="34"/>
  <c r="CW62" i="34" s="1"/>
  <c r="CW73" i="34" s="1"/>
  <c r="K197" i="36" s="1"/>
  <c r="N124" i="38" s="1"/>
  <c r="FU16" i="34"/>
  <c r="FU60" i="34" s="1"/>
  <c r="FU71" i="34" s="1"/>
  <c r="L351" i="36" s="1"/>
  <c r="S153" i="38" s="1"/>
  <c r="FD18" i="34"/>
  <c r="FD62" i="34" s="1"/>
  <c r="FD73" i="34" s="1"/>
  <c r="J322" i="36" s="1"/>
  <c r="R93" i="38" s="1"/>
  <c r="DZ15" i="34"/>
  <c r="DZ59" i="34" s="1"/>
  <c r="DZ70" i="34" s="1"/>
  <c r="J257" i="36" s="1"/>
  <c r="P90" i="38" s="1"/>
  <c r="FU18" i="34"/>
  <c r="FU62" i="34" s="1"/>
  <c r="FU73" i="34" s="1"/>
  <c r="L353" i="36" s="1"/>
  <c r="S155" i="38" s="1"/>
  <c r="DK15" i="34"/>
  <c r="DK59" i="34" s="1"/>
  <c r="DK70" i="34" s="1"/>
  <c r="J225" i="36" s="1"/>
  <c r="O90" i="38" s="1"/>
  <c r="CI23" i="34"/>
  <c r="CI67" i="34" s="1"/>
  <c r="CI78" i="34" s="1"/>
  <c r="L171" i="36" s="1"/>
  <c r="M160" i="38" s="1"/>
  <c r="EQ18" i="34"/>
  <c r="EQ62" i="34" s="1"/>
  <c r="EQ73" i="34" s="1"/>
  <c r="L291" i="36" s="1"/>
  <c r="Q155" i="38" s="1"/>
  <c r="AO102" i="34"/>
  <c r="AO146" i="34" s="1"/>
  <c r="AO157" i="34" s="1"/>
  <c r="K86" i="36" s="1"/>
  <c r="J136" i="38" s="1"/>
  <c r="L101" i="34"/>
  <c r="L145" i="34" s="1"/>
  <c r="CX103" i="34"/>
  <c r="CX147" i="34" s="1"/>
  <c r="CX158" i="34" s="1"/>
  <c r="L211" i="36" s="1"/>
  <c r="N168" i="38" s="1"/>
  <c r="J101" i="34"/>
  <c r="J145" i="34" s="1"/>
  <c r="AN101" i="34"/>
  <c r="AN145" i="34" s="1"/>
  <c r="AN156" i="34" s="1"/>
  <c r="J85" i="36" s="1"/>
  <c r="J104" i="38" s="1"/>
  <c r="CI102" i="34"/>
  <c r="CI146" i="34" s="1"/>
  <c r="CI157" i="34" s="1"/>
  <c r="L179" i="36" s="1"/>
  <c r="M167" i="38" s="1"/>
  <c r="DZ103" i="34"/>
  <c r="DZ147" i="34" s="1"/>
  <c r="DZ158" i="34" s="1"/>
  <c r="J274" i="36" s="1"/>
  <c r="P106" i="38" s="1"/>
  <c r="DJ103" i="34"/>
  <c r="DJ147" i="34" s="1"/>
  <c r="DJ158" i="34" s="1"/>
  <c r="I243" i="36" s="1"/>
  <c r="O75" i="38" s="1"/>
  <c r="EN104" i="34"/>
  <c r="EN148" i="34" s="1"/>
  <c r="EN159" i="34" s="1"/>
  <c r="I306" i="36" s="1"/>
  <c r="Q76" i="38" s="1"/>
  <c r="DT107" i="34"/>
  <c r="DU107" i="34" s="1"/>
  <c r="DU151" i="34" s="1"/>
  <c r="DU162" i="34" s="1"/>
  <c r="E278" i="36" s="1"/>
  <c r="BE109" i="34"/>
  <c r="BE153" i="34" s="1"/>
  <c r="BE164" i="34" s="1"/>
  <c r="L124" i="36" s="1"/>
  <c r="K174" i="38" s="1"/>
  <c r="BQ109" i="34"/>
  <c r="BQ153" i="34" s="1"/>
  <c r="BQ164" i="34" s="1"/>
  <c r="I155" i="36" s="1"/>
  <c r="BT102" i="34"/>
  <c r="BT146" i="34" s="1"/>
  <c r="BT157" i="34" s="1"/>
  <c r="L148" i="36" s="1"/>
  <c r="L167" i="38" s="1"/>
  <c r="X104" i="34"/>
  <c r="X148" i="34" s="1"/>
  <c r="J102" i="34"/>
  <c r="J146" i="34" s="1"/>
  <c r="J157" i="34" s="1"/>
  <c r="J24" i="36" s="1"/>
  <c r="H105" i="38" s="1"/>
  <c r="K102" i="34"/>
  <c r="K146" i="34" s="1"/>
  <c r="L109" i="34"/>
  <c r="L153" i="34" s="1"/>
  <c r="DZ101" i="34"/>
  <c r="DZ145" i="34" s="1"/>
  <c r="DZ156" i="34" s="1"/>
  <c r="J272" i="36" s="1"/>
  <c r="P104" i="38" s="1"/>
  <c r="CA105" i="34"/>
  <c r="CH105" i="34" s="1"/>
  <c r="CH149" i="34" s="1"/>
  <c r="CH160" i="34" s="1"/>
  <c r="K182" i="36" s="1"/>
  <c r="M139" i="38" s="1"/>
  <c r="FM106" i="34"/>
  <c r="FN106" i="34" s="1"/>
  <c r="FN150" i="34" s="1"/>
  <c r="FN161" i="34" s="1"/>
  <c r="E370" i="36" s="1"/>
  <c r="DJ101" i="34"/>
  <c r="DJ145" i="34" s="1"/>
  <c r="DJ156" i="34" s="1"/>
  <c r="I241" i="36" s="1"/>
  <c r="O73" i="38" s="1"/>
  <c r="FU101" i="34"/>
  <c r="FU145" i="34" s="1"/>
  <c r="FU156" i="34" s="1"/>
  <c r="L365" i="36" s="1"/>
  <c r="S166" i="38" s="1"/>
  <c r="CP106" i="34"/>
  <c r="CU106" i="34" s="1"/>
  <c r="CU150" i="34" s="1"/>
  <c r="CU161" i="34" s="1"/>
  <c r="I214" i="36" s="1"/>
  <c r="N78" i="38" s="1"/>
  <c r="BB103" i="34"/>
  <c r="BB147" i="34" s="1"/>
  <c r="BB158" i="34" s="1"/>
  <c r="I118" i="36" s="1"/>
  <c r="K75" i="38" s="1"/>
  <c r="DM104" i="34"/>
  <c r="DM148" i="34" s="1"/>
  <c r="DM159" i="34" s="1"/>
  <c r="L244" i="36" s="1"/>
  <c r="O169" i="38" s="1"/>
  <c r="EN102" i="34"/>
  <c r="EN146" i="34" s="1"/>
  <c r="EN157" i="34" s="1"/>
  <c r="I304" i="36" s="1"/>
  <c r="Q74" i="38" s="1"/>
  <c r="CG104" i="34"/>
  <c r="CG148" i="34" s="1"/>
  <c r="CG159" i="34" s="1"/>
  <c r="J181" i="36" s="1"/>
  <c r="M107" i="38" s="1"/>
  <c r="CH103" i="34"/>
  <c r="CH147" i="34" s="1"/>
  <c r="CH158" i="34" s="1"/>
  <c r="K180" i="36" s="1"/>
  <c r="M137" i="38" s="1"/>
  <c r="EA101" i="34"/>
  <c r="EA145" i="34" s="1"/>
  <c r="EA156" i="34" s="1"/>
  <c r="K272" i="36" s="1"/>
  <c r="P135" i="38" s="1"/>
  <c r="EI108" i="34"/>
  <c r="EQ108" i="34" s="1"/>
  <c r="EQ152" i="34" s="1"/>
  <c r="EQ163" i="34" s="1"/>
  <c r="L310" i="36" s="1"/>
  <c r="Q173" i="38" s="1"/>
  <c r="FR109" i="34"/>
  <c r="FR153" i="34" s="1"/>
  <c r="FR164" i="34" s="1"/>
  <c r="I373" i="36" s="1"/>
  <c r="S81" i="38" s="1"/>
  <c r="BE104" i="34"/>
  <c r="BE148" i="34" s="1"/>
  <c r="BE159" i="34" s="1"/>
  <c r="L119" i="36" s="1"/>
  <c r="K169" i="38" s="1"/>
  <c r="EX108" i="34"/>
  <c r="EO101" i="34"/>
  <c r="EO145" i="34" s="1"/>
  <c r="EO156" i="34" s="1"/>
  <c r="J303" i="36" s="1"/>
  <c r="Q104" i="38" s="1"/>
  <c r="FF101" i="34"/>
  <c r="FF145" i="34" s="1"/>
  <c r="FF156" i="34" s="1"/>
  <c r="L334" i="36" s="1"/>
  <c r="R166" i="38" s="1"/>
  <c r="D106" i="34"/>
  <c r="K106" i="34" s="1"/>
  <c r="X102" i="34"/>
  <c r="X146" i="34" s="1"/>
  <c r="K101" i="34"/>
  <c r="K145" i="34" s="1"/>
  <c r="K156" i="34" s="1"/>
  <c r="K23" i="36" s="1"/>
  <c r="H135" i="38" s="1"/>
  <c r="L104" i="34"/>
  <c r="L148" i="34" s="1"/>
  <c r="L159" i="34" s="1"/>
  <c r="L26" i="36" s="1"/>
  <c r="H169" i="38" s="1"/>
  <c r="AN103" i="34"/>
  <c r="AN147" i="34" s="1"/>
  <c r="AN158" i="34" s="1"/>
  <c r="J87" i="36" s="1"/>
  <c r="J106" i="38" s="1"/>
  <c r="AO104" i="34"/>
  <c r="AO148" i="34" s="1"/>
  <c r="AO159" i="34" s="1"/>
  <c r="K88" i="36" s="1"/>
  <c r="J138" i="38" s="1"/>
  <c r="DZ104" i="34"/>
  <c r="DZ148" i="34" s="1"/>
  <c r="DZ159" i="34" s="1"/>
  <c r="J275" i="36" s="1"/>
  <c r="P107" i="38" s="1"/>
  <c r="CX109" i="34"/>
  <c r="CX153" i="34" s="1"/>
  <c r="CX164" i="34" s="1"/>
  <c r="L217" i="36" s="1"/>
  <c r="N174" i="38" s="1"/>
  <c r="FS103" i="34"/>
  <c r="FS147" i="34" s="1"/>
  <c r="FS158" i="34" s="1"/>
  <c r="J367" i="36" s="1"/>
  <c r="S106" i="38" s="1"/>
  <c r="DE105" i="34"/>
  <c r="DN105" i="34" s="1"/>
  <c r="DN149" i="34" s="1"/>
  <c r="DN160" i="34" s="1"/>
  <c r="M245" i="36" s="1"/>
  <c r="FM108" i="34"/>
  <c r="FU108" i="34" s="1"/>
  <c r="FU152" i="34" s="1"/>
  <c r="FU163" i="34" s="1"/>
  <c r="L372" i="36" s="1"/>
  <c r="S173" i="38" s="1"/>
  <c r="CV109" i="34"/>
  <c r="CV153" i="34" s="1"/>
  <c r="CV164" i="34" s="1"/>
  <c r="J217" i="36" s="1"/>
  <c r="N112" i="38" s="1"/>
  <c r="AW105" i="34"/>
  <c r="EN103" i="34"/>
  <c r="EN147" i="34" s="1"/>
  <c r="EN158" i="34" s="1"/>
  <c r="I305" i="36" s="1"/>
  <c r="Q75" i="38" s="1"/>
  <c r="CG102" i="34"/>
  <c r="CG146" i="34" s="1"/>
  <c r="CG157" i="34" s="1"/>
  <c r="J179" i="36" s="1"/>
  <c r="M105" i="38" s="1"/>
  <c r="DK102" i="34"/>
  <c r="DK146" i="34" s="1"/>
  <c r="DK157" i="34" s="1"/>
  <c r="J242" i="36" s="1"/>
  <c r="O105" i="38" s="1"/>
  <c r="CW102" i="34"/>
  <c r="CW146" i="34" s="1"/>
  <c r="CW157" i="34" s="1"/>
  <c r="K210" i="36" s="1"/>
  <c r="N136" i="38" s="1"/>
  <c r="EQ101" i="34"/>
  <c r="EQ145" i="34" s="1"/>
  <c r="EQ156" i="34" s="1"/>
  <c r="L303" i="36" s="1"/>
  <c r="Q166" i="38" s="1"/>
  <c r="EB104" i="34"/>
  <c r="EB148" i="34" s="1"/>
  <c r="EB159" i="34" s="1"/>
  <c r="L275" i="36" s="1"/>
  <c r="P169" i="38" s="1"/>
  <c r="DY104" i="34"/>
  <c r="DY148" i="34" s="1"/>
  <c r="DY159" i="34" s="1"/>
  <c r="I275" i="36" s="1"/>
  <c r="P76" i="38" s="1"/>
  <c r="FR103" i="34"/>
  <c r="FR147" i="34" s="1"/>
  <c r="FR158" i="34" s="1"/>
  <c r="I367" i="36" s="1"/>
  <c r="S75" i="38" s="1"/>
  <c r="AW106" i="34"/>
  <c r="BC106" i="34" s="1"/>
  <c r="BC150" i="34" s="1"/>
  <c r="BC161" i="34" s="1"/>
  <c r="J121" i="36" s="1"/>
  <c r="K109" i="38" s="1"/>
  <c r="AW108" i="34"/>
  <c r="AY108" i="34" s="1"/>
  <c r="AY152" i="34" s="1"/>
  <c r="AY163" i="34" s="1"/>
  <c r="F123" i="36" s="1"/>
  <c r="BQ103" i="34"/>
  <c r="BQ147" i="34" s="1"/>
  <c r="BQ158" i="34" s="1"/>
  <c r="I149" i="36" s="1"/>
  <c r="L75" i="38" s="1"/>
  <c r="FE102" i="34"/>
  <c r="FE146" i="34" s="1"/>
  <c r="FE157" i="34" s="1"/>
  <c r="K335" i="36" s="1"/>
  <c r="R136" i="38" s="1"/>
  <c r="FF109" i="34"/>
  <c r="FF153" i="34" s="1"/>
  <c r="FF164" i="34" s="1"/>
  <c r="L342" i="36" s="1"/>
  <c r="R174" i="38" s="1"/>
  <c r="DK104" i="34"/>
  <c r="DK148" i="34" s="1"/>
  <c r="DK159" i="34" s="1"/>
  <c r="J244" i="36" s="1"/>
  <c r="O107" i="38" s="1"/>
  <c r="CH101" i="34"/>
  <c r="CH145" i="34" s="1"/>
  <c r="CH156" i="34" s="1"/>
  <c r="K178" i="36" s="1"/>
  <c r="M135" i="38" s="1"/>
  <c r="CW103" i="34"/>
  <c r="CW147" i="34" s="1"/>
  <c r="CW158" i="34" s="1"/>
  <c r="K211" i="36" s="1"/>
  <c r="N137" i="38" s="1"/>
  <c r="EI106" i="34"/>
  <c r="EO106" i="34" s="1"/>
  <c r="EO150" i="34" s="1"/>
  <c r="EO161" i="34" s="1"/>
  <c r="J308" i="36" s="1"/>
  <c r="Q109" i="38" s="1"/>
  <c r="EB109" i="34"/>
  <c r="EB153" i="34" s="1"/>
  <c r="EB164" i="34" s="1"/>
  <c r="L280" i="36" s="1"/>
  <c r="P174" i="38" s="1"/>
  <c r="BC103" i="34"/>
  <c r="BC147" i="34" s="1"/>
  <c r="BC158" i="34" s="1"/>
  <c r="J118" i="36" s="1"/>
  <c r="K106" i="38" s="1"/>
  <c r="BL106" i="34"/>
  <c r="BS106" i="34" s="1"/>
  <c r="BS150" i="34" s="1"/>
  <c r="BS161" i="34" s="1"/>
  <c r="K152" i="36" s="1"/>
  <c r="L140" i="38" s="1"/>
  <c r="CI103" i="34"/>
  <c r="CI147" i="34" s="1"/>
  <c r="CI158" i="34" s="1"/>
  <c r="L180" i="36" s="1"/>
  <c r="M168" i="38" s="1"/>
  <c r="CX101" i="34"/>
  <c r="CX145" i="34" s="1"/>
  <c r="CX156" i="34" s="1"/>
  <c r="L209" i="36" s="1"/>
  <c r="N166" i="38" s="1"/>
  <c r="BC109" i="34"/>
  <c r="BC153" i="34" s="1"/>
  <c r="BC164" i="34" s="1"/>
  <c r="J124" i="36" s="1"/>
  <c r="K112" i="38" s="1"/>
  <c r="DE106" i="34"/>
  <c r="DJ106" i="34" s="1"/>
  <c r="DJ150" i="34" s="1"/>
  <c r="DJ161" i="34" s="1"/>
  <c r="I246" i="36" s="1"/>
  <c r="O78" i="38" s="1"/>
  <c r="CH104" i="34"/>
  <c r="CH148" i="34" s="1"/>
  <c r="CH159" i="34" s="1"/>
  <c r="K181" i="36" s="1"/>
  <c r="M138" i="38" s="1"/>
  <c r="CP107" i="34"/>
  <c r="CW107" i="34" s="1"/>
  <c r="CW151" i="34" s="1"/>
  <c r="CW162" i="34" s="1"/>
  <c r="K215" i="36" s="1"/>
  <c r="N141" i="38" s="1"/>
  <c r="EO104" i="34"/>
  <c r="EO148" i="34" s="1"/>
  <c r="EO159" i="34" s="1"/>
  <c r="J306" i="36" s="1"/>
  <c r="Q107" i="38" s="1"/>
  <c r="EB101" i="34"/>
  <c r="EB145" i="34" s="1"/>
  <c r="EB156" i="34" s="1"/>
  <c r="L272" i="36" s="1"/>
  <c r="P166" i="38" s="1"/>
  <c r="EB102" i="34"/>
  <c r="EB146" i="34" s="1"/>
  <c r="EB157" i="34" s="1"/>
  <c r="L273" i="36" s="1"/>
  <c r="P167" i="38" s="1"/>
  <c r="BS102" i="34"/>
  <c r="BS146" i="34" s="1"/>
  <c r="BS157" i="34" s="1"/>
  <c r="K148" i="36" s="1"/>
  <c r="L136" i="38" s="1"/>
  <c r="S105" i="34"/>
  <c r="AA105" i="34" s="1"/>
  <c r="AA149" i="34" s="1"/>
  <c r="D105" i="34"/>
  <c r="G105" i="34" s="1"/>
  <c r="G149" i="34" s="1"/>
  <c r="Z109" i="34"/>
  <c r="Z153" i="34" s="1"/>
  <c r="X103" i="34"/>
  <c r="X147" i="34" s="1"/>
  <c r="I102" i="34"/>
  <c r="I146" i="34" s="1"/>
  <c r="I157" i="34" s="1"/>
  <c r="I24" i="36" s="1"/>
  <c r="H74" i="38" s="1"/>
  <c r="K109" i="34"/>
  <c r="K153" i="34" s="1"/>
  <c r="K164" i="34" s="1"/>
  <c r="K31" i="36" s="1"/>
  <c r="H143" i="38" s="1"/>
  <c r="L103" i="34"/>
  <c r="L147" i="34" s="1"/>
  <c r="L158" i="34" s="1"/>
  <c r="L25" i="36" s="1"/>
  <c r="H168" i="38" s="1"/>
  <c r="AO105" i="34"/>
  <c r="AO149" i="34" s="1"/>
  <c r="AO160" i="34" s="1"/>
  <c r="K89" i="36" s="1"/>
  <c r="J139" i="38" s="1"/>
  <c r="AN109" i="34"/>
  <c r="AN153" i="34" s="1"/>
  <c r="AN164" i="34" s="1"/>
  <c r="J93" i="36" s="1"/>
  <c r="J112" i="38" s="1"/>
  <c r="AO101" i="34"/>
  <c r="AO145" i="34" s="1"/>
  <c r="AO156" i="34" s="1"/>
  <c r="K85" i="36" s="1"/>
  <c r="J135" i="38" s="1"/>
  <c r="AH107" i="34"/>
  <c r="AO107" i="34" s="1"/>
  <c r="AO151" i="34" s="1"/>
  <c r="AO162" i="34" s="1"/>
  <c r="K91" i="36" s="1"/>
  <c r="J141" i="38" s="1"/>
  <c r="AP102" i="34"/>
  <c r="AP146" i="34" s="1"/>
  <c r="AP157" i="34" s="1"/>
  <c r="L86" i="36" s="1"/>
  <c r="J167" i="38" s="1"/>
  <c r="CI109" i="34"/>
  <c r="CI153" i="34" s="1"/>
  <c r="CI164" i="34" s="1"/>
  <c r="L186" i="36" s="1"/>
  <c r="M174" i="38" s="1"/>
  <c r="CA108" i="34"/>
  <c r="CI108" i="34" s="1"/>
  <c r="CI152" i="34" s="1"/>
  <c r="CI163" i="34" s="1"/>
  <c r="L185" i="36" s="1"/>
  <c r="M173" i="38" s="1"/>
  <c r="DT106" i="34"/>
  <c r="DV106" i="34" s="1"/>
  <c r="DV150" i="34" s="1"/>
  <c r="DV161" i="34" s="1"/>
  <c r="F277" i="36" s="1"/>
  <c r="CF102" i="34"/>
  <c r="CF146" i="34" s="1"/>
  <c r="CF157" i="34" s="1"/>
  <c r="I179" i="36" s="1"/>
  <c r="M74" i="38" s="1"/>
  <c r="CP108" i="34"/>
  <c r="CU108" i="34" s="1"/>
  <c r="CU152" i="34" s="1"/>
  <c r="CU163" i="34" s="1"/>
  <c r="I216" i="36" s="1"/>
  <c r="N80" i="38" s="1"/>
  <c r="FS102" i="34"/>
  <c r="FS146" i="34" s="1"/>
  <c r="FS157" i="34" s="1"/>
  <c r="J366" i="36" s="1"/>
  <c r="S105" i="38" s="1"/>
  <c r="DJ109" i="34"/>
  <c r="DJ153" i="34" s="1"/>
  <c r="DJ164" i="34" s="1"/>
  <c r="I249" i="36" s="1"/>
  <c r="DJ102" i="34"/>
  <c r="DJ146" i="34" s="1"/>
  <c r="DJ157" i="34" s="1"/>
  <c r="I242" i="36" s="1"/>
  <c r="O74" i="38" s="1"/>
  <c r="FU104" i="34"/>
  <c r="FU148" i="34" s="1"/>
  <c r="FU159" i="34" s="1"/>
  <c r="L368" i="36" s="1"/>
  <c r="S169" i="38" s="1"/>
  <c r="FT103" i="34"/>
  <c r="FT147" i="34" s="1"/>
  <c r="FT158" i="34" s="1"/>
  <c r="K367" i="36" s="1"/>
  <c r="S137" i="38" s="1"/>
  <c r="CV104" i="34"/>
  <c r="CV148" i="34" s="1"/>
  <c r="CV159" i="34" s="1"/>
  <c r="J212" i="36" s="1"/>
  <c r="N107" i="38" s="1"/>
  <c r="BB109" i="34"/>
  <c r="BB153" i="34" s="1"/>
  <c r="BB164" i="34" s="1"/>
  <c r="I124" i="36" s="1"/>
  <c r="K81" i="38" s="1"/>
  <c r="BB101" i="34"/>
  <c r="BB145" i="34" s="1"/>
  <c r="BB156" i="34" s="1"/>
  <c r="I116" i="36" s="1"/>
  <c r="K73" i="38" s="1"/>
  <c r="BD109" i="34"/>
  <c r="BD153" i="34" s="1"/>
  <c r="BD164" i="34" s="1"/>
  <c r="K124" i="36" s="1"/>
  <c r="K143" i="38" s="1"/>
  <c r="EN109" i="34"/>
  <c r="EN153" i="34" s="1"/>
  <c r="EN164" i="34" s="1"/>
  <c r="I311" i="36" s="1"/>
  <c r="Q81" i="38" s="1"/>
  <c r="EP104" i="34"/>
  <c r="EP148" i="34" s="1"/>
  <c r="EP159" i="34" s="1"/>
  <c r="K306" i="36" s="1"/>
  <c r="Q138" i="38" s="1"/>
  <c r="CG109" i="34"/>
  <c r="CG153" i="34" s="1"/>
  <c r="CG164" i="34" s="1"/>
  <c r="J186" i="36" s="1"/>
  <c r="M112" i="38" s="1"/>
  <c r="DK101" i="34"/>
  <c r="DK145" i="34" s="1"/>
  <c r="DK156" i="34" s="1"/>
  <c r="J241" i="36" s="1"/>
  <c r="O104" i="38" s="1"/>
  <c r="CH102" i="34"/>
  <c r="CH146" i="34" s="1"/>
  <c r="CH157" i="34" s="1"/>
  <c r="K179" i="36" s="1"/>
  <c r="M136" i="38" s="1"/>
  <c r="EA103" i="34"/>
  <c r="EA147" i="34" s="1"/>
  <c r="EA158" i="34" s="1"/>
  <c r="K274" i="36" s="1"/>
  <c r="P137" i="38" s="1"/>
  <c r="CW104" i="34"/>
  <c r="CW148" i="34" s="1"/>
  <c r="CW159" i="34" s="1"/>
  <c r="K212" i="36" s="1"/>
  <c r="N138" i="38" s="1"/>
  <c r="DL109" i="34"/>
  <c r="DL153" i="34" s="1"/>
  <c r="DL164" i="34" s="1"/>
  <c r="K249" i="36" s="1"/>
  <c r="O143" i="38" s="1"/>
  <c r="EQ109" i="34"/>
  <c r="EQ153" i="34" s="1"/>
  <c r="EQ164" i="34" s="1"/>
  <c r="L311" i="36" s="1"/>
  <c r="Q174" i="38" s="1"/>
  <c r="EO102" i="34"/>
  <c r="EO146" i="34" s="1"/>
  <c r="EO157" i="34" s="1"/>
  <c r="J304" i="36" s="1"/>
  <c r="Q105" i="38" s="1"/>
  <c r="EB103" i="34"/>
  <c r="EB147" i="34" s="1"/>
  <c r="EB158" i="34" s="1"/>
  <c r="L274" i="36" s="1"/>
  <c r="P168" i="38" s="1"/>
  <c r="DY102" i="34"/>
  <c r="DY146" i="34" s="1"/>
  <c r="DY157" i="34" s="1"/>
  <c r="I273" i="36" s="1"/>
  <c r="P74" i="38" s="1"/>
  <c r="CP105" i="34"/>
  <c r="CW105" i="34" s="1"/>
  <c r="CW149" i="34" s="1"/>
  <c r="CW160" i="34" s="1"/>
  <c r="K213" i="36" s="1"/>
  <c r="N139" i="38" s="1"/>
  <c r="FR104" i="34"/>
  <c r="FR148" i="34" s="1"/>
  <c r="FR159" i="34" s="1"/>
  <c r="I368" i="36" s="1"/>
  <c r="S76" i="38" s="1"/>
  <c r="BC102" i="34"/>
  <c r="BC146" i="34" s="1"/>
  <c r="BC157" i="34" s="1"/>
  <c r="J117" i="36" s="1"/>
  <c r="K105" i="38" s="1"/>
  <c r="BE103" i="34"/>
  <c r="BE147" i="34" s="1"/>
  <c r="BE158" i="34" s="1"/>
  <c r="L118" i="36" s="1"/>
  <c r="K168" i="38" s="1"/>
  <c r="FE101" i="34"/>
  <c r="FE145" i="34" s="1"/>
  <c r="FE156" i="34" s="1"/>
  <c r="K334" i="36" s="1"/>
  <c r="R135" i="38" s="1"/>
  <c r="FE103" i="34"/>
  <c r="FE147" i="34" s="1"/>
  <c r="FE158" i="34" s="1"/>
  <c r="K336" i="36" s="1"/>
  <c r="R137" i="38" s="1"/>
  <c r="FF104" i="34"/>
  <c r="FF148" i="34" s="1"/>
  <c r="FF159" i="34" s="1"/>
  <c r="L337" i="36" s="1"/>
  <c r="R169" i="38" s="1"/>
  <c r="FD103" i="34"/>
  <c r="FD147" i="34" s="1"/>
  <c r="FD158" i="34" s="1"/>
  <c r="J336" i="36" s="1"/>
  <c r="R106" i="38" s="1"/>
  <c r="CG107" i="34"/>
  <c r="CG151" i="34" s="1"/>
  <c r="CG162" i="34" s="1"/>
  <c r="J184" i="36" s="1"/>
  <c r="M110" i="38" s="1"/>
  <c r="CI107" i="34"/>
  <c r="CI151" i="34" s="1"/>
  <c r="CI162" i="34" s="1"/>
  <c r="L184" i="36" s="1"/>
  <c r="M172" i="38" s="1"/>
  <c r="CF107" i="34"/>
  <c r="CF151" i="34" s="1"/>
  <c r="CF162" i="34" s="1"/>
  <c r="I184" i="36" s="1"/>
  <c r="M79" i="38" s="1"/>
  <c r="BR103" i="34"/>
  <c r="BR147" i="34" s="1"/>
  <c r="BR158" i="34" s="1"/>
  <c r="J149" i="36" s="1"/>
  <c r="L106" i="38" s="1"/>
  <c r="BS109" i="34"/>
  <c r="BS153" i="34" s="1"/>
  <c r="BS164" i="34" s="1"/>
  <c r="K155" i="36" s="1"/>
  <c r="L143" i="38" s="1"/>
  <c r="BS101" i="34"/>
  <c r="BS145" i="34" s="1"/>
  <c r="BS156" i="34" s="1"/>
  <c r="K147" i="36" s="1"/>
  <c r="L135" i="38" s="1"/>
  <c r="BR102" i="34"/>
  <c r="BR146" i="34" s="1"/>
  <c r="BR157" i="34" s="1"/>
  <c r="J148" i="36" s="1"/>
  <c r="L105" i="38" s="1"/>
  <c r="BR104" i="34"/>
  <c r="BR148" i="34" s="1"/>
  <c r="BR159" i="34" s="1"/>
  <c r="J150" i="36" s="1"/>
  <c r="L107" i="38" s="1"/>
  <c r="BS103" i="34"/>
  <c r="BS147" i="34" s="1"/>
  <c r="BS158" i="34" s="1"/>
  <c r="K149" i="36" s="1"/>
  <c r="L137" i="38" s="1"/>
  <c r="BL107" i="34"/>
  <c r="BS107" i="34" s="1"/>
  <c r="BS151" i="34" s="1"/>
  <c r="BS162" i="34" s="1"/>
  <c r="K153" i="36" s="1"/>
  <c r="L141" i="38" s="1"/>
  <c r="D107" i="34"/>
  <c r="H107" i="34" s="1"/>
  <c r="H151" i="34" s="1"/>
  <c r="J103" i="34"/>
  <c r="J147" i="34" s="1"/>
  <c r="AP105" i="34"/>
  <c r="AP149" i="34" s="1"/>
  <c r="AP160" i="34" s="1"/>
  <c r="L89" i="36" s="1"/>
  <c r="J170" i="38" s="1"/>
  <c r="AH106" i="34"/>
  <c r="AN106" i="34" s="1"/>
  <c r="AN150" i="34" s="1"/>
  <c r="AN161" i="34" s="1"/>
  <c r="J90" i="36" s="1"/>
  <c r="J109" i="38" s="1"/>
  <c r="AO109" i="34"/>
  <c r="AO153" i="34" s="1"/>
  <c r="AO164" i="34" s="1"/>
  <c r="K93" i="36" s="1"/>
  <c r="J143" i="38" s="1"/>
  <c r="AP109" i="34"/>
  <c r="AP153" i="34" s="1"/>
  <c r="AP164" i="34" s="1"/>
  <c r="L93" i="36" s="1"/>
  <c r="J174" i="38" s="1"/>
  <c r="CI104" i="34"/>
  <c r="CI148" i="34" s="1"/>
  <c r="CI159" i="34" s="1"/>
  <c r="L181" i="36" s="1"/>
  <c r="M169" i="38" s="1"/>
  <c r="DZ109" i="34"/>
  <c r="DZ153" i="34" s="1"/>
  <c r="DZ164" i="34" s="1"/>
  <c r="J280" i="36" s="1"/>
  <c r="P112" i="38" s="1"/>
  <c r="CF103" i="34"/>
  <c r="CF147" i="34" s="1"/>
  <c r="CF158" i="34" s="1"/>
  <c r="I180" i="36" s="1"/>
  <c r="M75" i="38" s="1"/>
  <c r="CX102" i="34"/>
  <c r="CX146" i="34" s="1"/>
  <c r="CX157" i="34" s="1"/>
  <c r="L210" i="36" s="1"/>
  <c r="N167" i="38" s="1"/>
  <c r="BE106" i="34"/>
  <c r="BE150" i="34" s="1"/>
  <c r="BE161" i="34" s="1"/>
  <c r="L121" i="36" s="1"/>
  <c r="K171" i="38" s="1"/>
  <c r="FU109" i="34"/>
  <c r="FU153" i="34" s="1"/>
  <c r="FU164" i="34" s="1"/>
  <c r="L373" i="36" s="1"/>
  <c r="S174" i="38" s="1"/>
  <c r="CV101" i="34"/>
  <c r="CV145" i="34" s="1"/>
  <c r="CV156" i="34" s="1"/>
  <c r="J209" i="36" s="1"/>
  <c r="N104" i="38" s="1"/>
  <c r="BB102" i="34"/>
  <c r="BB146" i="34" s="1"/>
  <c r="BB157" i="34" s="1"/>
  <c r="I117" i="36" s="1"/>
  <c r="K74" i="38" s="1"/>
  <c r="DM102" i="34"/>
  <c r="DM146" i="34" s="1"/>
  <c r="DM157" i="34" s="1"/>
  <c r="L242" i="36" s="1"/>
  <c r="O167" i="38" s="1"/>
  <c r="BD102" i="34"/>
  <c r="BD146" i="34" s="1"/>
  <c r="BD157" i="34" s="1"/>
  <c r="K117" i="36" s="1"/>
  <c r="K136" i="38" s="1"/>
  <c r="EI107" i="34"/>
  <c r="ER107" i="34" s="1"/>
  <c r="ER151" i="34" s="1"/>
  <c r="ER162" i="34" s="1"/>
  <c r="M309" i="36" s="1"/>
  <c r="CG101" i="34"/>
  <c r="CG145" i="34" s="1"/>
  <c r="CG156" i="34" s="1"/>
  <c r="J178" i="36" s="1"/>
  <c r="M104" i="38" s="1"/>
  <c r="DK103" i="34"/>
  <c r="DK147" i="34" s="1"/>
  <c r="DK158" i="34" s="1"/>
  <c r="J243" i="36" s="1"/>
  <c r="O106" i="38" s="1"/>
  <c r="CH109" i="34"/>
  <c r="CH153" i="34" s="1"/>
  <c r="CH164" i="34" s="1"/>
  <c r="K186" i="36" s="1"/>
  <c r="M143" i="38" s="1"/>
  <c r="EA104" i="34"/>
  <c r="EA148" i="34" s="1"/>
  <c r="EA159" i="34" s="1"/>
  <c r="K275" i="36" s="1"/>
  <c r="P138" i="38" s="1"/>
  <c r="CW109" i="34"/>
  <c r="CW153" i="34" s="1"/>
  <c r="CW164" i="34" s="1"/>
  <c r="K217" i="36" s="1"/>
  <c r="N143" i="38" s="1"/>
  <c r="DE107" i="34"/>
  <c r="DM107" i="34" s="1"/>
  <c r="DM151" i="34" s="1"/>
  <c r="DM162" i="34" s="1"/>
  <c r="L247" i="36" s="1"/>
  <c r="O172" i="38" s="1"/>
  <c r="EO103" i="34"/>
  <c r="EO147" i="34" s="1"/>
  <c r="EO158" i="34" s="1"/>
  <c r="J305" i="36" s="1"/>
  <c r="Q106" i="38" s="1"/>
  <c r="DY101" i="34"/>
  <c r="DY145" i="34" s="1"/>
  <c r="DY156" i="34" s="1"/>
  <c r="I272" i="36" s="1"/>
  <c r="P73" i="38" s="1"/>
  <c r="BC104" i="34"/>
  <c r="BC148" i="34" s="1"/>
  <c r="BC159" i="34" s="1"/>
  <c r="J119" i="36" s="1"/>
  <c r="K107" i="38" s="1"/>
  <c r="BT104" i="34"/>
  <c r="BT148" i="34" s="1"/>
  <c r="BT159" i="34" s="1"/>
  <c r="L150" i="36" s="1"/>
  <c r="L169" i="38" s="1"/>
  <c r="FD101" i="34"/>
  <c r="FD145" i="34" s="1"/>
  <c r="FD156" i="34" s="1"/>
  <c r="J334" i="36" s="1"/>
  <c r="R104" i="38" s="1"/>
  <c r="BR109" i="34"/>
  <c r="BR153" i="34" s="1"/>
  <c r="BR164" i="34" s="1"/>
  <c r="J155" i="36" s="1"/>
  <c r="L112" i="38" s="1"/>
  <c r="EX105" i="34"/>
  <c r="FE105" i="34" s="1"/>
  <c r="FE149" i="34" s="1"/>
  <c r="FE160" i="34" s="1"/>
  <c r="K338" i="36" s="1"/>
  <c r="R139" i="38" s="1"/>
  <c r="CV18" i="34"/>
  <c r="CV62" i="34" s="1"/>
  <c r="CV73" i="34" s="1"/>
  <c r="J197" i="36" s="1"/>
  <c r="N93" i="38" s="1"/>
  <c r="CH18" i="34"/>
  <c r="CH62" i="34" s="1"/>
  <c r="CH73" i="34" s="1"/>
  <c r="K166" i="36" s="1"/>
  <c r="M124" i="38" s="1"/>
  <c r="K17" i="34"/>
  <c r="K61" i="34" s="1"/>
  <c r="K72" i="34" s="1"/>
  <c r="K10" i="36" s="1"/>
  <c r="H123" i="38" s="1"/>
  <c r="DL23" i="34"/>
  <c r="DL67" i="34" s="1"/>
  <c r="DL78" i="34" s="1"/>
  <c r="K233" i="36" s="1"/>
  <c r="O129" i="38" s="1"/>
  <c r="BB16" i="34"/>
  <c r="BB60" i="34" s="1"/>
  <c r="BB71" i="34" s="1"/>
  <c r="I102" i="36" s="1"/>
  <c r="K60" i="38" s="1"/>
  <c r="FU17" i="34"/>
  <c r="FU61" i="34" s="1"/>
  <c r="FU72" i="34" s="1"/>
  <c r="L352" i="36" s="1"/>
  <c r="S154" i="38" s="1"/>
  <c r="FE16" i="34"/>
  <c r="FE60" i="34" s="1"/>
  <c r="FE71" i="34" s="1"/>
  <c r="K320" i="36" s="1"/>
  <c r="R122" i="38" s="1"/>
  <c r="CI16" i="34"/>
  <c r="CI60" i="34" s="1"/>
  <c r="CI71" i="34" s="1"/>
  <c r="L164" i="36" s="1"/>
  <c r="M153" i="38" s="1"/>
  <c r="EQ17" i="34"/>
  <c r="EQ61" i="34" s="1"/>
  <c r="EQ72" i="34" s="1"/>
  <c r="L290" i="36" s="1"/>
  <c r="Q154" i="38" s="1"/>
  <c r="G22" i="34"/>
  <c r="G66" i="34" s="1"/>
  <c r="FR18" i="34"/>
  <c r="FR62" i="34" s="1"/>
  <c r="FR73" i="34" s="1"/>
  <c r="I353" i="36" s="1"/>
  <c r="S62" i="38" s="1"/>
  <c r="CV15" i="34"/>
  <c r="CV59" i="34" s="1"/>
  <c r="CV70" i="34" s="1"/>
  <c r="J194" i="36" s="1"/>
  <c r="N90" i="38" s="1"/>
  <c r="CH17" i="34"/>
  <c r="CH61" i="34" s="1"/>
  <c r="CH72" i="34" s="1"/>
  <c r="K165" i="36" s="1"/>
  <c r="M123" i="38" s="1"/>
  <c r="FT17" i="34"/>
  <c r="FT61" i="34" s="1"/>
  <c r="FT72" i="34" s="1"/>
  <c r="K352" i="36" s="1"/>
  <c r="S123" i="38" s="1"/>
  <c r="L16" i="34"/>
  <c r="L60" i="34" s="1"/>
  <c r="L71" i="34" s="1"/>
  <c r="L9" i="36" s="1"/>
  <c r="H153" i="38" s="1"/>
  <c r="CV16" i="34"/>
  <c r="CV60" i="34" s="1"/>
  <c r="CV71" i="34" s="1"/>
  <c r="J195" i="36" s="1"/>
  <c r="N91" i="38" s="1"/>
  <c r="BB18" i="34"/>
  <c r="BB62" i="34" s="1"/>
  <c r="BB73" i="34" s="1"/>
  <c r="I104" i="36" s="1"/>
  <c r="K62" i="38" s="1"/>
  <c r="FR23" i="34"/>
  <c r="FR67" i="34" s="1"/>
  <c r="FR78" i="34" s="1"/>
  <c r="I358" i="36" s="1"/>
  <c r="DY15" i="34"/>
  <c r="DY59" i="34" s="1"/>
  <c r="DY70" i="34" s="1"/>
  <c r="I257" i="36" s="1"/>
  <c r="P59" i="38" s="1"/>
  <c r="FD23" i="34"/>
  <c r="FD67" i="34" s="1"/>
  <c r="FD78" i="34" s="1"/>
  <c r="J327" i="36" s="1"/>
  <c r="R98" i="38" s="1"/>
  <c r="CP19" i="34"/>
  <c r="CQ19" i="34" s="1"/>
  <c r="CQ63" i="34" s="1"/>
  <c r="CQ74" i="34" s="1"/>
  <c r="E198" i="36" s="1"/>
  <c r="BR15" i="34"/>
  <c r="DJ17" i="34"/>
  <c r="DJ61" i="34" s="1"/>
  <c r="DJ72" i="34" s="1"/>
  <c r="I227" i="36" s="1"/>
  <c r="O61" i="38" s="1"/>
  <c r="BB15" i="34"/>
  <c r="BB59" i="34" s="1"/>
  <c r="BB70" i="34" s="1"/>
  <c r="I101" i="36" s="1"/>
  <c r="K59" i="38" s="1"/>
  <c r="BE16" i="34"/>
  <c r="BE60" i="34" s="1"/>
  <c r="BE71" i="34" s="1"/>
  <c r="L102" i="36" s="1"/>
  <c r="K153" i="38" s="1"/>
  <c r="FR17" i="34"/>
  <c r="FR61" i="34" s="1"/>
  <c r="FR72" i="34" s="1"/>
  <c r="I352" i="36" s="1"/>
  <c r="S61" i="38" s="1"/>
  <c r="DL16" i="34"/>
  <c r="DL60" i="34" s="1"/>
  <c r="DL71" i="34" s="1"/>
  <c r="K226" i="36" s="1"/>
  <c r="O122" i="38" s="1"/>
  <c r="FF16" i="34"/>
  <c r="FF60" i="34" s="1"/>
  <c r="FF71" i="34" s="1"/>
  <c r="L320" i="36" s="1"/>
  <c r="R153" i="38" s="1"/>
  <c r="CF23" i="34"/>
  <c r="CF67" i="34" s="1"/>
  <c r="CF78" i="34" s="1"/>
  <c r="I171" i="36" s="1"/>
  <c r="M67" i="38" s="1"/>
  <c r="CH15" i="34"/>
  <c r="CH59" i="34" s="1"/>
  <c r="CH70" i="34" s="1"/>
  <c r="K163" i="36" s="1"/>
  <c r="M121" i="38" s="1"/>
  <c r="CX15" i="34"/>
  <c r="CX59" i="34" s="1"/>
  <c r="CX70" i="34" s="1"/>
  <c r="L194" i="36" s="1"/>
  <c r="N152" i="38" s="1"/>
  <c r="CP22" i="34"/>
  <c r="CT22" i="34" s="1"/>
  <c r="CT66" i="34" s="1"/>
  <c r="CT77" i="34" s="1"/>
  <c r="H201" i="36" s="1"/>
  <c r="FS17" i="34"/>
  <c r="FS61" i="34" s="1"/>
  <c r="FS72" i="34" s="1"/>
  <c r="J352" i="36" s="1"/>
  <c r="S92" i="38" s="1"/>
  <c r="DZ23" i="34"/>
  <c r="DZ67" i="34" s="1"/>
  <c r="DZ78" i="34" s="1"/>
  <c r="J265" i="36" s="1"/>
  <c r="P98" i="38" s="1"/>
  <c r="BC18" i="34"/>
  <c r="BC62" i="34" s="1"/>
  <c r="BC73" i="34" s="1"/>
  <c r="J104" i="36" s="1"/>
  <c r="K93" i="38" s="1"/>
  <c r="DM23" i="34"/>
  <c r="DM67" i="34" s="1"/>
  <c r="DM78" i="34" s="1"/>
  <c r="L233" i="36" s="1"/>
  <c r="O160" i="38" s="1"/>
  <c r="CW17" i="34"/>
  <c r="CW61" i="34" s="1"/>
  <c r="CW72" i="34" s="1"/>
  <c r="K196" i="36" s="1"/>
  <c r="N123" i="38" s="1"/>
  <c r="BQ18" i="34"/>
  <c r="DK18" i="34"/>
  <c r="DK62" i="34" s="1"/>
  <c r="DK73" i="34" s="1"/>
  <c r="J228" i="36" s="1"/>
  <c r="O93" i="38" s="1"/>
  <c r="EI22" i="34"/>
  <c r="EO22" i="34" s="1"/>
  <c r="EO66" i="34" s="1"/>
  <c r="EO77" i="34" s="1"/>
  <c r="J295" i="36" s="1"/>
  <c r="Q97" i="38" s="1"/>
  <c r="BD15" i="34"/>
  <c r="BD59" i="34" s="1"/>
  <c r="BD70" i="34" s="1"/>
  <c r="K101" i="36" s="1"/>
  <c r="K121" i="38" s="1"/>
  <c r="K19" i="34"/>
  <c r="K63" i="34" s="1"/>
  <c r="K74" i="34" s="1"/>
  <c r="K12" i="36" s="1"/>
  <c r="H125" i="38" s="1"/>
  <c r="EX20" i="34"/>
  <c r="FA20" i="34" s="1"/>
  <c r="FA64" i="34" s="1"/>
  <c r="FA75" i="34" s="1"/>
  <c r="G324" i="36" s="1"/>
  <c r="BR17" i="34"/>
  <c r="BB17" i="34"/>
  <c r="BB61" i="34" s="1"/>
  <c r="BB72" i="34" s="1"/>
  <c r="I103" i="36" s="1"/>
  <c r="K61" i="38" s="1"/>
  <c r="FM19" i="34"/>
  <c r="FR19" i="34" s="1"/>
  <c r="FR63" i="34" s="1"/>
  <c r="FR74" i="34" s="1"/>
  <c r="I354" i="36" s="1"/>
  <c r="S63" i="38" s="1"/>
  <c r="DL18" i="34"/>
  <c r="DL62" i="34" s="1"/>
  <c r="DL73" i="34" s="1"/>
  <c r="K228" i="36" s="1"/>
  <c r="O124" i="38" s="1"/>
  <c r="CP20" i="34"/>
  <c r="CU20" i="34" s="1"/>
  <c r="CU64" i="34" s="1"/>
  <c r="CU75" i="34" s="1"/>
  <c r="I199" i="36" s="1"/>
  <c r="CA21" i="34"/>
  <c r="CJ21" i="34" s="1"/>
  <c r="CJ65" i="34" s="1"/>
  <c r="CJ76" i="34" s="1"/>
  <c r="M169" i="36" s="1"/>
  <c r="FT18" i="34"/>
  <c r="FT62" i="34" s="1"/>
  <c r="FT73" i="34" s="1"/>
  <c r="K353" i="36" s="1"/>
  <c r="S124" i="38" s="1"/>
  <c r="BD18" i="34"/>
  <c r="BD62" i="34" s="1"/>
  <c r="BD73" i="34" s="1"/>
  <c r="K104" i="36" s="1"/>
  <c r="K124" i="38" s="1"/>
  <c r="FU23" i="34"/>
  <c r="FU67" i="34" s="1"/>
  <c r="FU78" i="34" s="1"/>
  <c r="L358" i="36" s="1"/>
  <c r="S160" i="38" s="1"/>
  <c r="FE23" i="34"/>
  <c r="FE67" i="34" s="1"/>
  <c r="FE78" i="34" s="1"/>
  <c r="K327" i="36" s="1"/>
  <c r="R129" i="38" s="1"/>
  <c r="DK23" i="34"/>
  <c r="DK67" i="34" s="1"/>
  <c r="DK78" i="34" s="1"/>
  <c r="J233" i="36" s="1"/>
  <c r="O98" i="38" s="1"/>
  <c r="EO23" i="34"/>
  <c r="EO67" i="34" s="1"/>
  <c r="EO78" i="34" s="1"/>
  <c r="J296" i="36" s="1"/>
  <c r="Q98" i="38" s="1"/>
  <c r="EN18" i="34"/>
  <c r="EN62" i="34" s="1"/>
  <c r="EN73" i="34" s="1"/>
  <c r="I291" i="36" s="1"/>
  <c r="Q62" i="38" s="1"/>
  <c r="EQ15" i="34"/>
  <c r="EQ59" i="34" s="1"/>
  <c r="EQ70" i="34" s="1"/>
  <c r="L288" i="36" s="1"/>
  <c r="Q152" i="38" s="1"/>
  <c r="EP17" i="34"/>
  <c r="EP61" i="34" s="1"/>
  <c r="EP72" i="34" s="1"/>
  <c r="K290" i="36" s="1"/>
  <c r="Q123" i="38" s="1"/>
  <c r="FC18" i="34"/>
  <c r="FC62" i="34" s="1"/>
  <c r="FC73" i="34" s="1"/>
  <c r="I322" i="36" s="1"/>
  <c r="R62" i="38" s="1"/>
  <c r="EO18" i="34"/>
  <c r="EO62" i="34" s="1"/>
  <c r="EO73" i="34" s="1"/>
  <c r="J291" i="36" s="1"/>
  <c r="Q93" i="38" s="1"/>
  <c r="FC23" i="34"/>
  <c r="FC67" i="34" s="1"/>
  <c r="FC78" i="34" s="1"/>
  <c r="I327" i="36" s="1"/>
  <c r="EA17" i="34"/>
  <c r="EA61" i="34" s="1"/>
  <c r="EA72" i="34" s="1"/>
  <c r="K259" i="36" s="1"/>
  <c r="P123" i="38" s="1"/>
  <c r="BT18" i="34"/>
  <c r="FD17" i="34"/>
  <c r="FD61" i="34" s="1"/>
  <c r="FD72" i="34" s="1"/>
  <c r="J321" i="36" s="1"/>
  <c r="R92" i="38" s="1"/>
  <c r="BR16" i="34"/>
  <c r="BB23" i="34"/>
  <c r="BB67" i="34" s="1"/>
  <c r="BB78" i="34" s="1"/>
  <c r="I109" i="36" s="1"/>
  <c r="K67" i="38" s="1"/>
  <c r="FR15" i="34"/>
  <c r="FR59" i="34" s="1"/>
  <c r="FR70" i="34" s="1"/>
  <c r="I350" i="36" s="1"/>
  <c r="S59" i="38" s="1"/>
  <c r="DL17" i="34"/>
  <c r="DL61" i="34" s="1"/>
  <c r="DL72" i="34" s="1"/>
  <c r="K227" i="36" s="1"/>
  <c r="O123" i="38" s="1"/>
  <c r="CV23" i="34"/>
  <c r="CV67" i="34" s="1"/>
  <c r="CV78" i="34" s="1"/>
  <c r="J202" i="36" s="1"/>
  <c r="N98" i="38" s="1"/>
  <c r="CH16" i="34"/>
  <c r="CH60" i="34" s="1"/>
  <c r="CH71" i="34" s="1"/>
  <c r="K164" i="36" s="1"/>
  <c r="M122" i="38" s="1"/>
  <c r="DZ17" i="34"/>
  <c r="DZ61" i="34" s="1"/>
  <c r="DZ72" i="34" s="1"/>
  <c r="J259" i="36" s="1"/>
  <c r="P92" i="38" s="1"/>
  <c r="FT16" i="34"/>
  <c r="FT60" i="34" s="1"/>
  <c r="FT71" i="34" s="1"/>
  <c r="K351" i="36" s="1"/>
  <c r="S122" i="38" s="1"/>
  <c r="DY18" i="34"/>
  <c r="DY62" i="34" s="1"/>
  <c r="DY73" i="34" s="1"/>
  <c r="I260" i="36" s="1"/>
  <c r="P62" i="38" s="1"/>
  <c r="FM22" i="34"/>
  <c r="FQ22" i="34" s="1"/>
  <c r="FQ66" i="34" s="1"/>
  <c r="FQ77" i="34" s="1"/>
  <c r="H357" i="36" s="1"/>
  <c r="BQ17" i="34"/>
  <c r="FE17" i="34"/>
  <c r="FE61" i="34" s="1"/>
  <c r="FE72" i="34" s="1"/>
  <c r="K321" i="36" s="1"/>
  <c r="R123" i="38" s="1"/>
  <c r="DK16" i="34"/>
  <c r="DK60" i="34" s="1"/>
  <c r="DK71" i="34" s="1"/>
  <c r="J226" i="36" s="1"/>
  <c r="O91" i="38" s="1"/>
  <c r="CA22" i="34"/>
  <c r="CC22" i="34" s="1"/>
  <c r="CC66" i="34" s="1"/>
  <c r="CC77" i="34" s="1"/>
  <c r="F170" i="36" s="1"/>
  <c r="EO16" i="34"/>
  <c r="EO60" i="34" s="1"/>
  <c r="EO71" i="34" s="1"/>
  <c r="J289" i="36" s="1"/>
  <c r="Q91" i="38" s="1"/>
  <c r="EQ23" i="34"/>
  <c r="EQ67" i="34" s="1"/>
  <c r="EQ78" i="34" s="1"/>
  <c r="L296" i="36" s="1"/>
  <c r="Q160" i="38" s="1"/>
  <c r="EP16" i="34"/>
  <c r="EP60" i="34" s="1"/>
  <c r="EP71" i="34" s="1"/>
  <c r="K289" i="36" s="1"/>
  <c r="Q122" i="38" s="1"/>
  <c r="CG23" i="34"/>
  <c r="CG67" i="34" s="1"/>
  <c r="CG78" i="34" s="1"/>
  <c r="J171" i="36" s="1"/>
  <c r="M98" i="38" s="1"/>
  <c r="EX19" i="34"/>
  <c r="FC19" i="34" s="1"/>
  <c r="FC63" i="34" s="1"/>
  <c r="FC74" i="34" s="1"/>
  <c r="I323" i="36" s="1"/>
  <c r="R63" i="38" s="1"/>
  <c r="BT17" i="34"/>
  <c r="CG16" i="34"/>
  <c r="CG60" i="34" s="1"/>
  <c r="CG71" i="34" s="1"/>
  <c r="J164" i="36" s="1"/>
  <c r="M91" i="38" s="1"/>
  <c r="L22" i="34"/>
  <c r="L66" i="34" s="1"/>
  <c r="L77" i="34" s="1"/>
  <c r="L15" i="36" s="1"/>
  <c r="H159" i="38" s="1"/>
  <c r="I22" i="34"/>
  <c r="I66" i="34" s="1"/>
  <c r="I77" i="34" s="1"/>
  <c r="I15" i="36" s="1"/>
  <c r="H66" i="38" s="1"/>
  <c r="FD16" i="34"/>
  <c r="FD60" i="34" s="1"/>
  <c r="FD71" i="34" s="1"/>
  <c r="J320" i="36" s="1"/>
  <c r="R91" i="38" s="1"/>
  <c r="CU15" i="34"/>
  <c r="CU59" i="34" s="1"/>
  <c r="CU70" i="34" s="1"/>
  <c r="I194" i="36" s="1"/>
  <c r="N59" i="38" s="1"/>
  <c r="DE19" i="34"/>
  <c r="DH19" i="34" s="1"/>
  <c r="DH63" i="34" s="1"/>
  <c r="DH74" i="34" s="1"/>
  <c r="G229" i="36" s="1"/>
  <c r="AW22" i="34"/>
  <c r="AY22" i="34" s="1"/>
  <c r="AY66" i="34" s="1"/>
  <c r="AY77" i="34" s="1"/>
  <c r="F108" i="36" s="1"/>
  <c r="DE21" i="34"/>
  <c r="DJ21" i="34" s="1"/>
  <c r="DJ65" i="34" s="1"/>
  <c r="DJ76" i="34" s="1"/>
  <c r="I231" i="36" s="1"/>
  <c r="O65" i="38" s="1"/>
  <c r="FF15" i="34"/>
  <c r="FF59" i="34" s="1"/>
  <c r="FF70" i="34" s="1"/>
  <c r="L319" i="36" s="1"/>
  <c r="R152" i="38" s="1"/>
  <c r="CF18" i="34"/>
  <c r="CF62" i="34" s="1"/>
  <c r="CF73" i="34" s="1"/>
  <c r="I166" i="36" s="1"/>
  <c r="M62" i="38" s="1"/>
  <c r="DZ18" i="34"/>
  <c r="DZ62" i="34" s="1"/>
  <c r="DZ73" i="34" s="1"/>
  <c r="J260" i="36" s="1"/>
  <c r="P93" i="38" s="1"/>
  <c r="FT15" i="34"/>
  <c r="FT59" i="34" s="1"/>
  <c r="FT70" i="34" s="1"/>
  <c r="K350" i="36" s="1"/>
  <c r="S121" i="38" s="1"/>
  <c r="DM15" i="34"/>
  <c r="DM59" i="34" s="1"/>
  <c r="DM70" i="34" s="1"/>
  <c r="L225" i="36" s="1"/>
  <c r="O152" i="38" s="1"/>
  <c r="FC15" i="34"/>
  <c r="FC59" i="34" s="1"/>
  <c r="FC70" i="34" s="1"/>
  <c r="I319" i="36" s="1"/>
  <c r="R59" i="38" s="1"/>
  <c r="DT21" i="34"/>
  <c r="DU21" i="34" s="1"/>
  <c r="DU65" i="34" s="1"/>
  <c r="DU76" i="34" s="1"/>
  <c r="E263" i="36" s="1"/>
  <c r="FE15" i="34"/>
  <c r="FE59" i="34" s="1"/>
  <c r="FE70" i="34" s="1"/>
  <c r="K319" i="36" s="1"/>
  <c r="R121" i="38" s="1"/>
  <c r="DK17" i="34"/>
  <c r="DK61" i="34" s="1"/>
  <c r="DK72" i="34" s="1"/>
  <c r="J227" i="36" s="1"/>
  <c r="O92" i="38" s="1"/>
  <c r="CI15" i="34"/>
  <c r="CI59" i="34" s="1"/>
  <c r="CI70" i="34" s="1"/>
  <c r="L163" i="36" s="1"/>
  <c r="M152" i="38" s="1"/>
  <c r="EN17" i="34"/>
  <c r="EN61" i="34" s="1"/>
  <c r="EN72" i="34" s="1"/>
  <c r="I290" i="36" s="1"/>
  <c r="Q61" i="38" s="1"/>
  <c r="FT23" i="34"/>
  <c r="FT67" i="34" s="1"/>
  <c r="FT78" i="34" s="1"/>
  <c r="K358" i="36" s="1"/>
  <c r="S129" i="38" s="1"/>
  <c r="DT19" i="34"/>
  <c r="EA19" i="34" s="1"/>
  <c r="EA63" i="34" s="1"/>
  <c r="EA74" i="34" s="1"/>
  <c r="K261" i="36" s="1"/>
  <c r="P125" i="38" s="1"/>
  <c r="DY16" i="34"/>
  <c r="DY60" i="34" s="1"/>
  <c r="DY71" i="34" s="1"/>
  <c r="I258" i="36" s="1"/>
  <c r="P60" i="38" s="1"/>
  <c r="BD16" i="34"/>
  <c r="BD60" i="34" s="1"/>
  <c r="BD71" i="34" s="1"/>
  <c r="K102" i="36" s="1"/>
  <c r="K122" i="38" s="1"/>
  <c r="AW21" i="34"/>
  <c r="BD21" i="34" s="1"/>
  <c r="BD65" i="34" s="1"/>
  <c r="BD76" i="34" s="1"/>
  <c r="K107" i="36" s="1"/>
  <c r="K127" i="38" s="1"/>
  <c r="FC17" i="34"/>
  <c r="FC61" i="34" s="1"/>
  <c r="FC72" i="34" s="1"/>
  <c r="I321" i="36" s="1"/>
  <c r="R61" i="38" s="1"/>
  <c r="EA18" i="34"/>
  <c r="EA62" i="34" s="1"/>
  <c r="EA73" i="34" s="1"/>
  <c r="K260" i="36" s="1"/>
  <c r="P124" i="38" s="1"/>
  <c r="EA15" i="34"/>
  <c r="EA59" i="34" s="1"/>
  <c r="EA70" i="34" s="1"/>
  <c r="K257" i="36" s="1"/>
  <c r="P121" i="38" s="1"/>
  <c r="BT16" i="34"/>
  <c r="CG15" i="34"/>
  <c r="CG59" i="34" s="1"/>
  <c r="CG70" i="34" s="1"/>
  <c r="J163" i="36" s="1"/>
  <c r="M90" i="38" s="1"/>
  <c r="CG18" i="34"/>
  <c r="CG62" i="34" s="1"/>
  <c r="CG73" i="34" s="1"/>
  <c r="J166" i="36" s="1"/>
  <c r="M93" i="38" s="1"/>
  <c r="EO15" i="34"/>
  <c r="EO59" i="34" s="1"/>
  <c r="EO70" i="34" s="1"/>
  <c r="J288" i="36" s="1"/>
  <c r="Q90" i="38" s="1"/>
  <c r="EO17" i="34"/>
  <c r="EO61" i="34" s="1"/>
  <c r="EO72" i="34" s="1"/>
  <c r="J290" i="36" s="1"/>
  <c r="Q92" i="38" s="1"/>
  <c r="EI19" i="34"/>
  <c r="EL19" i="34" s="1"/>
  <c r="EL63" i="34" s="1"/>
  <c r="EL74" i="34" s="1"/>
  <c r="G292" i="36" s="1"/>
  <c r="EN15" i="34"/>
  <c r="EN59" i="34" s="1"/>
  <c r="EN70" i="34" s="1"/>
  <c r="I288" i="36" s="1"/>
  <c r="Q59" i="38" s="1"/>
  <c r="DY23" i="34"/>
  <c r="DY67" i="34" s="1"/>
  <c r="DY78" i="34" s="1"/>
  <c r="I265" i="36" s="1"/>
  <c r="P67" i="38" s="1"/>
  <c r="BD17" i="34"/>
  <c r="BD61" i="34" s="1"/>
  <c r="BD72" i="34" s="1"/>
  <c r="K103" i="36" s="1"/>
  <c r="K123" i="38" s="1"/>
  <c r="EA23" i="34"/>
  <c r="EA67" i="34" s="1"/>
  <c r="EA78" i="34" s="1"/>
  <c r="K265" i="36" s="1"/>
  <c r="P129" i="38" s="1"/>
  <c r="CA20" i="34"/>
  <c r="CI20" i="34" s="1"/>
  <c r="CI64" i="34" s="1"/>
  <c r="CI75" i="34" s="1"/>
  <c r="L168" i="36" s="1"/>
  <c r="M157" i="38" s="1"/>
  <c r="EN16" i="34"/>
  <c r="EN60" i="34" s="1"/>
  <c r="EN71" i="34" s="1"/>
  <c r="I289" i="36" s="1"/>
  <c r="Q60" i="38" s="1"/>
  <c r="L15" i="34"/>
  <c r="L59" i="34" s="1"/>
  <c r="L70" i="34" s="1"/>
  <c r="L8" i="36" s="1"/>
  <c r="H152" i="38" s="1"/>
  <c r="L20" i="34"/>
  <c r="L64" i="34" s="1"/>
  <c r="L75" i="34" s="1"/>
  <c r="L13" i="36" s="1"/>
  <c r="H157" i="38" s="1"/>
  <c r="K18" i="34"/>
  <c r="K62" i="34" s="1"/>
  <c r="K73" i="34" s="1"/>
  <c r="K11" i="36" s="1"/>
  <c r="H124" i="38" s="1"/>
  <c r="K23" i="34"/>
  <c r="K67" i="34" s="1"/>
  <c r="K78" i="34" s="1"/>
  <c r="K16" i="36" s="1"/>
  <c r="H129" i="38" s="1"/>
  <c r="E22" i="34"/>
  <c r="E66" i="34" s="1"/>
  <c r="E77" i="34" s="1"/>
  <c r="E15" i="36" s="1"/>
  <c r="H22" i="34"/>
  <c r="H66" i="34" s="1"/>
  <c r="D21" i="34"/>
  <c r="K21" i="34" s="1"/>
  <c r="K65" i="34" s="1"/>
  <c r="K76" i="34" s="1"/>
  <c r="K14" i="36" s="1"/>
  <c r="H127" i="38" s="1"/>
  <c r="L19" i="34"/>
  <c r="L63" i="34" s="1"/>
  <c r="L74" i="34" s="1"/>
  <c r="L12" i="36" s="1"/>
  <c r="H156" i="38" s="1"/>
  <c r="L17" i="34"/>
  <c r="L61" i="34" s="1"/>
  <c r="L72" i="34" s="1"/>
  <c r="L10" i="36" s="1"/>
  <c r="H154" i="38" s="1"/>
  <c r="K16" i="34"/>
  <c r="K60" i="34" s="1"/>
  <c r="K71" i="34" s="1"/>
  <c r="K9" i="36" s="1"/>
  <c r="H122" i="38" s="1"/>
  <c r="K22" i="34"/>
  <c r="K66" i="34" s="1"/>
  <c r="K77" i="34" s="1"/>
  <c r="K15" i="36" s="1"/>
  <c r="H128" i="38" s="1"/>
  <c r="M22" i="34"/>
  <c r="M66" i="34" s="1"/>
  <c r="L23" i="34"/>
  <c r="L67" i="34" s="1"/>
  <c r="L78" i="34" s="1"/>
  <c r="L16" i="36" s="1"/>
  <c r="H160" i="38" s="1"/>
  <c r="L18" i="34"/>
  <c r="L62" i="34" s="1"/>
  <c r="L73" i="34" s="1"/>
  <c r="L11" i="36" s="1"/>
  <c r="H155" i="38" s="1"/>
  <c r="K20" i="34"/>
  <c r="K64" i="34" s="1"/>
  <c r="K75" i="34" s="1"/>
  <c r="K13" i="36" s="1"/>
  <c r="H126" i="38" s="1"/>
  <c r="J22" i="34"/>
  <c r="J66" i="34" s="1"/>
  <c r="J77" i="34" s="1"/>
  <c r="J15" i="36" s="1"/>
  <c r="H97" i="38" s="1"/>
  <c r="Y100" i="34"/>
  <c r="S106" i="34" s="1"/>
  <c r="X106" i="34" s="1"/>
  <c r="X150" i="34" s="1"/>
  <c r="I18" i="38"/>
  <c r="BQ102" i="34"/>
  <c r="BQ146" i="34" s="1"/>
  <c r="BQ157" i="34" s="1"/>
  <c r="I148" i="36" s="1"/>
  <c r="L74" i="38" s="1"/>
  <c r="BL105" i="34"/>
  <c r="BO105" i="34" s="1"/>
  <c r="BO149" i="34" s="1"/>
  <c r="BO160" i="34" s="1"/>
  <c r="G151" i="36" s="1"/>
  <c r="BT103" i="34"/>
  <c r="BT147" i="34" s="1"/>
  <c r="BT158" i="34" s="1"/>
  <c r="L149" i="36" s="1"/>
  <c r="L168" i="38" s="1"/>
  <c r="BL108" i="34"/>
  <c r="BO108" i="34" s="1"/>
  <c r="BO152" i="34" s="1"/>
  <c r="BO163" i="34" s="1"/>
  <c r="G154" i="36" s="1"/>
  <c r="FC109" i="34"/>
  <c r="FC153" i="34" s="1"/>
  <c r="FC164" i="34" s="1"/>
  <c r="I342" i="36" s="1"/>
  <c r="FC103" i="34"/>
  <c r="FC147" i="34" s="1"/>
  <c r="FC158" i="34" s="1"/>
  <c r="I336" i="36" s="1"/>
  <c r="R75" i="38" s="1"/>
  <c r="CU103" i="34"/>
  <c r="CU147" i="34" s="1"/>
  <c r="CU158" i="34" s="1"/>
  <c r="I211" i="36" s="1"/>
  <c r="N75" i="38" s="1"/>
  <c r="BQ101" i="34"/>
  <c r="BQ145" i="34" s="1"/>
  <c r="BQ156" i="34" s="1"/>
  <c r="I147" i="36" s="1"/>
  <c r="L73" i="38" s="1"/>
  <c r="BT101" i="34"/>
  <c r="BT145" i="34" s="1"/>
  <c r="BT156" i="34" s="1"/>
  <c r="L147" i="36" s="1"/>
  <c r="L166" i="38" s="1"/>
  <c r="FD102" i="34"/>
  <c r="FD146" i="34" s="1"/>
  <c r="FD157" i="34" s="1"/>
  <c r="J335" i="36" s="1"/>
  <c r="R105" i="38" s="1"/>
  <c r="FC102" i="34"/>
  <c r="FC146" i="34" s="1"/>
  <c r="FC157" i="34" s="1"/>
  <c r="I335" i="36" s="1"/>
  <c r="R74" i="38" s="1"/>
  <c r="EA102" i="34"/>
  <c r="EA146" i="34" s="1"/>
  <c r="EA157" i="34" s="1"/>
  <c r="K273" i="36" s="1"/>
  <c r="P136" i="38" s="1"/>
  <c r="DY109" i="34"/>
  <c r="DY153" i="34" s="1"/>
  <c r="DY164" i="34" s="1"/>
  <c r="I280" i="36" s="1"/>
  <c r="P81" i="38" s="1"/>
  <c r="DL103" i="34"/>
  <c r="DL147" i="34" s="1"/>
  <c r="DL158" i="34" s="1"/>
  <c r="K243" i="36" s="1"/>
  <c r="O137" i="38" s="1"/>
  <c r="DL104" i="34"/>
  <c r="DL148" i="34" s="1"/>
  <c r="DL159" i="34" s="1"/>
  <c r="K244" i="36" s="1"/>
  <c r="O138" i="38" s="1"/>
  <c r="DE108" i="34"/>
  <c r="DM108" i="34" s="1"/>
  <c r="DM152" i="34" s="1"/>
  <c r="DM163" i="34" s="1"/>
  <c r="L248" i="36" s="1"/>
  <c r="O173" i="38" s="1"/>
  <c r="DM101" i="34"/>
  <c r="DM145" i="34" s="1"/>
  <c r="DM156" i="34" s="1"/>
  <c r="L241" i="36" s="1"/>
  <c r="O166" i="38" s="1"/>
  <c r="CU109" i="34"/>
  <c r="CU153" i="34" s="1"/>
  <c r="CU164" i="34" s="1"/>
  <c r="I217" i="36" s="1"/>
  <c r="N81" i="38" s="1"/>
  <c r="CU101" i="34"/>
  <c r="CU145" i="34" s="1"/>
  <c r="CU156" i="34" s="1"/>
  <c r="I209" i="36" s="1"/>
  <c r="N73" i="38" s="1"/>
  <c r="CU104" i="34"/>
  <c r="CU148" i="34" s="1"/>
  <c r="CU159" i="34" s="1"/>
  <c r="I212" i="36" s="1"/>
  <c r="N76" i="38" s="1"/>
  <c r="L81" i="38"/>
  <c r="FD107" i="34"/>
  <c r="FD151" i="34" s="1"/>
  <c r="FD162" i="34" s="1"/>
  <c r="J340" i="36" s="1"/>
  <c r="R110" i="38" s="1"/>
  <c r="FG107" i="34"/>
  <c r="FG151" i="34" s="1"/>
  <c r="FG162" i="34" s="1"/>
  <c r="M340" i="36" s="1"/>
  <c r="FA107" i="34"/>
  <c r="FA151" i="34" s="1"/>
  <c r="FA162" i="34" s="1"/>
  <c r="G340" i="36" s="1"/>
  <c r="EY107" i="34"/>
  <c r="EY151" i="34" s="1"/>
  <c r="EY162" i="34" s="1"/>
  <c r="E340" i="36" s="1"/>
  <c r="EZ107" i="34"/>
  <c r="EZ151" i="34" s="1"/>
  <c r="EZ162" i="34" s="1"/>
  <c r="F340" i="36" s="1"/>
  <c r="FC107" i="34"/>
  <c r="FC151" i="34" s="1"/>
  <c r="FC162" i="34" s="1"/>
  <c r="I340" i="36" s="1"/>
  <c r="R79" i="38" s="1"/>
  <c r="FB107" i="34"/>
  <c r="FB151" i="34" s="1"/>
  <c r="FB162" i="34" s="1"/>
  <c r="H340" i="36" s="1"/>
  <c r="FE107" i="34"/>
  <c r="FE151" i="34" s="1"/>
  <c r="FE162" i="34" s="1"/>
  <c r="K340" i="36" s="1"/>
  <c r="R141" i="38" s="1"/>
  <c r="FF107" i="34"/>
  <c r="FF151" i="34" s="1"/>
  <c r="FF162" i="34" s="1"/>
  <c r="L340" i="36" s="1"/>
  <c r="R172" i="38" s="1"/>
  <c r="BT106" i="34"/>
  <c r="BT150" i="34" s="1"/>
  <c r="BT161" i="34" s="1"/>
  <c r="L152" i="36" s="1"/>
  <c r="L171" i="38" s="1"/>
  <c r="BU106" i="34"/>
  <c r="BU150" i="34" s="1"/>
  <c r="BU161" i="34" s="1"/>
  <c r="M152" i="36" s="1"/>
  <c r="EN20" i="34"/>
  <c r="EN64" i="34" s="1"/>
  <c r="EN75" i="34" s="1"/>
  <c r="I293" i="36" s="1"/>
  <c r="Q64" i="38" s="1"/>
  <c r="EO20" i="34"/>
  <c r="EO64" i="34" s="1"/>
  <c r="EO75" i="34" s="1"/>
  <c r="J293" i="36" s="1"/>
  <c r="Q95" i="38" s="1"/>
  <c r="EJ20" i="34"/>
  <c r="EM20" i="34"/>
  <c r="EM64" i="34" s="1"/>
  <c r="EM75" i="34" s="1"/>
  <c r="H293" i="36" s="1"/>
  <c r="EL20" i="34"/>
  <c r="EL64" i="34" s="1"/>
  <c r="EL75" i="34" s="1"/>
  <c r="G293" i="36" s="1"/>
  <c r="EK20" i="34"/>
  <c r="ER20" i="34"/>
  <c r="EQ20" i="34"/>
  <c r="EQ64" i="34" s="1"/>
  <c r="EQ75" i="34" s="1"/>
  <c r="L293" i="36" s="1"/>
  <c r="Q157" i="38" s="1"/>
  <c r="EP20" i="34"/>
  <c r="EP64" i="34" s="1"/>
  <c r="EP75" i="34" s="1"/>
  <c r="K293" i="36" s="1"/>
  <c r="Q126" i="38" s="1"/>
  <c r="Q67" i="38"/>
  <c r="FG108" i="34"/>
  <c r="FG152" i="34" s="1"/>
  <c r="FG163" i="34" s="1"/>
  <c r="M341" i="36" s="1"/>
  <c r="EZ108" i="34"/>
  <c r="EZ152" i="34" s="1"/>
  <c r="EZ163" i="34" s="1"/>
  <c r="F341" i="36" s="1"/>
  <c r="FE108" i="34"/>
  <c r="FE152" i="34" s="1"/>
  <c r="FE163" i="34" s="1"/>
  <c r="K341" i="36" s="1"/>
  <c r="R142" i="38" s="1"/>
  <c r="FF108" i="34"/>
  <c r="FF152" i="34" s="1"/>
  <c r="FF163" i="34" s="1"/>
  <c r="L341" i="36" s="1"/>
  <c r="R173" i="38" s="1"/>
  <c r="FA108" i="34"/>
  <c r="FA152" i="34" s="1"/>
  <c r="FA163" i="34" s="1"/>
  <c r="G341" i="36" s="1"/>
  <c r="FC108" i="34"/>
  <c r="FC152" i="34" s="1"/>
  <c r="FC163" i="34" s="1"/>
  <c r="I341" i="36" s="1"/>
  <c r="R80" i="38" s="1"/>
  <c r="FS20" i="34"/>
  <c r="FQ20" i="34"/>
  <c r="FQ64" i="34" s="1"/>
  <c r="FQ75" i="34" s="1"/>
  <c r="H355" i="36" s="1"/>
  <c r="FP20" i="34"/>
  <c r="FP64" i="34" s="1"/>
  <c r="FP75" i="34" s="1"/>
  <c r="G355" i="36" s="1"/>
  <c r="FV20" i="34"/>
  <c r="FV64" i="34" s="1"/>
  <c r="FV75" i="34" s="1"/>
  <c r="M355" i="36" s="1"/>
  <c r="FN20" i="34"/>
  <c r="FT20" i="34"/>
  <c r="FT64" i="34" s="1"/>
  <c r="FT75" i="34" s="1"/>
  <c r="K355" i="36" s="1"/>
  <c r="S126" i="38" s="1"/>
  <c r="FR20" i="34"/>
  <c r="FO20" i="34"/>
  <c r="FO64" i="34" s="1"/>
  <c r="FO75" i="34" s="1"/>
  <c r="F355" i="36" s="1"/>
  <c r="FU20" i="34"/>
  <c r="DY20" i="34"/>
  <c r="DY64" i="34" s="1"/>
  <c r="DY75" i="34" s="1"/>
  <c r="I262" i="36" s="1"/>
  <c r="DW20" i="34"/>
  <c r="DW64" i="34" s="1"/>
  <c r="DW75" i="34" s="1"/>
  <c r="G262" i="36" s="1"/>
  <c r="DV20" i="34"/>
  <c r="EC20" i="34"/>
  <c r="DU20" i="34"/>
  <c r="DU64" i="34" s="1"/>
  <c r="DU75" i="34" s="1"/>
  <c r="E262" i="36" s="1"/>
  <c r="DX20" i="34"/>
  <c r="DX64" i="34" s="1"/>
  <c r="DX75" i="34" s="1"/>
  <c r="H262" i="36" s="1"/>
  <c r="EN105" i="34"/>
  <c r="EN149" i="34" s="1"/>
  <c r="EN160" i="34" s="1"/>
  <c r="I307" i="36" s="1"/>
  <c r="Q77" i="38" s="1"/>
  <c r="EK105" i="34"/>
  <c r="EK149" i="34" s="1"/>
  <c r="EK160" i="34" s="1"/>
  <c r="F307" i="36" s="1"/>
  <c r="EQ105" i="34"/>
  <c r="EQ149" i="34" s="1"/>
  <c r="EQ160" i="34" s="1"/>
  <c r="L307" i="36" s="1"/>
  <c r="Q170" i="38" s="1"/>
  <c r="EJ105" i="34"/>
  <c r="EJ149" i="34" s="1"/>
  <c r="EJ160" i="34" s="1"/>
  <c r="E307" i="36" s="1"/>
  <c r="EL105" i="34"/>
  <c r="EL149" i="34" s="1"/>
  <c r="EL160" i="34" s="1"/>
  <c r="G307" i="36" s="1"/>
  <c r="EM105" i="34"/>
  <c r="EM149" i="34" s="1"/>
  <c r="EM160" i="34" s="1"/>
  <c r="H307" i="36" s="1"/>
  <c r="EO105" i="34"/>
  <c r="EO149" i="34" s="1"/>
  <c r="EO160" i="34" s="1"/>
  <c r="J307" i="36" s="1"/>
  <c r="Q108" i="38" s="1"/>
  <c r="ER105" i="34"/>
  <c r="ER149" i="34" s="1"/>
  <c r="ER160" i="34" s="1"/>
  <c r="M307" i="36" s="1"/>
  <c r="EP105" i="34"/>
  <c r="EP149" i="34" s="1"/>
  <c r="EP160" i="34" s="1"/>
  <c r="K307" i="36" s="1"/>
  <c r="Q139" i="38" s="1"/>
  <c r="O67" i="38"/>
  <c r="FP19" i="34"/>
  <c r="FP63" i="34" s="1"/>
  <c r="FP74" i="34" s="1"/>
  <c r="G354" i="36" s="1"/>
  <c r="FQ19" i="34"/>
  <c r="FQ63" i="34" s="1"/>
  <c r="FQ74" i="34" s="1"/>
  <c r="H354" i="36" s="1"/>
  <c r="S67" i="38"/>
  <c r="CJ19" i="34"/>
  <c r="CJ63" i="34" s="1"/>
  <c r="CJ74" i="34" s="1"/>
  <c r="M167" i="36" s="1"/>
  <c r="CG19" i="34"/>
  <c r="CG63" i="34" s="1"/>
  <c r="CG74" i="34" s="1"/>
  <c r="J167" i="36" s="1"/>
  <c r="M94" i="38" s="1"/>
  <c r="CD19" i="34"/>
  <c r="CD63" i="34" s="1"/>
  <c r="CD74" i="34" s="1"/>
  <c r="G167" i="36" s="1"/>
  <c r="CF19" i="34"/>
  <c r="CF63" i="34" s="1"/>
  <c r="CF74" i="34" s="1"/>
  <c r="I167" i="36" s="1"/>
  <c r="M63" i="38" s="1"/>
  <c r="CH19" i="34"/>
  <c r="CH63" i="34" s="1"/>
  <c r="CH74" i="34" s="1"/>
  <c r="K167" i="36" s="1"/>
  <c r="M125" i="38" s="1"/>
  <c r="CI19" i="34"/>
  <c r="CI63" i="34" s="1"/>
  <c r="CI74" i="34" s="1"/>
  <c r="L167" i="36" s="1"/>
  <c r="M156" i="38" s="1"/>
  <c r="CE19" i="34"/>
  <c r="CE63" i="34" s="1"/>
  <c r="CE74" i="34" s="1"/>
  <c r="H167" i="36" s="1"/>
  <c r="CC19" i="34"/>
  <c r="CC63" i="34" s="1"/>
  <c r="CC74" i="34" s="1"/>
  <c r="F167" i="36" s="1"/>
  <c r="CB19" i="34"/>
  <c r="CB63" i="34" s="1"/>
  <c r="CB74" i="34" s="1"/>
  <c r="E167" i="36" s="1"/>
  <c r="CG106" i="34"/>
  <c r="CG150" i="34" s="1"/>
  <c r="CG161" i="34" s="1"/>
  <c r="J183" i="36" s="1"/>
  <c r="M109" i="38" s="1"/>
  <c r="CH107" i="34"/>
  <c r="CH151" i="34" s="1"/>
  <c r="CH162" i="34" s="1"/>
  <c r="K184" i="36" s="1"/>
  <c r="M141" i="38" s="1"/>
  <c r="CB107" i="34"/>
  <c r="CB151" i="34" s="1"/>
  <c r="CB162" i="34" s="1"/>
  <c r="E184" i="36" s="1"/>
  <c r="CD107" i="34"/>
  <c r="CD151" i="34" s="1"/>
  <c r="CD162" i="34" s="1"/>
  <c r="G184" i="36" s="1"/>
  <c r="CC107" i="34"/>
  <c r="CC151" i="34" s="1"/>
  <c r="CC162" i="34" s="1"/>
  <c r="F184" i="36" s="1"/>
  <c r="CE107" i="34"/>
  <c r="CE151" i="34" s="1"/>
  <c r="CE162" i="34" s="1"/>
  <c r="H184" i="36" s="1"/>
  <c r="CJ107" i="34"/>
  <c r="CJ151" i="34" s="1"/>
  <c r="CJ162" i="34" s="1"/>
  <c r="M184" i="36" s="1"/>
  <c r="DK22" i="34"/>
  <c r="DK66" i="34" s="1"/>
  <c r="DK77" i="34" s="1"/>
  <c r="J232" i="36" s="1"/>
  <c r="O97" i="38" s="1"/>
  <c r="DL22" i="34"/>
  <c r="DL66" i="34" s="1"/>
  <c r="DL77" i="34" s="1"/>
  <c r="K232" i="36" s="1"/>
  <c r="O128" i="38" s="1"/>
  <c r="DN22" i="34"/>
  <c r="DG22" i="34"/>
  <c r="DG66" i="34" s="1"/>
  <c r="DG77" i="34" s="1"/>
  <c r="F232" i="36" s="1"/>
  <c r="DJ22" i="34"/>
  <c r="DH22" i="34"/>
  <c r="DH66" i="34" s="1"/>
  <c r="DH77" i="34" s="1"/>
  <c r="G232" i="36" s="1"/>
  <c r="DM22" i="34"/>
  <c r="DM66" i="34" s="1"/>
  <c r="DM77" i="34" s="1"/>
  <c r="L232" i="36" s="1"/>
  <c r="O159" i="38" s="1"/>
  <c r="EJ106" i="34"/>
  <c r="EJ150" i="34" s="1"/>
  <c r="EJ161" i="34" s="1"/>
  <c r="E308" i="36" s="1"/>
  <c r="EQ106" i="34"/>
  <c r="EQ150" i="34" s="1"/>
  <c r="EQ161" i="34" s="1"/>
  <c r="L308" i="36" s="1"/>
  <c r="Q171" i="38" s="1"/>
  <c r="EC105" i="34"/>
  <c r="EC149" i="34" s="1"/>
  <c r="EC160" i="34" s="1"/>
  <c r="M276" i="36" s="1"/>
  <c r="DV105" i="34"/>
  <c r="DV149" i="34" s="1"/>
  <c r="DV160" i="34" s="1"/>
  <c r="F276" i="36" s="1"/>
  <c r="EA105" i="34"/>
  <c r="EA149" i="34" s="1"/>
  <c r="EA160" i="34" s="1"/>
  <c r="K276" i="36" s="1"/>
  <c r="P139" i="38" s="1"/>
  <c r="DU105" i="34"/>
  <c r="DU149" i="34" s="1"/>
  <c r="DU160" i="34" s="1"/>
  <c r="E276" i="36" s="1"/>
  <c r="DY105" i="34"/>
  <c r="DY149" i="34" s="1"/>
  <c r="DY160" i="34" s="1"/>
  <c r="I276" i="36" s="1"/>
  <c r="P77" i="38" s="1"/>
  <c r="EB105" i="34"/>
  <c r="EB149" i="34" s="1"/>
  <c r="EB160" i="34" s="1"/>
  <c r="L276" i="36" s="1"/>
  <c r="P170" i="38" s="1"/>
  <c r="DF20" i="34"/>
  <c r="DF64" i="34" s="1"/>
  <c r="DF75" i="34" s="1"/>
  <c r="E230" i="36" s="1"/>
  <c r="DI20" i="34"/>
  <c r="DI64" i="34" s="1"/>
  <c r="DI75" i="34" s="1"/>
  <c r="H230" i="36" s="1"/>
  <c r="DJ20" i="34"/>
  <c r="DJ64" i="34" s="1"/>
  <c r="DJ75" i="34" s="1"/>
  <c r="I230" i="36" s="1"/>
  <c r="O64" i="38" s="1"/>
  <c r="DN20" i="34"/>
  <c r="DK20" i="34"/>
  <c r="DK64" i="34" s="1"/>
  <c r="DK75" i="34" s="1"/>
  <c r="J230" i="36" s="1"/>
  <c r="O95" i="38" s="1"/>
  <c r="DL20" i="34"/>
  <c r="DL64" i="34" s="1"/>
  <c r="DL75" i="34" s="1"/>
  <c r="K230" i="36" s="1"/>
  <c r="O126" i="38" s="1"/>
  <c r="DM20" i="34"/>
  <c r="DM64" i="34" s="1"/>
  <c r="DM75" i="34" s="1"/>
  <c r="L230" i="36" s="1"/>
  <c r="O157" i="38" s="1"/>
  <c r="DG20" i="34"/>
  <c r="DH20" i="34"/>
  <c r="DH64" i="34" s="1"/>
  <c r="DH75" i="34" s="1"/>
  <c r="G230" i="36" s="1"/>
  <c r="FT105" i="34"/>
  <c r="FT149" i="34" s="1"/>
  <c r="FT160" i="34" s="1"/>
  <c r="K369" i="36" s="1"/>
  <c r="S139" i="38" s="1"/>
  <c r="FN105" i="34"/>
  <c r="FN149" i="34" s="1"/>
  <c r="FN160" i="34" s="1"/>
  <c r="E369" i="36" s="1"/>
  <c r="FV105" i="34"/>
  <c r="FV149" i="34" s="1"/>
  <c r="FV160" i="34" s="1"/>
  <c r="M369" i="36" s="1"/>
  <c r="FO105" i="34"/>
  <c r="FO149" i="34" s="1"/>
  <c r="FO160" i="34" s="1"/>
  <c r="F369" i="36" s="1"/>
  <c r="S73" i="38"/>
  <c r="BC108" i="34"/>
  <c r="BC152" i="34" s="1"/>
  <c r="BC163" i="34" s="1"/>
  <c r="J123" i="36" s="1"/>
  <c r="K111" i="38" s="1"/>
  <c r="DX106" i="34"/>
  <c r="DX150" i="34" s="1"/>
  <c r="DX161" i="34" s="1"/>
  <c r="H277" i="36" s="1"/>
  <c r="EC106" i="34"/>
  <c r="EC150" i="34" s="1"/>
  <c r="EC161" i="34" s="1"/>
  <c r="M277" i="36" s="1"/>
  <c r="CE105" i="34"/>
  <c r="CE149" i="34" s="1"/>
  <c r="CE160" i="34" s="1"/>
  <c r="H182" i="36" s="1"/>
  <c r="BB19" i="34"/>
  <c r="BB63" i="34" s="1"/>
  <c r="BB74" i="34" s="1"/>
  <c r="I105" i="36" s="1"/>
  <c r="K63" i="38" s="1"/>
  <c r="AY19" i="34"/>
  <c r="AY63" i="34" s="1"/>
  <c r="AY74" i="34" s="1"/>
  <c r="F105" i="36" s="1"/>
  <c r="AX19" i="34"/>
  <c r="AX63" i="34" s="1"/>
  <c r="AX74" i="34" s="1"/>
  <c r="E105" i="36" s="1"/>
  <c r="BE19" i="34"/>
  <c r="BE63" i="34" s="1"/>
  <c r="BE74" i="34" s="1"/>
  <c r="L105" i="36" s="1"/>
  <c r="K156" i="38" s="1"/>
  <c r="BD19" i="34"/>
  <c r="BD63" i="34" s="1"/>
  <c r="BD74" i="34" s="1"/>
  <c r="K105" i="36" s="1"/>
  <c r="K125" i="38" s="1"/>
  <c r="BC19" i="34"/>
  <c r="BC63" i="34" s="1"/>
  <c r="BC74" i="34" s="1"/>
  <c r="J105" i="36" s="1"/>
  <c r="K94" i="38" s="1"/>
  <c r="BF19" i="34"/>
  <c r="BF63" i="34" s="1"/>
  <c r="BF74" i="34" s="1"/>
  <c r="M105" i="36" s="1"/>
  <c r="BA19" i="34"/>
  <c r="BA63" i="34" s="1"/>
  <c r="BA74" i="34" s="1"/>
  <c r="H105" i="36" s="1"/>
  <c r="AZ19" i="34"/>
  <c r="AZ63" i="34" s="1"/>
  <c r="AZ74" i="34" s="1"/>
  <c r="G105" i="36" s="1"/>
  <c r="DK105" i="34"/>
  <c r="DK149" i="34" s="1"/>
  <c r="DK160" i="34" s="1"/>
  <c r="J245" i="36" s="1"/>
  <c r="O108" i="38" s="1"/>
  <c r="DL105" i="34"/>
  <c r="DL149" i="34" s="1"/>
  <c r="DL160" i="34" s="1"/>
  <c r="K245" i="36" s="1"/>
  <c r="O139" i="38" s="1"/>
  <c r="DM105" i="34"/>
  <c r="DM149" i="34" s="1"/>
  <c r="DM160" i="34" s="1"/>
  <c r="L245" i="36" s="1"/>
  <c r="O170" i="38" s="1"/>
  <c r="FE22" i="34"/>
  <c r="FE66" i="34" s="1"/>
  <c r="FE77" i="34" s="1"/>
  <c r="K326" i="36" s="1"/>
  <c r="R128" i="38" s="1"/>
  <c r="EY22" i="34"/>
  <c r="EY66" i="34" s="1"/>
  <c r="EY77" i="34" s="1"/>
  <c r="E326" i="36" s="1"/>
  <c r="EZ22" i="34"/>
  <c r="EZ66" i="34" s="1"/>
  <c r="EZ77" i="34" s="1"/>
  <c r="F326" i="36" s="1"/>
  <c r="FF22" i="34"/>
  <c r="FF66" i="34" s="1"/>
  <c r="FF77" i="34" s="1"/>
  <c r="L326" i="36" s="1"/>
  <c r="R159" i="38" s="1"/>
  <c r="FA22" i="34"/>
  <c r="FA66" i="34" s="1"/>
  <c r="FA77" i="34" s="1"/>
  <c r="G326" i="36" s="1"/>
  <c r="FG22" i="34"/>
  <c r="FG66" i="34" s="1"/>
  <c r="FG77" i="34" s="1"/>
  <c r="M326" i="36" s="1"/>
  <c r="BB105" i="34"/>
  <c r="BB149" i="34" s="1"/>
  <c r="BB160" i="34" s="1"/>
  <c r="I120" i="36" s="1"/>
  <c r="K77" i="38" s="1"/>
  <c r="AX105" i="34"/>
  <c r="AX149" i="34" s="1"/>
  <c r="AX160" i="34" s="1"/>
  <c r="E120" i="36" s="1"/>
  <c r="AY105" i="34"/>
  <c r="AY149" i="34" s="1"/>
  <c r="AY160" i="34" s="1"/>
  <c r="F120" i="36" s="1"/>
  <c r="AZ105" i="34"/>
  <c r="AZ149" i="34" s="1"/>
  <c r="AZ160" i="34" s="1"/>
  <c r="G120" i="36" s="1"/>
  <c r="BD105" i="34"/>
  <c r="BD149" i="34" s="1"/>
  <c r="BD160" i="34" s="1"/>
  <c r="K120" i="36" s="1"/>
  <c r="K139" i="38" s="1"/>
  <c r="BF105" i="34"/>
  <c r="BF149" i="34" s="1"/>
  <c r="BF160" i="34" s="1"/>
  <c r="M120" i="36" s="1"/>
  <c r="BA105" i="34"/>
  <c r="BA149" i="34" s="1"/>
  <c r="BA160" i="34" s="1"/>
  <c r="H120" i="36" s="1"/>
  <c r="Q73" i="38"/>
  <c r="BB20" i="34"/>
  <c r="BB64" i="34" s="1"/>
  <c r="BB75" i="34" s="1"/>
  <c r="I106" i="36" s="1"/>
  <c r="K64" i="38" s="1"/>
  <c r="BA20" i="34"/>
  <c r="BA64" i="34" s="1"/>
  <c r="BA75" i="34" s="1"/>
  <c r="H106" i="36" s="1"/>
  <c r="AZ20" i="34"/>
  <c r="AZ64" i="34" s="1"/>
  <c r="AZ75" i="34" s="1"/>
  <c r="G106" i="36" s="1"/>
  <c r="BF20" i="34"/>
  <c r="BF64" i="34" s="1"/>
  <c r="BF75" i="34" s="1"/>
  <c r="M106" i="36" s="1"/>
  <c r="BD20" i="34"/>
  <c r="BD64" i="34" s="1"/>
  <c r="BD75" i="34" s="1"/>
  <c r="K106" i="36" s="1"/>
  <c r="K126" i="38" s="1"/>
  <c r="BC20" i="34"/>
  <c r="AY20" i="34"/>
  <c r="FS21" i="34"/>
  <c r="FS65" i="34" s="1"/>
  <c r="FS76" i="34" s="1"/>
  <c r="J356" i="36" s="1"/>
  <c r="S96" i="38" s="1"/>
  <c r="FN21" i="34"/>
  <c r="FN65" i="34" s="1"/>
  <c r="FN76" i="34" s="1"/>
  <c r="E356" i="36" s="1"/>
  <c r="FR21" i="34"/>
  <c r="FR65" i="34" s="1"/>
  <c r="FR76" i="34" s="1"/>
  <c r="I356" i="36" s="1"/>
  <c r="S65" i="38" s="1"/>
  <c r="FO21" i="34"/>
  <c r="FO65" i="34" s="1"/>
  <c r="FO76" i="34" s="1"/>
  <c r="F356" i="36" s="1"/>
  <c r="FV21" i="34"/>
  <c r="FV65" i="34" s="1"/>
  <c r="FV76" i="34" s="1"/>
  <c r="M356" i="36" s="1"/>
  <c r="FQ21" i="34"/>
  <c r="FQ65" i="34" s="1"/>
  <c r="FQ76" i="34" s="1"/>
  <c r="H356" i="36" s="1"/>
  <c r="FU21" i="34"/>
  <c r="FU65" i="34" s="1"/>
  <c r="FU76" i="34" s="1"/>
  <c r="L356" i="36" s="1"/>
  <c r="S158" i="38" s="1"/>
  <c r="FP21" i="34"/>
  <c r="FP65" i="34" s="1"/>
  <c r="FP76" i="34" s="1"/>
  <c r="G356" i="36" s="1"/>
  <c r="EC19" i="34"/>
  <c r="EC63" i="34" s="1"/>
  <c r="EC74" i="34" s="1"/>
  <c r="M261" i="36" s="1"/>
  <c r="EP108" i="34"/>
  <c r="EP152" i="34" s="1"/>
  <c r="EP163" i="34" s="1"/>
  <c r="K310" i="36" s="1"/>
  <c r="Q142" i="38" s="1"/>
  <c r="EK108" i="34"/>
  <c r="EK152" i="34" s="1"/>
  <c r="EK163" i="34" s="1"/>
  <c r="F310" i="36" s="1"/>
  <c r="ER108" i="34"/>
  <c r="ER152" i="34" s="1"/>
  <c r="ER163" i="34" s="1"/>
  <c r="M310" i="36" s="1"/>
  <c r="EJ108" i="34"/>
  <c r="EJ152" i="34" s="1"/>
  <c r="EJ163" i="34" s="1"/>
  <c r="E310" i="36" s="1"/>
  <c r="R67" i="38"/>
  <c r="S330" i="36"/>
  <c r="EB108" i="34"/>
  <c r="EB152" i="34" s="1"/>
  <c r="EB163" i="34" s="1"/>
  <c r="L279" i="36" s="1"/>
  <c r="P173" i="38" s="1"/>
  <c r="DW108" i="34"/>
  <c r="DW152" i="34" s="1"/>
  <c r="DW163" i="34" s="1"/>
  <c r="G279" i="36" s="1"/>
  <c r="DU108" i="34"/>
  <c r="DU152" i="34" s="1"/>
  <c r="DU163" i="34" s="1"/>
  <c r="E279" i="36" s="1"/>
  <c r="DX108" i="34"/>
  <c r="DX152" i="34" s="1"/>
  <c r="DX163" i="34" s="1"/>
  <c r="H279" i="36" s="1"/>
  <c r="EA108" i="34"/>
  <c r="EA152" i="34" s="1"/>
  <c r="EA163" i="34" s="1"/>
  <c r="K279" i="36" s="1"/>
  <c r="P142" i="38" s="1"/>
  <c r="DV108" i="34"/>
  <c r="DV152" i="34" s="1"/>
  <c r="DV163" i="34" s="1"/>
  <c r="F279" i="36" s="1"/>
  <c r="DZ108" i="34"/>
  <c r="DZ152" i="34" s="1"/>
  <c r="DZ163" i="34" s="1"/>
  <c r="J279" i="36" s="1"/>
  <c r="P111" i="38" s="1"/>
  <c r="EC108" i="34"/>
  <c r="EC152" i="34" s="1"/>
  <c r="EC163" i="34" s="1"/>
  <c r="M279" i="36" s="1"/>
  <c r="FO22" i="34"/>
  <c r="FO66" i="34" s="1"/>
  <c r="FO77" i="34" s="1"/>
  <c r="F357" i="36" s="1"/>
  <c r="FP22" i="34"/>
  <c r="FP66" i="34" s="1"/>
  <c r="FP77" i="34" s="1"/>
  <c r="G357" i="36" s="1"/>
  <c r="FN22" i="34"/>
  <c r="FN66" i="34" s="1"/>
  <c r="FN77" i="34" s="1"/>
  <c r="E357" i="36" s="1"/>
  <c r="FR22" i="34"/>
  <c r="FR66" i="34" s="1"/>
  <c r="FR77" i="34" s="1"/>
  <c r="I357" i="36" s="1"/>
  <c r="S66" i="38" s="1"/>
  <c r="FU22" i="34"/>
  <c r="FU66" i="34" s="1"/>
  <c r="FU77" i="34" s="1"/>
  <c r="L357" i="36" s="1"/>
  <c r="S159" i="38" s="1"/>
  <c r="CF22" i="34"/>
  <c r="CF66" i="34" s="1"/>
  <c r="CF77" i="34" s="1"/>
  <c r="I170" i="36" s="1"/>
  <c r="M66" i="38" s="1"/>
  <c r="CB22" i="34"/>
  <c r="CB66" i="34" s="1"/>
  <c r="CB77" i="34" s="1"/>
  <c r="E170" i="36" s="1"/>
  <c r="N67" i="38"/>
  <c r="S112" i="36"/>
  <c r="FU106" i="34"/>
  <c r="FU150" i="34" s="1"/>
  <c r="FU161" i="34" s="1"/>
  <c r="L370" i="36" s="1"/>
  <c r="S171" i="38" s="1"/>
  <c r="FO106" i="34"/>
  <c r="FO150" i="34" s="1"/>
  <c r="FO161" i="34" s="1"/>
  <c r="F370" i="36" s="1"/>
  <c r="FT106" i="34"/>
  <c r="FT150" i="34" s="1"/>
  <c r="FT161" i="34" s="1"/>
  <c r="K370" i="36" s="1"/>
  <c r="S140" i="38" s="1"/>
  <c r="FV106" i="34"/>
  <c r="FV150" i="34" s="1"/>
  <c r="FV161" i="34" s="1"/>
  <c r="M370" i="36" s="1"/>
  <c r="FC22" i="34"/>
  <c r="FC66" i="34" s="1"/>
  <c r="FC77" i="34" s="1"/>
  <c r="I326" i="36" s="1"/>
  <c r="R66" i="38" s="1"/>
  <c r="CW20" i="34"/>
  <c r="CW64" i="34" s="1"/>
  <c r="CW75" i="34" s="1"/>
  <c r="K199" i="36" s="1"/>
  <c r="N126" i="38" s="1"/>
  <c r="CR20" i="34"/>
  <c r="CR64" i="34" s="1"/>
  <c r="CR75" i="34" s="1"/>
  <c r="F199" i="36" s="1"/>
  <c r="CS20" i="34"/>
  <c r="CS64" i="34" s="1"/>
  <c r="CS75" i="34" s="1"/>
  <c r="G199" i="36" s="1"/>
  <c r="CV20" i="34"/>
  <c r="CV64" i="34" s="1"/>
  <c r="CV75" i="34" s="1"/>
  <c r="J199" i="36" s="1"/>
  <c r="N95" i="38" s="1"/>
  <c r="FN108" i="34"/>
  <c r="FN152" i="34" s="1"/>
  <c r="FN163" i="34" s="1"/>
  <c r="E372" i="36" s="1"/>
  <c r="FS108" i="34"/>
  <c r="FS152" i="34" s="1"/>
  <c r="FS163" i="34" s="1"/>
  <c r="J372" i="36" s="1"/>
  <c r="S111" i="38" s="1"/>
  <c r="FP108" i="34"/>
  <c r="FP152" i="34" s="1"/>
  <c r="FP163" i="34" s="1"/>
  <c r="G372" i="36" s="1"/>
  <c r="FO108" i="34"/>
  <c r="FO152" i="34" s="1"/>
  <c r="FO163" i="34" s="1"/>
  <c r="F372" i="36" s="1"/>
  <c r="FR108" i="34"/>
  <c r="FR152" i="34" s="1"/>
  <c r="FR163" i="34" s="1"/>
  <c r="I372" i="36" s="1"/>
  <c r="S80" i="38" s="1"/>
  <c r="FQ108" i="34"/>
  <c r="FQ152" i="34" s="1"/>
  <c r="FQ163" i="34" s="1"/>
  <c r="H372" i="36" s="1"/>
  <c r="FT107" i="34"/>
  <c r="FT151" i="34" s="1"/>
  <c r="FT162" i="34" s="1"/>
  <c r="K371" i="36" s="1"/>
  <c r="S141" i="38" s="1"/>
  <c r="FV107" i="34"/>
  <c r="FV151" i="34" s="1"/>
  <c r="FV162" i="34" s="1"/>
  <c r="M371" i="36" s="1"/>
  <c r="FQ107" i="34"/>
  <c r="FQ151" i="34" s="1"/>
  <c r="FQ162" i="34" s="1"/>
  <c r="H371" i="36" s="1"/>
  <c r="FP107" i="34"/>
  <c r="FP151" i="34" s="1"/>
  <c r="FP162" i="34" s="1"/>
  <c r="G371" i="36" s="1"/>
  <c r="FN107" i="34"/>
  <c r="FN151" i="34" s="1"/>
  <c r="FN162" i="34" s="1"/>
  <c r="E371" i="36" s="1"/>
  <c r="FS107" i="34"/>
  <c r="FS151" i="34" s="1"/>
  <c r="FS162" i="34" s="1"/>
  <c r="J371" i="36" s="1"/>
  <c r="S110" i="38" s="1"/>
  <c r="CH21" i="34"/>
  <c r="CH65" i="34" s="1"/>
  <c r="CH76" i="34" s="1"/>
  <c r="K169" i="36" s="1"/>
  <c r="M127" i="38" s="1"/>
  <c r="BE107" i="34"/>
  <c r="BE151" i="34" s="1"/>
  <c r="BE162" i="34" s="1"/>
  <c r="L122" i="36" s="1"/>
  <c r="K172" i="38" s="1"/>
  <c r="DK106" i="34"/>
  <c r="DK150" i="34" s="1"/>
  <c r="DK161" i="34" s="1"/>
  <c r="J246" i="36" s="1"/>
  <c r="O109" i="38" s="1"/>
  <c r="DM106" i="34"/>
  <c r="DM150" i="34" s="1"/>
  <c r="DM161" i="34" s="1"/>
  <c r="L246" i="36" s="1"/>
  <c r="O171" i="38" s="1"/>
  <c r="DI106" i="34"/>
  <c r="DI150" i="34" s="1"/>
  <c r="DI161" i="34" s="1"/>
  <c r="H246" i="36" s="1"/>
  <c r="DF106" i="34"/>
  <c r="DF150" i="34" s="1"/>
  <c r="DF161" i="34" s="1"/>
  <c r="E246" i="36" s="1"/>
  <c r="DN106" i="34"/>
  <c r="DN150" i="34" s="1"/>
  <c r="DN161" i="34" s="1"/>
  <c r="M246" i="36" s="1"/>
  <c r="DG106" i="34"/>
  <c r="DG150" i="34" s="1"/>
  <c r="DG161" i="34" s="1"/>
  <c r="F246" i="36" s="1"/>
  <c r="FT19" i="34"/>
  <c r="FT63" i="34" s="1"/>
  <c r="FT74" i="34" s="1"/>
  <c r="K354" i="36" s="1"/>
  <c r="S125" i="38" s="1"/>
  <c r="FT21" i="34"/>
  <c r="FT65" i="34" s="1"/>
  <c r="FT76" i="34" s="1"/>
  <c r="K356" i="36" s="1"/>
  <c r="S127" i="38" s="1"/>
  <c r="EA107" i="34"/>
  <c r="EA151" i="34" s="1"/>
  <c r="EA162" i="34" s="1"/>
  <c r="K278" i="36" s="1"/>
  <c r="P141" i="38" s="1"/>
  <c r="CY107" i="34"/>
  <c r="CY151" i="34" s="1"/>
  <c r="CY162" i="34" s="1"/>
  <c r="M215" i="36" s="1"/>
  <c r="CV21" i="34"/>
  <c r="CV65" i="34" s="1"/>
  <c r="CV76" i="34" s="1"/>
  <c r="J200" i="36" s="1"/>
  <c r="N96" i="38" s="1"/>
  <c r="CY21" i="34"/>
  <c r="CY65" i="34" s="1"/>
  <c r="CY76" i="34" s="1"/>
  <c r="M200" i="36" s="1"/>
  <c r="CU21" i="34"/>
  <c r="CU65" i="34" s="1"/>
  <c r="CU76" i="34" s="1"/>
  <c r="I200" i="36" s="1"/>
  <c r="N65" i="38" s="1"/>
  <c r="CT21" i="34"/>
  <c r="CT65" i="34" s="1"/>
  <c r="CT76" i="34" s="1"/>
  <c r="H200" i="36" s="1"/>
  <c r="CR21" i="34"/>
  <c r="CR65" i="34" s="1"/>
  <c r="CR76" i="34" s="1"/>
  <c r="F200" i="36" s="1"/>
  <c r="CQ21" i="34"/>
  <c r="CQ65" i="34" s="1"/>
  <c r="CQ76" i="34" s="1"/>
  <c r="E200" i="36" s="1"/>
  <c r="CX21" i="34"/>
  <c r="CX65" i="34" s="1"/>
  <c r="CX76" i="34" s="1"/>
  <c r="L200" i="36" s="1"/>
  <c r="N158" i="38" s="1"/>
  <c r="CS21" i="34"/>
  <c r="CS65" i="34" s="1"/>
  <c r="CS76" i="34" s="1"/>
  <c r="G200" i="36" s="1"/>
  <c r="DN107" i="34"/>
  <c r="DN151" i="34" s="1"/>
  <c r="DN162" i="34" s="1"/>
  <c r="M247" i="36" s="1"/>
  <c r="DG107" i="34"/>
  <c r="DG151" i="34" s="1"/>
  <c r="DG162" i="34" s="1"/>
  <c r="F247" i="36" s="1"/>
  <c r="DH107" i="34"/>
  <c r="DH151" i="34" s="1"/>
  <c r="DH162" i="34" s="1"/>
  <c r="G247" i="36" s="1"/>
  <c r="FB19" i="34"/>
  <c r="FB63" i="34" s="1"/>
  <c r="FB74" i="34" s="1"/>
  <c r="H323" i="36" s="1"/>
  <c r="FU19" i="34"/>
  <c r="FU63" i="34" s="1"/>
  <c r="FU74" i="34" s="1"/>
  <c r="L354" i="36" s="1"/>
  <c r="S156" i="38" s="1"/>
  <c r="EA20" i="34"/>
  <c r="EA64" i="34" s="1"/>
  <c r="EA75" i="34" s="1"/>
  <c r="K262" i="36" s="1"/>
  <c r="P126" i="38" s="1"/>
  <c r="FC21" i="34"/>
  <c r="FC65" i="34" s="1"/>
  <c r="FC76" i="34" s="1"/>
  <c r="I325" i="36" s="1"/>
  <c r="R65" i="38" s="1"/>
  <c r="EY21" i="34"/>
  <c r="EY65" i="34" s="1"/>
  <c r="EY76" i="34" s="1"/>
  <c r="E325" i="36" s="1"/>
  <c r="FF21" i="34"/>
  <c r="FF65" i="34" s="1"/>
  <c r="FF76" i="34" s="1"/>
  <c r="L325" i="36" s="1"/>
  <c r="R158" i="38" s="1"/>
  <c r="FD21" i="34"/>
  <c r="FD65" i="34" s="1"/>
  <c r="FD76" i="34" s="1"/>
  <c r="J325" i="36" s="1"/>
  <c r="R96" i="38" s="1"/>
  <c r="FB21" i="34"/>
  <c r="FB65" i="34" s="1"/>
  <c r="FB76" i="34" s="1"/>
  <c r="H325" i="36" s="1"/>
  <c r="FA21" i="34"/>
  <c r="FA65" i="34" s="1"/>
  <c r="FA76" i="34" s="1"/>
  <c r="G325" i="36" s="1"/>
  <c r="EZ21" i="34"/>
  <c r="EZ65" i="34" s="1"/>
  <c r="EZ76" i="34" s="1"/>
  <c r="F325" i="36" s="1"/>
  <c r="FE21" i="34"/>
  <c r="FE65" i="34" s="1"/>
  <c r="FE76" i="34" s="1"/>
  <c r="K325" i="36" s="1"/>
  <c r="R127" i="38" s="1"/>
  <c r="FG21" i="34"/>
  <c r="FG65" i="34" s="1"/>
  <c r="FG76" i="34" s="1"/>
  <c r="M325" i="36" s="1"/>
  <c r="BB106" i="34"/>
  <c r="BB150" i="34" s="1"/>
  <c r="BB161" i="34" s="1"/>
  <c r="I121" i="36" s="1"/>
  <c r="K78" i="38" s="1"/>
  <c r="AX106" i="34"/>
  <c r="AX150" i="34" s="1"/>
  <c r="AX161" i="34" s="1"/>
  <c r="E121" i="36" s="1"/>
  <c r="BA106" i="34"/>
  <c r="BA150" i="34" s="1"/>
  <c r="BA161" i="34" s="1"/>
  <c r="H121" i="36" s="1"/>
  <c r="AY106" i="34"/>
  <c r="AY150" i="34" s="1"/>
  <c r="AY161" i="34" s="1"/>
  <c r="F121" i="36" s="1"/>
  <c r="BF106" i="34"/>
  <c r="BF150" i="34" s="1"/>
  <c r="BF161" i="34" s="1"/>
  <c r="M121" i="36" s="1"/>
  <c r="AN108" i="34"/>
  <c r="AN152" i="34" s="1"/>
  <c r="AN163" i="34" s="1"/>
  <c r="J92" i="36" s="1"/>
  <c r="J111" i="38" s="1"/>
  <c r="Y101" i="34"/>
  <c r="Y145" i="34" s="1"/>
  <c r="Y156" i="34" s="1"/>
  <c r="J54" i="36" s="1"/>
  <c r="I104" i="38" s="1"/>
  <c r="AL108" i="34"/>
  <c r="AL152" i="34" s="1"/>
  <c r="AL163" i="34" s="1"/>
  <c r="H92" i="36" s="1"/>
  <c r="AK108" i="34"/>
  <c r="AK152" i="34" s="1"/>
  <c r="AK163" i="34" s="1"/>
  <c r="G92" i="36" s="1"/>
  <c r="AQ108" i="34"/>
  <c r="AQ152" i="34" s="1"/>
  <c r="AQ163" i="34" s="1"/>
  <c r="M92" i="36" s="1"/>
  <c r="AJ108" i="34"/>
  <c r="AJ152" i="34" s="1"/>
  <c r="AJ163" i="34" s="1"/>
  <c r="F92" i="36" s="1"/>
  <c r="AI108" i="34"/>
  <c r="AI152" i="34" s="1"/>
  <c r="AI163" i="34" s="1"/>
  <c r="E92" i="36" s="1"/>
  <c r="AM108" i="34"/>
  <c r="AM152" i="34" s="1"/>
  <c r="AM163" i="34" s="1"/>
  <c r="I92" i="36" s="1"/>
  <c r="J80" i="38" s="1"/>
  <c r="AK107" i="34"/>
  <c r="AK151" i="34" s="1"/>
  <c r="AK162" i="34" s="1"/>
  <c r="G91" i="36" s="1"/>
  <c r="AP107" i="34"/>
  <c r="AP151" i="34" s="1"/>
  <c r="AP162" i="34" s="1"/>
  <c r="L91" i="36" s="1"/>
  <c r="J172" i="38" s="1"/>
  <c r="AQ107" i="34"/>
  <c r="AQ151" i="34" s="1"/>
  <c r="AQ162" i="34" s="1"/>
  <c r="M91" i="36" s="1"/>
  <c r="AJ107" i="34"/>
  <c r="AJ151" i="34" s="1"/>
  <c r="AJ162" i="34" s="1"/>
  <c r="F91" i="36" s="1"/>
  <c r="AM107" i="34"/>
  <c r="AM151" i="34" s="1"/>
  <c r="AM162" i="34" s="1"/>
  <c r="I91" i="36" s="1"/>
  <c r="J79" i="38" s="1"/>
  <c r="Y109" i="34"/>
  <c r="Y153" i="34" s="1"/>
  <c r="Y164" i="34" s="1"/>
  <c r="AN107" i="34"/>
  <c r="AN151" i="34" s="1"/>
  <c r="AN162" i="34" s="1"/>
  <c r="J91" i="36" s="1"/>
  <c r="J110" i="38" s="1"/>
  <c r="AI106" i="34"/>
  <c r="AI150" i="34" s="1"/>
  <c r="AI161" i="34" s="1"/>
  <c r="E90" i="36" s="1"/>
  <c r="AK106" i="34"/>
  <c r="AK150" i="34" s="1"/>
  <c r="AK161" i="34" s="1"/>
  <c r="G90" i="36" s="1"/>
  <c r="AL106" i="34"/>
  <c r="AL150" i="34" s="1"/>
  <c r="AL161" i="34" s="1"/>
  <c r="H90" i="36" s="1"/>
  <c r="AJ106" i="34"/>
  <c r="AJ150" i="34" s="1"/>
  <c r="AJ161" i="34" s="1"/>
  <c r="F90" i="36" s="1"/>
  <c r="AO106" i="34"/>
  <c r="AO150" i="34" s="1"/>
  <c r="AO161" i="34" s="1"/>
  <c r="K90" i="36" s="1"/>
  <c r="J140" i="38" s="1"/>
  <c r="AQ106" i="34"/>
  <c r="AQ150" i="34" s="1"/>
  <c r="AQ161" i="34" s="1"/>
  <c r="M90" i="36" s="1"/>
  <c r="Y103" i="34"/>
  <c r="Y147" i="34" s="1"/>
  <c r="Y158" i="34" s="1"/>
  <c r="J56" i="36" s="1"/>
  <c r="I106" i="38" s="1"/>
  <c r="Y102" i="34"/>
  <c r="Y146" i="34" s="1"/>
  <c r="Y157" i="34" s="1"/>
  <c r="J55" i="36" s="1"/>
  <c r="I105" i="38" s="1"/>
  <c r="S89" i="36"/>
  <c r="M105" i="34"/>
  <c r="M149" i="34" s="1"/>
  <c r="E105" i="34"/>
  <c r="E149" i="34" s="1"/>
  <c r="M106" i="34"/>
  <c r="M150" i="34" s="1"/>
  <c r="M161" i="34" s="1"/>
  <c r="M28" i="36" s="1"/>
  <c r="H106" i="34"/>
  <c r="H150" i="34" s="1"/>
  <c r="G106" i="34"/>
  <c r="G150" i="34" s="1"/>
  <c r="I108" i="34"/>
  <c r="I152" i="34" s="1"/>
  <c r="K108" i="34"/>
  <c r="K152" i="34" s="1"/>
  <c r="K105" i="34"/>
  <c r="K149" i="34" s="1"/>
  <c r="L105" i="34"/>
  <c r="L149" i="34" s="1"/>
  <c r="L160" i="34" s="1"/>
  <c r="L27" i="36" s="1"/>
  <c r="H170" i="38" s="1"/>
  <c r="M108" i="34"/>
  <c r="M152" i="34" s="1"/>
  <c r="H108" i="34"/>
  <c r="H152" i="34" s="1"/>
  <c r="F108" i="34"/>
  <c r="F152" i="34" s="1"/>
  <c r="Y108" i="34"/>
  <c r="Y152" i="34" s="1"/>
  <c r="X107" i="34"/>
  <c r="X151" i="34" s="1"/>
  <c r="J108" i="34"/>
  <c r="J152" i="34" s="1"/>
  <c r="I106" i="34"/>
  <c r="I150" i="34" s="1"/>
  <c r="Z108" i="34"/>
  <c r="Z152" i="34" s="1"/>
  <c r="W108" i="34"/>
  <c r="W152" i="34" s="1"/>
  <c r="V108" i="34"/>
  <c r="V152" i="34" s="1"/>
  <c r="U108" i="34"/>
  <c r="U152" i="34" s="1"/>
  <c r="AB108" i="34"/>
  <c r="AB152" i="34" s="1"/>
  <c r="T108" i="34"/>
  <c r="T152" i="34" s="1"/>
  <c r="AB107" i="34"/>
  <c r="AB151" i="34" s="1"/>
  <c r="T107" i="34"/>
  <c r="T151" i="34" s="1"/>
  <c r="W107" i="34"/>
  <c r="W151" i="34" s="1"/>
  <c r="V107" i="34"/>
  <c r="V151" i="34" s="1"/>
  <c r="U107" i="34"/>
  <c r="U151" i="34" s="1"/>
  <c r="Y107" i="34"/>
  <c r="Y151" i="34" s="1"/>
  <c r="AA108" i="34"/>
  <c r="AA152" i="34" s="1"/>
  <c r="AB20" i="34"/>
  <c r="AB64" i="34" s="1"/>
  <c r="T20" i="34"/>
  <c r="T64" i="34" s="1"/>
  <c r="W20" i="34"/>
  <c r="W64" i="34" s="1"/>
  <c r="V20" i="34"/>
  <c r="V64" i="34" s="1"/>
  <c r="U20" i="34"/>
  <c r="U64" i="34" s="1"/>
  <c r="X20" i="34"/>
  <c r="X64" i="34" s="1"/>
  <c r="AA17" i="34"/>
  <c r="AA61" i="34" s="1"/>
  <c r="AA72" i="34" s="1"/>
  <c r="L41" i="36" s="1"/>
  <c r="I154" i="38" s="1"/>
  <c r="AA20" i="34"/>
  <c r="AA64" i="34" s="1"/>
  <c r="AA16" i="34"/>
  <c r="AA60" i="34" s="1"/>
  <c r="AA71" i="34" s="1"/>
  <c r="L40" i="36" s="1"/>
  <c r="I153" i="38" s="1"/>
  <c r="AA23" i="34"/>
  <c r="AA67" i="34" s="1"/>
  <c r="AA78" i="34" s="1"/>
  <c r="L47" i="36" s="1"/>
  <c r="I160" i="38" s="1"/>
  <c r="AA19" i="34"/>
  <c r="AA63" i="34" s="1"/>
  <c r="AA74" i="34" s="1"/>
  <c r="L43" i="36" s="1"/>
  <c r="I156" i="38" s="1"/>
  <c r="AA15" i="34"/>
  <c r="AA59" i="34" s="1"/>
  <c r="AA70" i="34" s="1"/>
  <c r="L39" i="36" s="1"/>
  <c r="I152" i="38" s="1"/>
  <c r="AA22" i="34"/>
  <c r="AA66" i="34" s="1"/>
  <c r="AA18" i="34"/>
  <c r="AA62" i="34" s="1"/>
  <c r="AA73" i="34" s="1"/>
  <c r="L42" i="36" s="1"/>
  <c r="I155" i="38" s="1"/>
  <c r="Y23" i="34"/>
  <c r="Y67" i="34" s="1"/>
  <c r="Y78" i="34" s="1"/>
  <c r="J47" i="36" s="1"/>
  <c r="I98" i="38" s="1"/>
  <c r="Y19" i="34"/>
  <c r="Y63" i="34" s="1"/>
  <c r="Y74" i="34" s="1"/>
  <c r="J43" i="36" s="1"/>
  <c r="I94" i="38" s="1"/>
  <c r="Y15" i="34"/>
  <c r="Y59" i="34" s="1"/>
  <c r="Y70" i="34" s="1"/>
  <c r="J39" i="36" s="1"/>
  <c r="I90" i="38" s="1"/>
  <c r="Y22" i="34"/>
  <c r="Y66" i="34" s="1"/>
  <c r="Y18" i="34"/>
  <c r="Y62" i="34" s="1"/>
  <c r="Y73" i="34" s="1"/>
  <c r="J42" i="36" s="1"/>
  <c r="I93" i="38" s="1"/>
  <c r="Y17" i="34"/>
  <c r="Y61" i="34" s="1"/>
  <c r="Y72" i="34" s="1"/>
  <c r="J41" i="36" s="1"/>
  <c r="I92" i="38" s="1"/>
  <c r="Y20" i="34"/>
  <c r="Y64" i="34" s="1"/>
  <c r="Y16" i="34"/>
  <c r="Y60" i="34" s="1"/>
  <c r="Y71" i="34" s="1"/>
  <c r="J40" i="36" s="1"/>
  <c r="I91" i="38" s="1"/>
  <c r="V22" i="34"/>
  <c r="V66" i="34" s="1"/>
  <c r="U22" i="34"/>
  <c r="U66" i="34" s="1"/>
  <c r="AB22" i="34"/>
  <c r="AB66" i="34" s="1"/>
  <c r="T22" i="34"/>
  <c r="T66" i="34" s="1"/>
  <c r="W22" i="34"/>
  <c r="W66" i="34" s="1"/>
  <c r="X22" i="34"/>
  <c r="X66" i="34" s="1"/>
  <c r="Z22" i="34"/>
  <c r="Z66" i="34" s="1"/>
  <c r="Z18" i="34"/>
  <c r="Z62" i="34" s="1"/>
  <c r="Z73" i="34" s="1"/>
  <c r="K42" i="36" s="1"/>
  <c r="I124" i="38" s="1"/>
  <c r="Z17" i="34"/>
  <c r="Z61" i="34" s="1"/>
  <c r="Z72" i="34" s="1"/>
  <c r="K41" i="36" s="1"/>
  <c r="I123" i="38" s="1"/>
  <c r="Z20" i="34"/>
  <c r="Z64" i="34" s="1"/>
  <c r="Z16" i="34"/>
  <c r="Z60" i="34" s="1"/>
  <c r="Z71" i="34" s="1"/>
  <c r="K40" i="36" s="1"/>
  <c r="I122" i="38" s="1"/>
  <c r="Z23" i="34"/>
  <c r="Z67" i="34" s="1"/>
  <c r="Z78" i="34" s="1"/>
  <c r="K47" i="36" s="1"/>
  <c r="I129" i="38" s="1"/>
  <c r="Z19" i="34"/>
  <c r="Z63" i="34" s="1"/>
  <c r="Z74" i="34" s="1"/>
  <c r="K43" i="36" s="1"/>
  <c r="I125" i="38" s="1"/>
  <c r="Z15" i="34"/>
  <c r="Z59" i="34" s="1"/>
  <c r="Z70" i="34" s="1"/>
  <c r="K39" i="36" s="1"/>
  <c r="I121" i="38" s="1"/>
  <c r="S21" i="34"/>
  <c r="AA21" i="34" s="1"/>
  <c r="AA65" i="34" s="1"/>
  <c r="AA76" i="34" s="1"/>
  <c r="L45" i="36" s="1"/>
  <c r="I158" i="38" s="1"/>
  <c r="E21" i="34"/>
  <c r="E65" i="34" s="1"/>
  <c r="E76" i="34" s="1"/>
  <c r="E14" i="36" s="1"/>
  <c r="AA159" i="34"/>
  <c r="L57" i="36" s="1"/>
  <c r="I169" i="38" s="1"/>
  <c r="X158" i="34"/>
  <c r="I56" i="36" s="1"/>
  <c r="I75" i="38" s="1"/>
  <c r="AA157" i="34"/>
  <c r="L55" i="36" s="1"/>
  <c r="I167" i="38" s="1"/>
  <c r="AA158" i="34"/>
  <c r="L56" i="36" s="1"/>
  <c r="I168" i="38" s="1"/>
  <c r="Z159" i="34"/>
  <c r="K57" i="36" s="1"/>
  <c r="I138" i="38" s="1"/>
  <c r="X164" i="34"/>
  <c r="X159" i="34"/>
  <c r="I57" i="36" s="1"/>
  <c r="I76" i="38" s="1"/>
  <c r="Z157" i="34"/>
  <c r="K55" i="36" s="1"/>
  <c r="I136" i="38" s="1"/>
  <c r="X157" i="34"/>
  <c r="I55" i="36" s="1"/>
  <c r="I74" i="38" s="1"/>
  <c r="X156" i="34"/>
  <c r="I54" i="36" s="1"/>
  <c r="I73" i="38" s="1"/>
  <c r="Z164" i="34"/>
  <c r="Z156" i="34"/>
  <c r="K54" i="36" s="1"/>
  <c r="I135" i="38" s="1"/>
  <c r="I156" i="34"/>
  <c r="I23" i="36" s="1"/>
  <c r="H73" i="38" s="1"/>
  <c r="L164" i="34"/>
  <c r="L31" i="36" s="1"/>
  <c r="H174" i="38" s="1"/>
  <c r="K157" i="34"/>
  <c r="K24" i="36" s="1"/>
  <c r="H136" i="38" s="1"/>
  <c r="J156" i="34"/>
  <c r="J23" i="36" s="1"/>
  <c r="H104" i="38" s="1"/>
  <c r="L156" i="34"/>
  <c r="L23" i="36" s="1"/>
  <c r="H166" i="38" s="1"/>
  <c r="K158" i="34"/>
  <c r="K25" i="36" s="1"/>
  <c r="H137" i="38" s="1"/>
  <c r="L157" i="34"/>
  <c r="L24" i="36" s="1"/>
  <c r="H167" i="38" s="1"/>
  <c r="J158" i="34"/>
  <c r="J25" i="36" s="1"/>
  <c r="H106" i="38" s="1"/>
  <c r="J164" i="34"/>
  <c r="J31" i="36" s="1"/>
  <c r="H112" i="38" s="1"/>
  <c r="I158" i="34"/>
  <c r="I25" i="36" s="1"/>
  <c r="H75" i="38" s="1"/>
  <c r="T74" i="34"/>
  <c r="E43" i="36" s="1"/>
  <c r="X74" i="34"/>
  <c r="I43" i="36" s="1"/>
  <c r="I63" i="38" s="1"/>
  <c r="V74" i="34"/>
  <c r="G43" i="36" s="1"/>
  <c r="S74" i="36"/>
  <c r="U74" i="34"/>
  <c r="F43" i="36" s="1"/>
  <c r="W74" i="34"/>
  <c r="H43" i="36" s="1"/>
  <c r="AB74" i="34"/>
  <c r="M43" i="36" s="1"/>
  <c r="AM64" i="34"/>
  <c r="AM75" i="34" s="1"/>
  <c r="I75" i="36" s="1"/>
  <c r="J64" i="38" s="1"/>
  <c r="FN64" i="34"/>
  <c r="FN75" i="34" s="1"/>
  <c r="E355" i="36" s="1"/>
  <c r="FU64" i="34"/>
  <c r="FU75" i="34" s="1"/>
  <c r="L355" i="36" s="1"/>
  <c r="S157" i="38" s="1"/>
  <c r="EJ64" i="34"/>
  <c r="EJ75" i="34" s="1"/>
  <c r="E293" i="36" s="1"/>
  <c r="AL64" i="34"/>
  <c r="AL75" i="34" s="1"/>
  <c r="H75" i="36" s="1"/>
  <c r="EK64" i="34"/>
  <c r="EK75" i="34" s="1"/>
  <c r="F293" i="36" s="1"/>
  <c r="AI64" i="34"/>
  <c r="AI75" i="34" s="1"/>
  <c r="E75" i="36" s="1"/>
  <c r="DG64" i="34"/>
  <c r="DG75" i="34" s="1"/>
  <c r="F230" i="36" s="1"/>
  <c r="AY64" i="34"/>
  <c r="AY75" i="34" s="1"/>
  <c r="F106" i="36" s="1"/>
  <c r="AJ64" i="34"/>
  <c r="AJ75" i="34" s="1"/>
  <c r="F75" i="36" s="1"/>
  <c r="DV64" i="34"/>
  <c r="DV75" i="34" s="1"/>
  <c r="F262" i="36" s="1"/>
  <c r="AK64" i="34"/>
  <c r="AK75" i="34" s="1"/>
  <c r="G75" i="36" s="1"/>
  <c r="AN64" i="34"/>
  <c r="AN75" i="34" s="1"/>
  <c r="J75" i="36" s="1"/>
  <c r="J95" i="38" s="1"/>
  <c r="FR64" i="34"/>
  <c r="FR75" i="34" s="1"/>
  <c r="I355" i="36" s="1"/>
  <c r="S64" i="38" s="1"/>
  <c r="ER64" i="34"/>
  <c r="ER75" i="34" s="1"/>
  <c r="M293" i="36" s="1"/>
  <c r="BC64" i="34"/>
  <c r="BC75" i="34" s="1"/>
  <c r="J106" i="36" s="1"/>
  <c r="K95" i="38" s="1"/>
  <c r="AO64" i="34"/>
  <c r="AO75" i="34" s="1"/>
  <c r="K75" i="36" s="1"/>
  <c r="J126" i="38" s="1"/>
  <c r="AP64" i="34"/>
  <c r="AP75" i="34" s="1"/>
  <c r="L75" i="36" s="1"/>
  <c r="J157" i="38" s="1"/>
  <c r="FS64" i="34"/>
  <c r="FS75" i="34" s="1"/>
  <c r="J355" i="36" s="1"/>
  <c r="S95" i="38" s="1"/>
  <c r="EC64" i="34"/>
  <c r="EC75" i="34" s="1"/>
  <c r="M262" i="36" s="1"/>
  <c r="DN64" i="34"/>
  <c r="DN75" i="34" s="1"/>
  <c r="M230" i="36" s="1"/>
  <c r="AQ64" i="34"/>
  <c r="AQ75" i="34" s="1"/>
  <c r="M75" i="36" s="1"/>
  <c r="AJ66" i="34"/>
  <c r="AJ77" i="34" s="1"/>
  <c r="F77" i="36" s="1"/>
  <c r="AK66" i="34"/>
  <c r="AK77" i="34" s="1"/>
  <c r="G77" i="36" s="1"/>
  <c r="AL66" i="34"/>
  <c r="AL77" i="34" s="1"/>
  <c r="H77" i="36" s="1"/>
  <c r="AI66" i="34"/>
  <c r="AI77" i="34" s="1"/>
  <c r="E77" i="36" s="1"/>
  <c r="DN66" i="34"/>
  <c r="DN77" i="34" s="1"/>
  <c r="M232" i="36" s="1"/>
  <c r="AQ66" i="34"/>
  <c r="AQ77" i="34" s="1"/>
  <c r="M77" i="36" s="1"/>
  <c r="AP66" i="34"/>
  <c r="AP77" i="34" s="1"/>
  <c r="L77" i="36" s="1"/>
  <c r="J159" i="38" s="1"/>
  <c r="AM66" i="34"/>
  <c r="AM77" i="34" s="1"/>
  <c r="I77" i="36" s="1"/>
  <c r="J66" i="38" s="1"/>
  <c r="DJ66" i="34"/>
  <c r="DJ77" i="34" s="1"/>
  <c r="I232" i="36" s="1"/>
  <c r="O66" i="38" s="1"/>
  <c r="AN66" i="34"/>
  <c r="AN77" i="34" s="1"/>
  <c r="J77" i="36" s="1"/>
  <c r="J97" i="38" s="1"/>
  <c r="M77" i="34"/>
  <c r="M15" i="36" s="1"/>
  <c r="F77" i="34"/>
  <c r="F15" i="36" s="1"/>
  <c r="G77" i="34"/>
  <c r="G15" i="36" s="1"/>
  <c r="H77" i="34"/>
  <c r="H15" i="36" s="1"/>
  <c r="K150" i="34"/>
  <c r="L152" i="34"/>
  <c r="AA151" i="34"/>
  <c r="CI106" i="34" l="1"/>
  <c r="CI150" i="34" s="1"/>
  <c r="CI161" i="34" s="1"/>
  <c r="L183" i="36" s="1"/>
  <c r="M171" i="38" s="1"/>
  <c r="FS106" i="34"/>
  <c r="FS150" i="34" s="1"/>
  <c r="FS161" i="34" s="1"/>
  <c r="J370" i="36" s="1"/>
  <c r="S109" i="38" s="1"/>
  <c r="FP105" i="34"/>
  <c r="FP149" i="34" s="1"/>
  <c r="FP160" i="34" s="1"/>
  <c r="G369" i="36" s="1"/>
  <c r="FQ106" i="34"/>
  <c r="FQ150" i="34" s="1"/>
  <c r="FQ161" i="34" s="1"/>
  <c r="H370" i="36" s="1"/>
  <c r="FS105" i="34"/>
  <c r="FS149" i="34" s="1"/>
  <c r="FS160" i="34" s="1"/>
  <c r="J369" i="36" s="1"/>
  <c r="S108" i="38" s="1"/>
  <c r="FR105" i="34"/>
  <c r="FR149" i="34" s="1"/>
  <c r="FR160" i="34" s="1"/>
  <c r="I369" i="36" s="1"/>
  <c r="S77" i="38" s="1"/>
  <c r="FP106" i="34"/>
  <c r="FP150" i="34" s="1"/>
  <c r="FP161" i="34" s="1"/>
  <c r="G370" i="36" s="1"/>
  <c r="FR106" i="34"/>
  <c r="FR150" i="34" s="1"/>
  <c r="FR161" i="34" s="1"/>
  <c r="I370" i="36" s="1"/>
  <c r="S78" i="38" s="1"/>
  <c r="FQ105" i="34"/>
  <c r="FQ149" i="34" s="1"/>
  <c r="FQ160" i="34" s="1"/>
  <c r="H369" i="36" s="1"/>
  <c r="FD108" i="34"/>
  <c r="FD152" i="34" s="1"/>
  <c r="FD163" i="34" s="1"/>
  <c r="J341" i="36" s="1"/>
  <c r="R111" i="38" s="1"/>
  <c r="EP106" i="34"/>
  <c r="EP150" i="34" s="1"/>
  <c r="EP161" i="34" s="1"/>
  <c r="K308" i="36" s="1"/>
  <c r="Q140" i="38" s="1"/>
  <c r="EN106" i="34"/>
  <c r="EN150" i="34" s="1"/>
  <c r="EN161" i="34" s="1"/>
  <c r="I308" i="36" s="1"/>
  <c r="Q78" i="38" s="1"/>
  <c r="DZ106" i="34"/>
  <c r="DZ150" i="34" s="1"/>
  <c r="DZ161" i="34" s="1"/>
  <c r="J277" i="36" s="1"/>
  <c r="P109" i="38" s="1"/>
  <c r="EB106" i="34"/>
  <c r="EB150" i="34" s="1"/>
  <c r="EB161" i="34" s="1"/>
  <c r="L277" i="36" s="1"/>
  <c r="P171" i="38" s="1"/>
  <c r="DZ105" i="34"/>
  <c r="DZ149" i="34" s="1"/>
  <c r="DZ160" i="34" s="1"/>
  <c r="J276" i="36" s="1"/>
  <c r="P108" i="38" s="1"/>
  <c r="DW105" i="34"/>
  <c r="DW149" i="34" s="1"/>
  <c r="DW160" i="34" s="1"/>
  <c r="G276" i="36" s="1"/>
  <c r="AZ108" i="34"/>
  <c r="AZ152" i="34" s="1"/>
  <c r="AZ163" i="34" s="1"/>
  <c r="G123" i="36" s="1"/>
  <c r="BA108" i="34"/>
  <c r="BA152" i="34" s="1"/>
  <c r="BA163" i="34" s="1"/>
  <c r="H123" i="36" s="1"/>
  <c r="BF108" i="34"/>
  <c r="BF152" i="34" s="1"/>
  <c r="BF163" i="34" s="1"/>
  <c r="M123" i="36" s="1"/>
  <c r="Z107" i="34"/>
  <c r="Z151" i="34" s="1"/>
  <c r="E108" i="34"/>
  <c r="E152" i="34" s="1"/>
  <c r="CG108" i="34"/>
  <c r="CG152" i="34" s="1"/>
  <c r="CG163" i="34" s="1"/>
  <c r="J185" i="36" s="1"/>
  <c r="M111" i="38" s="1"/>
  <c r="CX105" i="34"/>
  <c r="CX149" i="34" s="1"/>
  <c r="CX160" i="34" s="1"/>
  <c r="L213" i="36" s="1"/>
  <c r="N170" i="38" s="1"/>
  <c r="CY108" i="34"/>
  <c r="CY152" i="34" s="1"/>
  <c r="CY163" i="34" s="1"/>
  <c r="M216" i="36" s="1"/>
  <c r="CT105" i="34"/>
  <c r="CT149" i="34" s="1"/>
  <c r="CT160" i="34" s="1"/>
  <c r="H213" i="36" s="1"/>
  <c r="CD108" i="34"/>
  <c r="CD152" i="34" s="1"/>
  <c r="CD163" i="34" s="1"/>
  <c r="G185" i="36" s="1"/>
  <c r="CJ108" i="34"/>
  <c r="CJ152" i="34" s="1"/>
  <c r="CJ163" i="34" s="1"/>
  <c r="M185" i="36" s="1"/>
  <c r="EX106" i="34"/>
  <c r="FD104" i="34"/>
  <c r="FD148" i="34" s="1"/>
  <c r="FD159" i="34" s="1"/>
  <c r="J337" i="36" s="1"/>
  <c r="R107" i="38" s="1"/>
  <c r="G107" i="34"/>
  <c r="G151" i="34" s="1"/>
  <c r="G162" i="34" s="1"/>
  <c r="G29" i="36" s="1"/>
  <c r="EB20" i="34"/>
  <c r="EB64" i="34" s="1"/>
  <c r="EB75" i="34" s="1"/>
  <c r="L262" i="36" s="1"/>
  <c r="P157" i="38" s="1"/>
  <c r="FE19" i="34"/>
  <c r="FE63" i="34" s="1"/>
  <c r="FE74" i="34" s="1"/>
  <c r="K323" i="36" s="1"/>
  <c r="R125" i="38" s="1"/>
  <c r="BA22" i="34"/>
  <c r="BA66" i="34" s="1"/>
  <c r="BA77" i="34" s="1"/>
  <c r="H108" i="36" s="1"/>
  <c r="CF105" i="34"/>
  <c r="CF149" i="34" s="1"/>
  <c r="CF160" i="34" s="1"/>
  <c r="I182" i="36" s="1"/>
  <c r="M77" i="38" s="1"/>
  <c r="W105" i="34"/>
  <c r="W149" i="34" s="1"/>
  <c r="FF19" i="34"/>
  <c r="FF63" i="34" s="1"/>
  <c r="FF74" i="34" s="1"/>
  <c r="L323" i="36" s="1"/>
  <c r="R156" i="38" s="1"/>
  <c r="AX22" i="34"/>
  <c r="AX66" i="34" s="1"/>
  <c r="AX77" i="34" s="1"/>
  <c r="E108" i="36" s="1"/>
  <c r="EA21" i="34"/>
  <c r="EA65" i="34" s="1"/>
  <c r="EA76" i="34" s="1"/>
  <c r="K263" i="36" s="1"/>
  <c r="P127" i="38" s="1"/>
  <c r="CS106" i="34"/>
  <c r="CS150" i="34" s="1"/>
  <c r="CS161" i="34" s="1"/>
  <c r="G214" i="36" s="1"/>
  <c r="EY20" i="34"/>
  <c r="EY64" i="34" s="1"/>
  <c r="EY75" i="34" s="1"/>
  <c r="E324" i="36" s="1"/>
  <c r="EB15" i="34"/>
  <c r="EB59" i="34" s="1"/>
  <c r="EB70" i="34" s="1"/>
  <c r="L257" i="36" s="1"/>
  <c r="P152" i="38" s="1"/>
  <c r="V105" i="34"/>
  <c r="V149" i="34" s="1"/>
  <c r="V160" i="34" s="1"/>
  <c r="G58" i="36" s="1"/>
  <c r="FD19" i="34"/>
  <c r="FD63" i="34" s="1"/>
  <c r="FD74" i="34" s="1"/>
  <c r="J323" i="36" s="1"/>
  <c r="R94" i="38" s="1"/>
  <c r="AZ107" i="34"/>
  <c r="AZ151" i="34" s="1"/>
  <c r="AZ162" i="34" s="1"/>
  <c r="G122" i="36" s="1"/>
  <c r="CQ108" i="34"/>
  <c r="CQ152" i="34" s="1"/>
  <c r="CQ163" i="34" s="1"/>
  <c r="E216" i="36" s="1"/>
  <c r="CQ106" i="34"/>
  <c r="CQ150" i="34" s="1"/>
  <c r="CQ161" i="34" s="1"/>
  <c r="E214" i="36" s="1"/>
  <c r="T105" i="34"/>
  <c r="T149" i="34" s="1"/>
  <c r="T160" i="34" s="1"/>
  <c r="E58" i="36" s="1"/>
  <c r="M107" i="34"/>
  <c r="M151" i="34" s="1"/>
  <c r="M162" i="34" s="1"/>
  <c r="M29" i="36" s="1"/>
  <c r="BC107" i="34"/>
  <c r="BC151" i="34" s="1"/>
  <c r="BC162" i="34" s="1"/>
  <c r="J122" i="36" s="1"/>
  <c r="K110" i="38" s="1"/>
  <c r="AX107" i="34"/>
  <c r="AX151" i="34" s="1"/>
  <c r="AX162" i="34" s="1"/>
  <c r="E122" i="36" s="1"/>
  <c r="CW108" i="34"/>
  <c r="CW152" i="34" s="1"/>
  <c r="CW163" i="34" s="1"/>
  <c r="K216" i="36" s="1"/>
  <c r="N142" i="38" s="1"/>
  <c r="CX108" i="34"/>
  <c r="CX152" i="34" s="1"/>
  <c r="CX163" i="34" s="1"/>
  <c r="L216" i="36" s="1"/>
  <c r="N173" i="38" s="1"/>
  <c r="CE22" i="34"/>
  <c r="CE66" i="34" s="1"/>
  <c r="CE77" i="34" s="1"/>
  <c r="H170" i="36" s="1"/>
  <c r="CH22" i="34"/>
  <c r="CH66" i="34" s="1"/>
  <c r="CH77" i="34" s="1"/>
  <c r="K170" i="36" s="1"/>
  <c r="M128" i="38" s="1"/>
  <c r="CG22" i="34"/>
  <c r="CG66" i="34" s="1"/>
  <c r="CG77" i="34" s="1"/>
  <c r="J170" i="36" s="1"/>
  <c r="M97" i="38" s="1"/>
  <c r="DU19" i="34"/>
  <c r="DU63" i="34" s="1"/>
  <c r="DU74" i="34" s="1"/>
  <c r="E261" i="36" s="1"/>
  <c r="DY19" i="34"/>
  <c r="DY63" i="34" s="1"/>
  <c r="DY74" i="34" s="1"/>
  <c r="I261" i="36" s="1"/>
  <c r="P63" i="38" s="1"/>
  <c r="S303" i="36"/>
  <c r="CC105" i="34"/>
  <c r="CC149" i="34" s="1"/>
  <c r="CC160" i="34" s="1"/>
  <c r="F182" i="36" s="1"/>
  <c r="S365" i="36"/>
  <c r="CY106" i="34"/>
  <c r="CY150" i="34" s="1"/>
  <c r="CY161" i="34" s="1"/>
  <c r="M214" i="36" s="1"/>
  <c r="CV106" i="34"/>
  <c r="CV150" i="34" s="1"/>
  <c r="CV161" i="34" s="1"/>
  <c r="J214" i="36" s="1"/>
  <c r="N109" i="38" s="1"/>
  <c r="FD20" i="34"/>
  <c r="FD64" i="34" s="1"/>
  <c r="FD75" i="34" s="1"/>
  <c r="J324" i="36" s="1"/>
  <c r="R95" i="38" s="1"/>
  <c r="CG105" i="34"/>
  <c r="CG149" i="34" s="1"/>
  <c r="CG160" i="34" s="1"/>
  <c r="J182" i="36" s="1"/>
  <c r="M108" i="38" s="1"/>
  <c r="M116" i="38" s="1"/>
  <c r="EB23" i="34"/>
  <c r="EB67" i="34" s="1"/>
  <c r="EB78" i="34" s="1"/>
  <c r="L265" i="36" s="1"/>
  <c r="P160" i="38" s="1"/>
  <c r="EB18" i="34"/>
  <c r="EB62" i="34" s="1"/>
  <c r="EB73" i="34" s="1"/>
  <c r="L260" i="36" s="1"/>
  <c r="P155" i="38" s="1"/>
  <c r="AB105" i="34"/>
  <c r="AB149" i="34" s="1"/>
  <c r="AB160" i="34" s="1"/>
  <c r="M58" i="36" s="1"/>
  <c r="L107" i="34"/>
  <c r="L151" i="34" s="1"/>
  <c r="S96" i="36"/>
  <c r="S376" i="36"/>
  <c r="AY107" i="34"/>
  <c r="AY151" i="34" s="1"/>
  <c r="AY162" i="34" s="1"/>
  <c r="F122" i="36" s="1"/>
  <c r="BF107" i="34"/>
  <c r="BF151" i="34" s="1"/>
  <c r="BF162" i="34" s="1"/>
  <c r="M122" i="36" s="1"/>
  <c r="CR108" i="34"/>
  <c r="CR152" i="34" s="1"/>
  <c r="CR163" i="34" s="1"/>
  <c r="F216" i="36" s="1"/>
  <c r="CV108" i="34"/>
  <c r="CV152" i="34" s="1"/>
  <c r="CV163" i="34" s="1"/>
  <c r="J216" i="36" s="1"/>
  <c r="N111" i="38" s="1"/>
  <c r="CD22" i="34"/>
  <c r="CD66" i="34" s="1"/>
  <c r="CD77" i="34" s="1"/>
  <c r="G170" i="36" s="1"/>
  <c r="CJ22" i="34"/>
  <c r="CJ66" i="34" s="1"/>
  <c r="CJ77" i="34" s="1"/>
  <c r="M170" i="36" s="1"/>
  <c r="DX19" i="34"/>
  <c r="DX63" i="34" s="1"/>
  <c r="DX74" i="34" s="1"/>
  <c r="H261" i="36" s="1"/>
  <c r="CB105" i="34"/>
  <c r="CB149" i="34" s="1"/>
  <c r="CB160" i="34" s="1"/>
  <c r="E182" i="36" s="1"/>
  <c r="CJ106" i="34"/>
  <c r="CJ150" i="34" s="1"/>
  <c r="CJ161" i="34" s="1"/>
  <c r="M183" i="36" s="1"/>
  <c r="CT106" i="34"/>
  <c r="CT150" i="34" s="1"/>
  <c r="CT161" i="34" s="1"/>
  <c r="H214" i="36" s="1"/>
  <c r="CX106" i="34"/>
  <c r="CX150" i="34" s="1"/>
  <c r="CX161" i="34" s="1"/>
  <c r="L214" i="36" s="1"/>
  <c r="N171" i="38" s="1"/>
  <c r="DT22" i="34"/>
  <c r="X105" i="34"/>
  <c r="X149" i="34" s="1"/>
  <c r="Z105" i="34"/>
  <c r="Z149" i="34" s="1"/>
  <c r="U105" i="34"/>
  <c r="U149" i="34" s="1"/>
  <c r="U160" i="34" s="1"/>
  <c r="F58" i="36" s="1"/>
  <c r="K107" i="34"/>
  <c r="K151" i="34" s="1"/>
  <c r="K162" i="34" s="1"/>
  <c r="K29" i="36" s="1"/>
  <c r="H141" i="38" s="1"/>
  <c r="BA107" i="34"/>
  <c r="BA151" i="34" s="1"/>
  <c r="BA162" i="34" s="1"/>
  <c r="H122" i="36" s="1"/>
  <c r="BD107" i="34"/>
  <c r="BD151" i="34" s="1"/>
  <c r="BD162" i="34" s="1"/>
  <c r="K122" i="36" s="1"/>
  <c r="K141" i="38" s="1"/>
  <c r="CT108" i="34"/>
  <c r="CT152" i="34" s="1"/>
  <c r="CT163" i="34" s="1"/>
  <c r="H216" i="36" s="1"/>
  <c r="CS108" i="34"/>
  <c r="CS152" i="34" s="1"/>
  <c r="CS163" i="34" s="1"/>
  <c r="G216" i="36" s="1"/>
  <c r="S205" i="36"/>
  <c r="CI22" i="34"/>
  <c r="CI66" i="34" s="1"/>
  <c r="CI77" i="34" s="1"/>
  <c r="L170" i="36" s="1"/>
  <c r="M159" i="38" s="1"/>
  <c r="DV19" i="34"/>
  <c r="DV63" i="34" s="1"/>
  <c r="DV74" i="34" s="1"/>
  <c r="F261" i="36" s="1"/>
  <c r="CJ105" i="34"/>
  <c r="CJ149" i="34" s="1"/>
  <c r="CJ160" i="34" s="1"/>
  <c r="M182" i="36" s="1"/>
  <c r="CD105" i="34"/>
  <c r="CD149" i="34" s="1"/>
  <c r="CD160" i="34" s="1"/>
  <c r="G182" i="36" s="1"/>
  <c r="CD106" i="34"/>
  <c r="CD150" i="34" s="1"/>
  <c r="CD161" i="34" s="1"/>
  <c r="G183" i="36" s="1"/>
  <c r="CW106" i="34"/>
  <c r="CW150" i="34" s="1"/>
  <c r="CW161" i="34" s="1"/>
  <c r="K214" i="36" s="1"/>
  <c r="N140" i="38" s="1"/>
  <c r="CR106" i="34"/>
  <c r="CR150" i="34" s="1"/>
  <c r="CR161" i="34" s="1"/>
  <c r="F214" i="36" s="1"/>
  <c r="EB17" i="34"/>
  <c r="EB61" i="34" s="1"/>
  <c r="EB72" i="34" s="1"/>
  <c r="L259" i="36" s="1"/>
  <c r="P154" i="38" s="1"/>
  <c r="BT108" i="34"/>
  <c r="BT152" i="34" s="1"/>
  <c r="BT163" i="34" s="1"/>
  <c r="L154" i="36" s="1"/>
  <c r="L173" i="38" s="1"/>
  <c r="EP23" i="34"/>
  <c r="EP67" i="34" s="1"/>
  <c r="EP78" i="34" s="1"/>
  <c r="K296" i="36" s="1"/>
  <c r="Q129" i="38" s="1"/>
  <c r="S81" i="36"/>
  <c r="S252" i="36"/>
  <c r="F106" i="34"/>
  <c r="F150" i="34" s="1"/>
  <c r="F161" i="34" s="1"/>
  <c r="F28" i="36" s="1"/>
  <c r="H105" i="34"/>
  <c r="H149" i="34" s="1"/>
  <c r="H160" i="34" s="1"/>
  <c r="H27" i="36" s="1"/>
  <c r="M21" i="34"/>
  <c r="M65" i="34" s="1"/>
  <c r="M76" i="34" s="1"/>
  <c r="M14" i="36" s="1"/>
  <c r="E20" i="34"/>
  <c r="E64" i="34" s="1"/>
  <c r="E75" i="34" s="1"/>
  <c r="E13" i="36" s="1"/>
  <c r="H20" i="34"/>
  <c r="H64" i="34" s="1"/>
  <c r="H75" i="34" s="1"/>
  <c r="H13" i="36" s="1"/>
  <c r="F20" i="34"/>
  <c r="F64" i="34" s="1"/>
  <c r="F75" i="34" s="1"/>
  <c r="F13" i="36" s="1"/>
  <c r="J20" i="34"/>
  <c r="J64" i="34" s="1"/>
  <c r="J75" i="34" s="1"/>
  <c r="J13" i="36" s="1"/>
  <c r="H95" i="38" s="1"/>
  <c r="I20" i="34"/>
  <c r="I64" i="34" s="1"/>
  <c r="I75" i="34" s="1"/>
  <c r="I13" i="36" s="1"/>
  <c r="H64" i="38" s="1"/>
  <c r="G20" i="34"/>
  <c r="G64" i="34" s="1"/>
  <c r="G75" i="34" s="1"/>
  <c r="G13" i="36" s="1"/>
  <c r="M20" i="34"/>
  <c r="M64" i="34" s="1"/>
  <c r="M75" i="34" s="1"/>
  <c r="M13" i="36" s="1"/>
  <c r="I21" i="34"/>
  <c r="I65" i="34" s="1"/>
  <c r="I76" i="34" s="1"/>
  <c r="I14" i="36" s="1"/>
  <c r="H65" i="38" s="1"/>
  <c r="F21" i="34"/>
  <c r="F65" i="34" s="1"/>
  <c r="F76" i="34" s="1"/>
  <c r="F14" i="36" s="1"/>
  <c r="DV107" i="34"/>
  <c r="DV151" i="34" s="1"/>
  <c r="DV162" i="34" s="1"/>
  <c r="F278" i="36" s="1"/>
  <c r="DW106" i="34"/>
  <c r="DW150" i="34" s="1"/>
  <c r="DW161" i="34" s="1"/>
  <c r="G277" i="36" s="1"/>
  <c r="DY106" i="34"/>
  <c r="DY150" i="34" s="1"/>
  <c r="DY161" i="34" s="1"/>
  <c r="I277" i="36" s="1"/>
  <c r="P78" i="38" s="1"/>
  <c r="DW107" i="34"/>
  <c r="DW151" i="34" s="1"/>
  <c r="DW162" i="34" s="1"/>
  <c r="G278" i="36" s="1"/>
  <c r="EA106" i="34"/>
  <c r="EA150" i="34" s="1"/>
  <c r="EA161" i="34" s="1"/>
  <c r="K277" i="36" s="1"/>
  <c r="P140" i="38" s="1"/>
  <c r="P147" i="38" s="1"/>
  <c r="DK107" i="34"/>
  <c r="DK151" i="34" s="1"/>
  <c r="DK162" i="34" s="1"/>
  <c r="J247" i="36" s="1"/>
  <c r="O110" i="38" s="1"/>
  <c r="DG105" i="34"/>
  <c r="DG149" i="34" s="1"/>
  <c r="DG160" i="34" s="1"/>
  <c r="F245" i="36" s="1"/>
  <c r="DJ105" i="34"/>
  <c r="DJ149" i="34" s="1"/>
  <c r="DJ160" i="34" s="1"/>
  <c r="I245" i="36" s="1"/>
  <c r="O77" i="38" s="1"/>
  <c r="DJ107" i="34"/>
  <c r="DJ151" i="34" s="1"/>
  <c r="DJ162" i="34" s="1"/>
  <c r="I247" i="36" s="1"/>
  <c r="O79" i="38" s="1"/>
  <c r="DI105" i="34"/>
  <c r="DI149" i="34" s="1"/>
  <c r="DI160" i="34" s="1"/>
  <c r="H245" i="36" s="1"/>
  <c r="S127" i="36"/>
  <c r="AZ106" i="34"/>
  <c r="AZ150" i="34" s="1"/>
  <c r="AZ161" i="34" s="1"/>
  <c r="G121" i="36" s="1"/>
  <c r="BD106" i="34"/>
  <c r="BD150" i="34" s="1"/>
  <c r="BD161" i="34" s="1"/>
  <c r="K121" i="36" s="1"/>
  <c r="K140" i="38" s="1"/>
  <c r="AX108" i="34"/>
  <c r="AX152" i="34" s="1"/>
  <c r="AX163" i="34" s="1"/>
  <c r="E123" i="36" s="1"/>
  <c r="S85" i="36"/>
  <c r="AM106" i="34"/>
  <c r="AM150" i="34" s="1"/>
  <c r="AM161" i="34" s="1"/>
  <c r="I90" i="36" s="1"/>
  <c r="J78" i="38" s="1"/>
  <c r="J85" i="38" s="1"/>
  <c r="AP106" i="34"/>
  <c r="AP150" i="34" s="1"/>
  <c r="AP161" i="34" s="1"/>
  <c r="L90" i="36" s="1"/>
  <c r="J171" i="38" s="1"/>
  <c r="AI107" i="34"/>
  <c r="AI151" i="34" s="1"/>
  <c r="AI162" i="34" s="1"/>
  <c r="E91" i="36" s="1"/>
  <c r="AL107" i="34"/>
  <c r="AL151" i="34" s="1"/>
  <c r="AL162" i="34" s="1"/>
  <c r="H91" i="36" s="1"/>
  <c r="Y105" i="34"/>
  <c r="Y149" i="34" s="1"/>
  <c r="Y160" i="34" s="1"/>
  <c r="J58" i="36" s="1"/>
  <c r="I108" i="38" s="1"/>
  <c r="Y104" i="34"/>
  <c r="Y148" i="34" s="1"/>
  <c r="Y159" i="34" s="1"/>
  <c r="J57" i="36" s="1"/>
  <c r="I107" i="38" s="1"/>
  <c r="L106" i="34"/>
  <c r="L150" i="34" s="1"/>
  <c r="L161" i="34" s="1"/>
  <c r="L28" i="36" s="1"/>
  <c r="H171" i="38" s="1"/>
  <c r="G108" i="34"/>
  <c r="G152" i="34" s="1"/>
  <c r="G163" i="34" s="1"/>
  <c r="G30" i="36" s="1"/>
  <c r="J106" i="34"/>
  <c r="J150" i="34" s="1"/>
  <c r="I105" i="34"/>
  <c r="I149" i="34" s="1"/>
  <c r="I160" i="34" s="1"/>
  <c r="I27" i="36" s="1"/>
  <c r="H77" i="38" s="1"/>
  <c r="E106" i="34"/>
  <c r="E150" i="34" s="1"/>
  <c r="E161" i="34" s="1"/>
  <c r="E28" i="36" s="1"/>
  <c r="J105" i="34"/>
  <c r="J149" i="34" s="1"/>
  <c r="J160" i="34" s="1"/>
  <c r="J27" i="36" s="1"/>
  <c r="H108" i="38" s="1"/>
  <c r="F105" i="34"/>
  <c r="F149" i="34" s="1"/>
  <c r="F160" i="34" s="1"/>
  <c r="F27" i="36" s="1"/>
  <c r="FU107" i="34"/>
  <c r="FU151" i="34" s="1"/>
  <c r="FU162" i="34" s="1"/>
  <c r="L371" i="36" s="1"/>
  <c r="S172" i="38" s="1"/>
  <c r="FO107" i="34"/>
  <c r="FO151" i="34" s="1"/>
  <c r="FO162" i="34" s="1"/>
  <c r="F371" i="36" s="1"/>
  <c r="FV108" i="34"/>
  <c r="FV152" i="34" s="1"/>
  <c r="FV163" i="34" s="1"/>
  <c r="M372" i="36" s="1"/>
  <c r="FT108" i="34"/>
  <c r="FT152" i="34" s="1"/>
  <c r="FT163" i="34" s="1"/>
  <c r="K372" i="36" s="1"/>
  <c r="S142" i="38" s="1"/>
  <c r="S147" i="38" s="1"/>
  <c r="FB108" i="34"/>
  <c r="FB152" i="34" s="1"/>
  <c r="FB163" i="34" s="1"/>
  <c r="H341" i="36" s="1"/>
  <c r="EY108" i="34"/>
  <c r="EY152" i="34" s="1"/>
  <c r="EY163" i="34" s="1"/>
  <c r="E341" i="36" s="1"/>
  <c r="EO108" i="34"/>
  <c r="EO152" i="34" s="1"/>
  <c r="EO163" i="34" s="1"/>
  <c r="J310" i="36" s="1"/>
  <c r="Q111" i="38" s="1"/>
  <c r="EN108" i="34"/>
  <c r="EN152" i="34" s="1"/>
  <c r="EN163" i="34" s="1"/>
  <c r="I310" i="36" s="1"/>
  <c r="Q80" i="38" s="1"/>
  <c r="EL106" i="34"/>
  <c r="EL150" i="34" s="1"/>
  <c r="EL161" i="34" s="1"/>
  <c r="G308" i="36" s="1"/>
  <c r="EM106" i="34"/>
  <c r="EM150" i="34" s="1"/>
  <c r="EM161" i="34" s="1"/>
  <c r="H308" i="36" s="1"/>
  <c r="EL108" i="34"/>
  <c r="EL152" i="34" s="1"/>
  <c r="EL163" i="34" s="1"/>
  <c r="G310" i="36" s="1"/>
  <c r="EM108" i="34"/>
  <c r="EM152" i="34" s="1"/>
  <c r="EM163" i="34" s="1"/>
  <c r="H310" i="36" s="1"/>
  <c r="ER106" i="34"/>
  <c r="ER150" i="34" s="1"/>
  <c r="ER161" i="34" s="1"/>
  <c r="M308" i="36" s="1"/>
  <c r="EK106" i="34"/>
  <c r="EK150" i="34" s="1"/>
  <c r="EK161" i="34" s="1"/>
  <c r="F308" i="36" s="1"/>
  <c r="CU107" i="34"/>
  <c r="CU151" i="34" s="1"/>
  <c r="CU162" i="34" s="1"/>
  <c r="I215" i="36" s="1"/>
  <c r="N79" i="38" s="1"/>
  <c r="CQ107" i="34"/>
  <c r="CQ151" i="34" s="1"/>
  <c r="CQ162" i="34" s="1"/>
  <c r="E215" i="36" s="1"/>
  <c r="CT107" i="34"/>
  <c r="CT151" i="34" s="1"/>
  <c r="CT162" i="34" s="1"/>
  <c r="H215" i="36" s="1"/>
  <c r="CB106" i="34"/>
  <c r="CB150" i="34" s="1"/>
  <c r="CB161" i="34" s="1"/>
  <c r="E183" i="36" s="1"/>
  <c r="DX107" i="34"/>
  <c r="DX151" i="34" s="1"/>
  <c r="DX162" i="34" s="1"/>
  <c r="H278" i="36" s="1"/>
  <c r="DY107" i="34"/>
  <c r="DY151" i="34" s="1"/>
  <c r="DY162" i="34" s="1"/>
  <c r="I278" i="36" s="1"/>
  <c r="P79" i="38" s="1"/>
  <c r="EC107" i="34"/>
  <c r="EC151" i="34" s="1"/>
  <c r="EC162" i="34" s="1"/>
  <c r="M278" i="36" s="1"/>
  <c r="DZ107" i="34"/>
  <c r="DZ151" i="34" s="1"/>
  <c r="DZ162" i="34" s="1"/>
  <c r="J278" i="36" s="1"/>
  <c r="P110" i="38" s="1"/>
  <c r="S283" i="36"/>
  <c r="EB107" i="34"/>
  <c r="EB151" i="34" s="1"/>
  <c r="EB162" i="34" s="1"/>
  <c r="L278" i="36" s="1"/>
  <c r="P172" i="38" s="1"/>
  <c r="P178" i="38" s="1"/>
  <c r="DU106" i="34"/>
  <c r="DU150" i="34" s="1"/>
  <c r="DU161" i="34" s="1"/>
  <c r="E277" i="36" s="1"/>
  <c r="DF107" i="34"/>
  <c r="DF151" i="34" s="1"/>
  <c r="DF162" i="34" s="1"/>
  <c r="E247" i="36" s="1"/>
  <c r="DL106" i="34"/>
  <c r="DL150" i="34" s="1"/>
  <c r="DL161" i="34" s="1"/>
  <c r="K246" i="36" s="1"/>
  <c r="O140" i="38" s="1"/>
  <c r="DH106" i="34"/>
  <c r="DH150" i="34" s="1"/>
  <c r="DH161" i="34" s="1"/>
  <c r="G246" i="36" s="1"/>
  <c r="DF105" i="34"/>
  <c r="DF149" i="34" s="1"/>
  <c r="DF160" i="34" s="1"/>
  <c r="E245" i="36" s="1"/>
  <c r="O81" i="38"/>
  <c r="CS107" i="34"/>
  <c r="CS151" i="34" s="1"/>
  <c r="CS162" i="34" s="1"/>
  <c r="G215" i="36" s="1"/>
  <c r="CR107" i="34"/>
  <c r="CR151" i="34" s="1"/>
  <c r="CR162" i="34" s="1"/>
  <c r="F215" i="36" s="1"/>
  <c r="CV107" i="34"/>
  <c r="CV151" i="34" s="1"/>
  <c r="CV162" i="34" s="1"/>
  <c r="J215" i="36" s="1"/>
  <c r="N110" i="38" s="1"/>
  <c r="CX107" i="34"/>
  <c r="CX151" i="34" s="1"/>
  <c r="CX162" i="34" s="1"/>
  <c r="L215" i="36" s="1"/>
  <c r="N172" i="38" s="1"/>
  <c r="CH108" i="34"/>
  <c r="CH152" i="34" s="1"/>
  <c r="CH163" i="34" s="1"/>
  <c r="K185" i="36" s="1"/>
  <c r="M142" i="38" s="1"/>
  <c r="CE106" i="34"/>
  <c r="CE150" i="34" s="1"/>
  <c r="CE161" i="34" s="1"/>
  <c r="H183" i="36" s="1"/>
  <c r="CC106" i="34"/>
  <c r="CC150" i="34" s="1"/>
  <c r="CC161" i="34" s="1"/>
  <c r="F183" i="36" s="1"/>
  <c r="CE108" i="34"/>
  <c r="CE152" i="34" s="1"/>
  <c r="CE163" i="34" s="1"/>
  <c r="H185" i="36" s="1"/>
  <c r="CF106" i="34"/>
  <c r="CF150" i="34" s="1"/>
  <c r="CF161" i="34" s="1"/>
  <c r="I183" i="36" s="1"/>
  <c r="M78" i="38" s="1"/>
  <c r="S350" i="36"/>
  <c r="FV22" i="34"/>
  <c r="FV66" i="34" s="1"/>
  <c r="FV77" i="34" s="1"/>
  <c r="M357" i="36" s="1"/>
  <c r="FT22" i="34"/>
  <c r="FT66" i="34" s="1"/>
  <c r="FT77" i="34" s="1"/>
  <c r="K357" i="36" s="1"/>
  <c r="S128" i="38" s="1"/>
  <c r="S133" i="38" s="1"/>
  <c r="FN19" i="34"/>
  <c r="FN63" i="34" s="1"/>
  <c r="FN74" i="34" s="1"/>
  <c r="E354" i="36" s="1"/>
  <c r="FS22" i="34"/>
  <c r="FS66" i="34" s="1"/>
  <c r="FS77" i="34" s="1"/>
  <c r="J357" i="36" s="1"/>
  <c r="S97" i="38" s="1"/>
  <c r="FS19" i="34"/>
  <c r="FS63" i="34" s="1"/>
  <c r="FS74" i="34" s="1"/>
  <c r="J354" i="36" s="1"/>
  <c r="S94" i="38" s="1"/>
  <c r="FO19" i="34"/>
  <c r="FO63" i="34" s="1"/>
  <c r="FO74" i="34" s="1"/>
  <c r="F354" i="36" s="1"/>
  <c r="FA19" i="34"/>
  <c r="FA63" i="34" s="1"/>
  <c r="FA74" i="34" s="1"/>
  <c r="G323" i="36" s="1"/>
  <c r="EY19" i="34"/>
  <c r="EY63" i="34" s="1"/>
  <c r="EY74" i="34" s="1"/>
  <c r="E323" i="36" s="1"/>
  <c r="FG19" i="34"/>
  <c r="FG63" i="34" s="1"/>
  <c r="FG74" i="34" s="1"/>
  <c r="M323" i="36" s="1"/>
  <c r="EZ19" i="34"/>
  <c r="EZ63" i="34" s="1"/>
  <c r="EZ74" i="34" s="1"/>
  <c r="F323" i="36" s="1"/>
  <c r="FB22" i="34"/>
  <c r="FB66" i="34" s="1"/>
  <c r="FB77" i="34" s="1"/>
  <c r="H326" i="36" s="1"/>
  <c r="S326" i="36" s="1"/>
  <c r="FB20" i="34"/>
  <c r="FB64" i="34" s="1"/>
  <c r="FB75" i="34" s="1"/>
  <c r="H324" i="36" s="1"/>
  <c r="EI21" i="34"/>
  <c r="EP15" i="34"/>
  <c r="EP59" i="34" s="1"/>
  <c r="EP70" i="34" s="1"/>
  <c r="K288" i="36" s="1"/>
  <c r="Q121" i="38" s="1"/>
  <c r="DI22" i="34"/>
  <c r="DI66" i="34" s="1"/>
  <c r="DI77" i="34" s="1"/>
  <c r="H232" i="36" s="1"/>
  <c r="S232" i="36" s="1"/>
  <c r="CQ20" i="34"/>
  <c r="CQ64" i="34" s="1"/>
  <c r="CQ75" i="34" s="1"/>
  <c r="E199" i="36" s="1"/>
  <c r="CX20" i="34"/>
  <c r="CX64" i="34" s="1"/>
  <c r="CX75" i="34" s="1"/>
  <c r="L199" i="36" s="1"/>
  <c r="N157" i="38" s="1"/>
  <c r="CY20" i="34"/>
  <c r="CY64" i="34" s="1"/>
  <c r="CY75" i="34" s="1"/>
  <c r="M199" i="36" s="1"/>
  <c r="CT20" i="34"/>
  <c r="CT64" i="34" s="1"/>
  <c r="CT75" i="34" s="1"/>
  <c r="H199" i="36" s="1"/>
  <c r="BC22" i="34"/>
  <c r="BC66" i="34" s="1"/>
  <c r="BC77" i="34" s="1"/>
  <c r="J108" i="36" s="1"/>
  <c r="K97" i="38" s="1"/>
  <c r="AX20" i="34"/>
  <c r="AX64" i="34" s="1"/>
  <c r="AX75" i="34" s="1"/>
  <c r="E106" i="36" s="1"/>
  <c r="S106" i="36" s="1"/>
  <c r="AM21" i="34"/>
  <c r="AM65" i="34" s="1"/>
  <c r="AM76" i="34" s="1"/>
  <c r="I76" i="36" s="1"/>
  <c r="J65" i="38" s="1"/>
  <c r="J71" i="38" s="1"/>
  <c r="AQ21" i="34"/>
  <c r="AQ65" i="34" s="1"/>
  <c r="AQ76" i="34" s="1"/>
  <c r="M76" i="36" s="1"/>
  <c r="AL21" i="34"/>
  <c r="AL65" i="34" s="1"/>
  <c r="AL76" i="34" s="1"/>
  <c r="H76" i="36" s="1"/>
  <c r="AI21" i="34"/>
  <c r="AI65" i="34" s="1"/>
  <c r="AI76" i="34" s="1"/>
  <c r="E76" i="36" s="1"/>
  <c r="AN21" i="34"/>
  <c r="AN65" i="34" s="1"/>
  <c r="AN76" i="34" s="1"/>
  <c r="J76" i="36" s="1"/>
  <c r="J96" i="38" s="1"/>
  <c r="J102" i="38" s="1"/>
  <c r="AP21" i="34"/>
  <c r="AP65" i="34" s="1"/>
  <c r="AP76" i="34" s="1"/>
  <c r="L76" i="36" s="1"/>
  <c r="J158" i="38" s="1"/>
  <c r="J164" i="38" s="1"/>
  <c r="AO21" i="34"/>
  <c r="AO65" i="34" s="1"/>
  <c r="AO76" i="34" s="1"/>
  <c r="K76" i="36" s="1"/>
  <c r="J127" i="38" s="1"/>
  <c r="AJ21" i="34"/>
  <c r="AJ65" i="34" s="1"/>
  <c r="AJ76" i="34" s="1"/>
  <c r="F76" i="36" s="1"/>
  <c r="AK21" i="34"/>
  <c r="AK65" i="34" s="1"/>
  <c r="AK76" i="34" s="1"/>
  <c r="G76" i="36" s="1"/>
  <c r="J121" i="38"/>
  <c r="S70" i="36"/>
  <c r="CR19" i="34"/>
  <c r="CR63" i="34" s="1"/>
  <c r="CR74" i="34" s="1"/>
  <c r="F198" i="36" s="1"/>
  <c r="BM107" i="34"/>
  <c r="BM151" i="34" s="1"/>
  <c r="BM162" i="34" s="1"/>
  <c r="E153" i="36" s="1"/>
  <c r="H133" i="38"/>
  <c r="J107" i="34"/>
  <c r="J151" i="34" s="1"/>
  <c r="J162" i="34" s="1"/>
  <c r="J29" i="36" s="1"/>
  <c r="H110" i="38" s="1"/>
  <c r="E107" i="34"/>
  <c r="E151" i="34" s="1"/>
  <c r="E162" i="34" s="1"/>
  <c r="E29" i="36" s="1"/>
  <c r="CU105" i="34"/>
  <c r="CU149" i="34" s="1"/>
  <c r="CU160" i="34" s="1"/>
  <c r="I213" i="36" s="1"/>
  <c r="N77" i="38" s="1"/>
  <c r="CC108" i="34"/>
  <c r="CC152" i="34" s="1"/>
  <c r="CC163" i="34" s="1"/>
  <c r="F185" i="36" s="1"/>
  <c r="CF108" i="34"/>
  <c r="CF152" i="34" s="1"/>
  <c r="CF163" i="34" s="1"/>
  <c r="I185" i="36" s="1"/>
  <c r="M80" i="38" s="1"/>
  <c r="BM106" i="34"/>
  <c r="BM150" i="34" s="1"/>
  <c r="BM161" i="34" s="1"/>
  <c r="E152" i="36" s="1"/>
  <c r="EY105" i="34"/>
  <c r="EY149" i="34" s="1"/>
  <c r="EY160" i="34" s="1"/>
  <c r="E338" i="36" s="1"/>
  <c r="EO107" i="34"/>
  <c r="EO151" i="34" s="1"/>
  <c r="EO162" i="34" s="1"/>
  <c r="J309" i="36" s="1"/>
  <c r="Q110" i="38" s="1"/>
  <c r="Q116" i="38" s="1"/>
  <c r="EN107" i="34"/>
  <c r="EN151" i="34" s="1"/>
  <c r="EN162" i="34" s="1"/>
  <c r="I309" i="36" s="1"/>
  <c r="Q79" i="38" s="1"/>
  <c r="EP107" i="34"/>
  <c r="EP151" i="34" s="1"/>
  <c r="EP162" i="34" s="1"/>
  <c r="K309" i="36" s="1"/>
  <c r="Q141" i="38" s="1"/>
  <c r="Q147" i="38" s="1"/>
  <c r="EQ107" i="34"/>
  <c r="EQ151" i="34" s="1"/>
  <c r="EQ162" i="34" s="1"/>
  <c r="L309" i="36" s="1"/>
  <c r="Q172" i="38" s="1"/>
  <c r="Q178" i="38" s="1"/>
  <c r="I107" i="34"/>
  <c r="I151" i="34" s="1"/>
  <c r="I162" i="34" s="1"/>
  <c r="I29" i="36" s="1"/>
  <c r="H79" i="38" s="1"/>
  <c r="F107" i="34"/>
  <c r="F151" i="34" s="1"/>
  <c r="F162" i="34" s="1"/>
  <c r="F29" i="36" s="1"/>
  <c r="EZ20" i="34"/>
  <c r="EZ64" i="34" s="1"/>
  <c r="EZ75" i="34" s="1"/>
  <c r="F324" i="36" s="1"/>
  <c r="DW21" i="34"/>
  <c r="DW65" i="34" s="1"/>
  <c r="DW76" i="34" s="1"/>
  <c r="G263" i="36" s="1"/>
  <c r="DH108" i="34"/>
  <c r="DH152" i="34" s="1"/>
  <c r="DH163" i="34" s="1"/>
  <c r="G248" i="36" s="1"/>
  <c r="FG20" i="34"/>
  <c r="FG64" i="34" s="1"/>
  <c r="FG75" i="34" s="1"/>
  <c r="M324" i="36" s="1"/>
  <c r="EK107" i="34"/>
  <c r="EK151" i="34" s="1"/>
  <c r="EK162" i="34" s="1"/>
  <c r="F309" i="36" s="1"/>
  <c r="BM108" i="34"/>
  <c r="BM152" i="34" s="1"/>
  <c r="BM163" i="34" s="1"/>
  <c r="E154" i="36" s="1"/>
  <c r="S12" i="36"/>
  <c r="S319" i="36"/>
  <c r="DW19" i="34"/>
  <c r="DW63" i="34" s="1"/>
  <c r="DW74" i="34" s="1"/>
  <c r="G261" i="36" s="1"/>
  <c r="S236" i="36"/>
  <c r="CW19" i="34"/>
  <c r="CW63" i="34" s="1"/>
  <c r="CW74" i="34" s="1"/>
  <c r="K198" i="36" s="1"/>
  <c r="N125" i="38" s="1"/>
  <c r="FE20" i="34"/>
  <c r="FE64" i="34" s="1"/>
  <c r="FE75" i="34" s="1"/>
  <c r="K324" i="36" s="1"/>
  <c r="R126" i="38" s="1"/>
  <c r="R133" i="38" s="1"/>
  <c r="FC20" i="34"/>
  <c r="FC64" i="34" s="1"/>
  <c r="FC75" i="34" s="1"/>
  <c r="I324" i="36" s="1"/>
  <c r="R64" i="38" s="1"/>
  <c r="R71" i="38" s="1"/>
  <c r="CV22" i="34"/>
  <c r="CV66" i="34" s="1"/>
  <c r="CV77" i="34" s="1"/>
  <c r="J201" i="36" s="1"/>
  <c r="N97" i="38" s="1"/>
  <c r="CS19" i="34"/>
  <c r="CS63" i="34" s="1"/>
  <c r="CS74" i="34" s="1"/>
  <c r="G198" i="36" s="1"/>
  <c r="EN22" i="34"/>
  <c r="EN66" i="34" s="1"/>
  <c r="EN77" i="34" s="1"/>
  <c r="I295" i="36" s="1"/>
  <c r="Q66" i="38" s="1"/>
  <c r="CV19" i="34"/>
  <c r="CV63" i="34" s="1"/>
  <c r="CV74" i="34" s="1"/>
  <c r="J198" i="36" s="1"/>
  <c r="N94" i="38" s="1"/>
  <c r="CU19" i="34"/>
  <c r="CU63" i="34" s="1"/>
  <c r="CU74" i="34" s="1"/>
  <c r="I198" i="36" s="1"/>
  <c r="N63" i="38" s="1"/>
  <c r="CC21" i="34"/>
  <c r="CC65" i="34" s="1"/>
  <c r="CC76" i="34" s="1"/>
  <c r="F169" i="36" s="1"/>
  <c r="DM19" i="34"/>
  <c r="DM63" i="34" s="1"/>
  <c r="DM74" i="34" s="1"/>
  <c r="L229" i="36" s="1"/>
  <c r="O156" i="38" s="1"/>
  <c r="CX19" i="34"/>
  <c r="CX63" i="34" s="1"/>
  <c r="CX74" i="34" s="1"/>
  <c r="L198" i="36" s="1"/>
  <c r="N156" i="38" s="1"/>
  <c r="CH106" i="34"/>
  <c r="CH150" i="34" s="1"/>
  <c r="CH161" i="34" s="1"/>
  <c r="K183" i="36" s="1"/>
  <c r="M140" i="38" s="1"/>
  <c r="DN108" i="34"/>
  <c r="DN152" i="34" s="1"/>
  <c r="DN163" i="34" s="1"/>
  <c r="M248" i="36" s="1"/>
  <c r="EM107" i="34"/>
  <c r="EM151" i="34" s="1"/>
  <c r="EM162" i="34" s="1"/>
  <c r="H309" i="36" s="1"/>
  <c r="EL107" i="34"/>
  <c r="EL151" i="34" s="1"/>
  <c r="EL162" i="34" s="1"/>
  <c r="G309" i="36" s="1"/>
  <c r="CB108" i="34"/>
  <c r="CB152" i="34" s="1"/>
  <c r="CB163" i="34" s="1"/>
  <c r="E185" i="36" s="1"/>
  <c r="BT105" i="34"/>
  <c r="BT149" i="34" s="1"/>
  <c r="BT160" i="34" s="1"/>
  <c r="L151" i="36" s="1"/>
  <c r="L170" i="38" s="1"/>
  <c r="BO106" i="34"/>
  <c r="BO150" i="34" s="1"/>
  <c r="BO161" i="34" s="1"/>
  <c r="G152" i="36" s="1"/>
  <c r="BP107" i="34"/>
  <c r="BP151" i="34" s="1"/>
  <c r="BP162" i="34" s="1"/>
  <c r="H153" i="36" s="1"/>
  <c r="AP108" i="34"/>
  <c r="AP152" i="34" s="1"/>
  <c r="AP163" i="34" s="1"/>
  <c r="L92" i="36" s="1"/>
  <c r="J173" i="38" s="1"/>
  <c r="BN107" i="34"/>
  <c r="BN151" i="34" s="1"/>
  <c r="BN162" i="34" s="1"/>
  <c r="F153" i="36" s="1"/>
  <c r="DG19" i="34"/>
  <c r="DG63" i="34" s="1"/>
  <c r="DG74" i="34" s="1"/>
  <c r="F229" i="36" s="1"/>
  <c r="CE21" i="34"/>
  <c r="CE65" i="34" s="1"/>
  <c r="CE76" i="34" s="1"/>
  <c r="H169" i="36" s="1"/>
  <c r="DF19" i="34"/>
  <c r="DF63" i="34" s="1"/>
  <c r="DF74" i="34" s="1"/>
  <c r="E229" i="36" s="1"/>
  <c r="DI19" i="34"/>
  <c r="DI63" i="34" s="1"/>
  <c r="DI74" i="34" s="1"/>
  <c r="H229" i="36" s="1"/>
  <c r="DN19" i="34"/>
  <c r="DN63" i="34" s="1"/>
  <c r="DN74" i="34" s="1"/>
  <c r="M229" i="36" s="1"/>
  <c r="DG108" i="34"/>
  <c r="DG152" i="34" s="1"/>
  <c r="DG163" i="34" s="1"/>
  <c r="F248" i="36" s="1"/>
  <c r="DL108" i="34"/>
  <c r="DL152" i="34" s="1"/>
  <c r="DL163" i="34" s="1"/>
  <c r="K248" i="36" s="1"/>
  <c r="O142" i="38" s="1"/>
  <c r="DF108" i="34"/>
  <c r="DF152" i="34" s="1"/>
  <c r="DF163" i="34" s="1"/>
  <c r="E248" i="36" s="1"/>
  <c r="DL107" i="34"/>
  <c r="DL151" i="34" s="1"/>
  <c r="DL162" i="34" s="1"/>
  <c r="K247" i="36" s="1"/>
  <c r="O141" i="38" s="1"/>
  <c r="DI107" i="34"/>
  <c r="DI151" i="34" s="1"/>
  <c r="DI162" i="34" s="1"/>
  <c r="H247" i="36" s="1"/>
  <c r="DH105" i="34"/>
  <c r="DH149" i="34" s="1"/>
  <c r="DH160" i="34" s="1"/>
  <c r="G245" i="36" s="1"/>
  <c r="DI108" i="34"/>
  <c r="DI152" i="34" s="1"/>
  <c r="DI163" i="34" s="1"/>
  <c r="H248" i="36" s="1"/>
  <c r="S209" i="36"/>
  <c r="S220" i="36"/>
  <c r="BN106" i="34"/>
  <c r="BN150" i="34" s="1"/>
  <c r="BN161" i="34" s="1"/>
  <c r="F152" i="36" s="1"/>
  <c r="BR106" i="34"/>
  <c r="BR150" i="34" s="1"/>
  <c r="BR161" i="34" s="1"/>
  <c r="J152" i="36" s="1"/>
  <c r="L109" i="38" s="1"/>
  <c r="BQ106" i="34"/>
  <c r="BQ150" i="34" s="1"/>
  <c r="BQ161" i="34" s="1"/>
  <c r="I152" i="36" s="1"/>
  <c r="L78" i="38" s="1"/>
  <c r="BP106" i="34"/>
  <c r="BP150" i="34" s="1"/>
  <c r="BP161" i="34" s="1"/>
  <c r="H152" i="36" s="1"/>
  <c r="BN108" i="34"/>
  <c r="BN152" i="34" s="1"/>
  <c r="BN163" i="34" s="1"/>
  <c r="F154" i="36" s="1"/>
  <c r="CB21" i="34"/>
  <c r="CB65" i="34" s="1"/>
  <c r="CB76" i="34" s="1"/>
  <c r="E169" i="36" s="1"/>
  <c r="DJ19" i="34"/>
  <c r="DJ63" i="34" s="1"/>
  <c r="DJ74" i="34" s="1"/>
  <c r="I229" i="36" s="1"/>
  <c r="O63" i="38" s="1"/>
  <c r="O71" i="38" s="1"/>
  <c r="CF20" i="34"/>
  <c r="CF64" i="34" s="1"/>
  <c r="CF75" i="34" s="1"/>
  <c r="I168" i="36" s="1"/>
  <c r="M64" i="38" s="1"/>
  <c r="CD21" i="34"/>
  <c r="CD65" i="34" s="1"/>
  <c r="CD76" i="34" s="1"/>
  <c r="G169" i="36" s="1"/>
  <c r="CG21" i="34"/>
  <c r="CG65" i="34" s="1"/>
  <c r="CG76" i="34" s="1"/>
  <c r="J169" i="36" s="1"/>
  <c r="M96" i="38" s="1"/>
  <c r="S361" i="36"/>
  <c r="FD105" i="34"/>
  <c r="FD149" i="34" s="1"/>
  <c r="FD160" i="34" s="1"/>
  <c r="J338" i="36" s="1"/>
  <c r="R108" i="38" s="1"/>
  <c r="DL19" i="34"/>
  <c r="DL63" i="34" s="1"/>
  <c r="DL74" i="34" s="1"/>
  <c r="K229" i="36" s="1"/>
  <c r="O125" i="38" s="1"/>
  <c r="FV19" i="34"/>
  <c r="FV63" i="34" s="1"/>
  <c r="FV74" i="34" s="1"/>
  <c r="M354" i="36" s="1"/>
  <c r="CT19" i="34"/>
  <c r="CT63" i="34" s="1"/>
  <c r="CT74" i="34" s="1"/>
  <c r="H198" i="36" s="1"/>
  <c r="CC20" i="34"/>
  <c r="CC64" i="34" s="1"/>
  <c r="CC75" i="34" s="1"/>
  <c r="F168" i="36" s="1"/>
  <c r="CQ22" i="34"/>
  <c r="CQ66" i="34" s="1"/>
  <c r="CQ77" i="34" s="1"/>
  <c r="E201" i="36" s="1"/>
  <c r="CF21" i="34"/>
  <c r="CF65" i="34" s="1"/>
  <c r="CF76" i="34" s="1"/>
  <c r="I169" i="36" s="1"/>
  <c r="M65" i="38" s="1"/>
  <c r="EL22" i="34"/>
  <c r="EL66" i="34" s="1"/>
  <c r="EL77" i="34" s="1"/>
  <c r="G295" i="36" s="1"/>
  <c r="CY105" i="34"/>
  <c r="CY149" i="34" s="1"/>
  <c r="CY160" i="34" s="1"/>
  <c r="M213" i="36" s="1"/>
  <c r="BQ107" i="34"/>
  <c r="BQ151" i="34" s="1"/>
  <c r="BQ162" i="34" s="1"/>
  <c r="I153" i="36" s="1"/>
  <c r="L79" i="38" s="1"/>
  <c r="FC105" i="34"/>
  <c r="FC149" i="34" s="1"/>
  <c r="FC160" i="34" s="1"/>
  <c r="I338" i="36" s="1"/>
  <c r="R77" i="38" s="1"/>
  <c r="CI105" i="34"/>
  <c r="CI149" i="34" s="1"/>
  <c r="CI160" i="34" s="1"/>
  <c r="L182" i="36" s="1"/>
  <c r="M170" i="38" s="1"/>
  <c r="DF21" i="34"/>
  <c r="DF65" i="34" s="1"/>
  <c r="DF76" i="34" s="1"/>
  <c r="E231" i="36" s="1"/>
  <c r="DK19" i="34"/>
  <c r="DK63" i="34" s="1"/>
  <c r="DK74" i="34" s="1"/>
  <c r="J229" i="36" s="1"/>
  <c r="O94" i="38" s="1"/>
  <c r="CY19" i="34"/>
  <c r="CY63" i="34" s="1"/>
  <c r="CY74" i="34" s="1"/>
  <c r="M198" i="36" s="1"/>
  <c r="FF20" i="34"/>
  <c r="FF64" i="34" s="1"/>
  <c r="FF75" i="34" s="1"/>
  <c r="L324" i="36" s="1"/>
  <c r="R157" i="38" s="1"/>
  <c r="R164" i="38" s="1"/>
  <c r="CD20" i="34"/>
  <c r="CD64" i="34" s="1"/>
  <c r="CD75" i="34" s="1"/>
  <c r="G168" i="36" s="1"/>
  <c r="CW22" i="34"/>
  <c r="CW66" i="34" s="1"/>
  <c r="CW77" i="34" s="1"/>
  <c r="K201" i="36" s="1"/>
  <c r="N128" i="38" s="1"/>
  <c r="CI21" i="34"/>
  <c r="CI65" i="34" s="1"/>
  <c r="CI76" i="34" s="1"/>
  <c r="L169" i="36" s="1"/>
  <c r="M158" i="38" s="1"/>
  <c r="ER22" i="34"/>
  <c r="ER66" i="34" s="1"/>
  <c r="ER77" i="34" s="1"/>
  <c r="M295" i="36" s="1"/>
  <c r="S174" i="36"/>
  <c r="CB20" i="34"/>
  <c r="CB64" i="34" s="1"/>
  <c r="CB75" i="34" s="1"/>
  <c r="E168" i="36" s="1"/>
  <c r="AX21" i="34"/>
  <c r="AX65" i="34" s="1"/>
  <c r="AX76" i="34" s="1"/>
  <c r="E107" i="36" s="1"/>
  <c r="CR22" i="34"/>
  <c r="CR66" i="34" s="1"/>
  <c r="CR77" i="34" s="1"/>
  <c r="F201" i="36" s="1"/>
  <c r="CU22" i="34"/>
  <c r="CU66" i="34" s="1"/>
  <c r="CU77" i="34" s="1"/>
  <c r="I201" i="36" s="1"/>
  <c r="N66" i="38" s="1"/>
  <c r="DM21" i="34"/>
  <c r="DM65" i="34" s="1"/>
  <c r="DM76" i="34" s="1"/>
  <c r="L231" i="36" s="1"/>
  <c r="O158" i="38" s="1"/>
  <c r="EM22" i="34"/>
  <c r="EM66" i="34" s="1"/>
  <c r="EM77" i="34" s="1"/>
  <c r="H295" i="36" s="1"/>
  <c r="CG20" i="34"/>
  <c r="CG64" i="34" s="1"/>
  <c r="CG75" i="34" s="1"/>
  <c r="J168" i="36" s="1"/>
  <c r="M95" i="38" s="1"/>
  <c r="AZ21" i="34"/>
  <c r="AZ65" i="34" s="1"/>
  <c r="AZ76" i="34" s="1"/>
  <c r="G107" i="36" s="1"/>
  <c r="CS22" i="34"/>
  <c r="CS66" i="34" s="1"/>
  <c r="CS77" i="34" s="1"/>
  <c r="G201" i="36" s="1"/>
  <c r="CY22" i="34"/>
  <c r="CY66" i="34" s="1"/>
  <c r="CY77" i="34" s="1"/>
  <c r="M201" i="36" s="1"/>
  <c r="EK22" i="34"/>
  <c r="EK66" i="34" s="1"/>
  <c r="EK77" i="34" s="1"/>
  <c r="F295" i="36" s="1"/>
  <c r="EP22" i="34"/>
  <c r="EP66" i="34" s="1"/>
  <c r="EP77" i="34" s="1"/>
  <c r="K295" i="36" s="1"/>
  <c r="Q128" i="38" s="1"/>
  <c r="AY21" i="34"/>
  <c r="AY65" i="34" s="1"/>
  <c r="AY76" i="34" s="1"/>
  <c r="F107" i="36" s="1"/>
  <c r="DH21" i="34"/>
  <c r="DH65" i="34" s="1"/>
  <c r="DH76" i="34" s="1"/>
  <c r="G231" i="36" s="1"/>
  <c r="S194" i="36"/>
  <c r="BA21" i="34"/>
  <c r="BA65" i="34" s="1"/>
  <c r="BA76" i="34" s="1"/>
  <c r="H107" i="36" s="1"/>
  <c r="BF21" i="34"/>
  <c r="BF65" i="34" s="1"/>
  <c r="BF76" i="34" s="1"/>
  <c r="M107" i="36" s="1"/>
  <c r="DG21" i="34"/>
  <c r="DG65" i="34" s="1"/>
  <c r="DG76" i="34" s="1"/>
  <c r="F231" i="36" s="1"/>
  <c r="BU107" i="34"/>
  <c r="BU151" i="34" s="1"/>
  <c r="BU162" i="34" s="1"/>
  <c r="M153" i="36" s="1"/>
  <c r="BR107" i="34"/>
  <c r="BR151" i="34" s="1"/>
  <c r="BR162" i="34" s="1"/>
  <c r="J153" i="36" s="1"/>
  <c r="L110" i="38" s="1"/>
  <c r="S345" i="36"/>
  <c r="S189" i="36"/>
  <c r="BT107" i="34"/>
  <c r="BT151" i="34" s="1"/>
  <c r="BT162" i="34" s="1"/>
  <c r="L153" i="36" s="1"/>
  <c r="L172" i="38" s="1"/>
  <c r="BO107" i="34"/>
  <c r="BO151" i="34" s="1"/>
  <c r="BO162" i="34" s="1"/>
  <c r="G153" i="36" s="1"/>
  <c r="BB108" i="34"/>
  <c r="BB152" i="34" s="1"/>
  <c r="BB163" i="34" s="1"/>
  <c r="I123" i="36" s="1"/>
  <c r="K80" i="38" s="1"/>
  <c r="K85" i="38" s="1"/>
  <c r="BD108" i="34"/>
  <c r="BD152" i="34" s="1"/>
  <c r="BD163" i="34" s="1"/>
  <c r="K123" i="36" s="1"/>
  <c r="K142" i="38" s="1"/>
  <c r="FB105" i="34"/>
  <c r="FB149" i="34" s="1"/>
  <c r="FB160" i="34" s="1"/>
  <c r="H338" i="36" s="1"/>
  <c r="BE108" i="34"/>
  <c r="BE152" i="34" s="1"/>
  <c r="BE163" i="34" s="1"/>
  <c r="L123" i="36" s="1"/>
  <c r="K173" i="38" s="1"/>
  <c r="FF105" i="34"/>
  <c r="FF149" i="34" s="1"/>
  <c r="FF160" i="34" s="1"/>
  <c r="L338" i="36" s="1"/>
  <c r="R170" i="38" s="1"/>
  <c r="BP108" i="34"/>
  <c r="BP152" i="34" s="1"/>
  <c r="BP163" i="34" s="1"/>
  <c r="H154" i="36" s="1"/>
  <c r="S314" i="36"/>
  <c r="BC105" i="34"/>
  <c r="BC149" i="34" s="1"/>
  <c r="BC160" i="34" s="1"/>
  <c r="J120" i="36" s="1"/>
  <c r="K108" i="38" s="1"/>
  <c r="BE105" i="34"/>
  <c r="BE149" i="34" s="1"/>
  <c r="BE160" i="34" s="1"/>
  <c r="L120" i="36" s="1"/>
  <c r="K170" i="38" s="1"/>
  <c r="J147" i="38"/>
  <c r="M178" i="38"/>
  <c r="BS105" i="34"/>
  <c r="BS149" i="34" s="1"/>
  <c r="BS160" i="34" s="1"/>
  <c r="K151" i="36" s="1"/>
  <c r="L139" i="38" s="1"/>
  <c r="CV105" i="34"/>
  <c r="CV149" i="34" s="1"/>
  <c r="CV160" i="34" s="1"/>
  <c r="J213" i="36" s="1"/>
  <c r="N108" i="38" s="1"/>
  <c r="CS105" i="34"/>
  <c r="CS149" i="34" s="1"/>
  <c r="CS160" i="34" s="1"/>
  <c r="G213" i="36" s="1"/>
  <c r="BN105" i="34"/>
  <c r="BN149" i="34" s="1"/>
  <c r="BN160" i="34" s="1"/>
  <c r="F151" i="36" s="1"/>
  <c r="BQ105" i="34"/>
  <c r="BQ149" i="34" s="1"/>
  <c r="BQ160" i="34" s="1"/>
  <c r="I151" i="36" s="1"/>
  <c r="L77" i="38" s="1"/>
  <c r="S178" i="36"/>
  <c r="CQ105" i="34"/>
  <c r="CQ149" i="34" s="1"/>
  <c r="CQ160" i="34" s="1"/>
  <c r="E213" i="36" s="1"/>
  <c r="CR105" i="34"/>
  <c r="CR149" i="34" s="1"/>
  <c r="CR160" i="34" s="1"/>
  <c r="F213" i="36" s="1"/>
  <c r="S116" i="36"/>
  <c r="BR105" i="34"/>
  <c r="BR149" i="34" s="1"/>
  <c r="BR160" i="34" s="1"/>
  <c r="J151" i="36" s="1"/>
  <c r="L108" i="38" s="1"/>
  <c r="BS108" i="34"/>
  <c r="BS152" i="34" s="1"/>
  <c r="BS163" i="34" s="1"/>
  <c r="K154" i="36" s="1"/>
  <c r="L142" i="38" s="1"/>
  <c r="S147" i="36"/>
  <c r="EZ105" i="34"/>
  <c r="EZ149" i="34" s="1"/>
  <c r="EZ160" i="34" s="1"/>
  <c r="F338" i="36" s="1"/>
  <c r="FA105" i="34"/>
  <c r="FA149" i="34" s="1"/>
  <c r="FA160" i="34" s="1"/>
  <c r="G338" i="36" s="1"/>
  <c r="BU108" i="34"/>
  <c r="BU152" i="34" s="1"/>
  <c r="BU163" i="34" s="1"/>
  <c r="M154" i="36" s="1"/>
  <c r="BQ108" i="34"/>
  <c r="BQ152" i="34" s="1"/>
  <c r="BQ163" i="34" s="1"/>
  <c r="I154" i="36" s="1"/>
  <c r="L80" i="38" s="1"/>
  <c r="S158" i="36"/>
  <c r="S272" i="36"/>
  <c r="DK108" i="34"/>
  <c r="DK152" i="34" s="1"/>
  <c r="DK163" i="34" s="1"/>
  <c r="J248" i="36" s="1"/>
  <c r="O111" i="38" s="1"/>
  <c r="S241" i="36"/>
  <c r="EJ107" i="34"/>
  <c r="EJ151" i="34" s="1"/>
  <c r="EJ162" i="34" s="1"/>
  <c r="E309" i="36" s="1"/>
  <c r="FG105" i="34"/>
  <c r="FG149" i="34" s="1"/>
  <c r="FG160" i="34" s="1"/>
  <c r="M338" i="36" s="1"/>
  <c r="R81" i="38"/>
  <c r="BR108" i="34"/>
  <c r="BR152" i="34" s="1"/>
  <c r="BR163" i="34" s="1"/>
  <c r="J154" i="36" s="1"/>
  <c r="L111" i="38" s="1"/>
  <c r="CH20" i="34"/>
  <c r="CH64" i="34" s="1"/>
  <c r="CH75" i="34" s="1"/>
  <c r="K168" i="36" s="1"/>
  <c r="M126" i="38" s="1"/>
  <c r="CE20" i="34"/>
  <c r="CE64" i="34" s="1"/>
  <c r="CE75" i="34" s="1"/>
  <c r="H168" i="36" s="1"/>
  <c r="BE21" i="34"/>
  <c r="BE65" i="34" s="1"/>
  <c r="BE76" i="34" s="1"/>
  <c r="L107" i="36" s="1"/>
  <c r="K158" i="38" s="1"/>
  <c r="CX22" i="34"/>
  <c r="CX66" i="34" s="1"/>
  <c r="CX77" i="34" s="1"/>
  <c r="L201" i="36" s="1"/>
  <c r="N159" i="38" s="1"/>
  <c r="DK21" i="34"/>
  <c r="DK65" i="34" s="1"/>
  <c r="DK76" i="34" s="1"/>
  <c r="J231" i="36" s="1"/>
  <c r="O96" i="38" s="1"/>
  <c r="DI21" i="34"/>
  <c r="DI65" i="34" s="1"/>
  <c r="DI76" i="34" s="1"/>
  <c r="H231" i="36" s="1"/>
  <c r="EJ22" i="34"/>
  <c r="EJ66" i="34" s="1"/>
  <c r="EJ77" i="34" s="1"/>
  <c r="E295" i="36" s="1"/>
  <c r="EQ22" i="34"/>
  <c r="EQ66" i="34" s="1"/>
  <c r="EQ77" i="34" s="1"/>
  <c r="L295" i="36" s="1"/>
  <c r="Q159" i="38" s="1"/>
  <c r="S105" i="36"/>
  <c r="S225" i="36"/>
  <c r="CJ20" i="34"/>
  <c r="CJ64" i="34" s="1"/>
  <c r="CJ75" i="34" s="1"/>
  <c r="M168" i="36" s="1"/>
  <c r="S163" i="36"/>
  <c r="AZ22" i="34"/>
  <c r="AZ66" i="34" s="1"/>
  <c r="AZ77" i="34" s="1"/>
  <c r="G108" i="36" s="1"/>
  <c r="BF22" i="34"/>
  <c r="BF66" i="34" s="1"/>
  <c r="BF77" i="34" s="1"/>
  <c r="M108" i="36" s="1"/>
  <c r="DY21" i="34"/>
  <c r="DY65" i="34" s="1"/>
  <c r="DY76" i="34" s="1"/>
  <c r="I263" i="36" s="1"/>
  <c r="P65" i="38" s="1"/>
  <c r="DX21" i="34"/>
  <c r="DX65" i="34" s="1"/>
  <c r="DX76" i="34" s="1"/>
  <c r="H263" i="36" s="1"/>
  <c r="S299" i="36"/>
  <c r="BE22" i="34"/>
  <c r="BE66" i="34" s="1"/>
  <c r="BE77" i="34" s="1"/>
  <c r="L108" i="36" s="1"/>
  <c r="K159" i="38" s="1"/>
  <c r="BD22" i="34"/>
  <c r="BD66" i="34" s="1"/>
  <c r="BD77" i="34" s="1"/>
  <c r="K108" i="36" s="1"/>
  <c r="K128" i="38" s="1"/>
  <c r="K133" i="38" s="1"/>
  <c r="DZ21" i="34"/>
  <c r="DZ65" i="34" s="1"/>
  <c r="DZ76" i="34" s="1"/>
  <c r="J263" i="36" s="1"/>
  <c r="P96" i="38" s="1"/>
  <c r="EC21" i="34"/>
  <c r="EC65" i="34" s="1"/>
  <c r="EC76" i="34" s="1"/>
  <c r="M263" i="36" s="1"/>
  <c r="DV21" i="34"/>
  <c r="DV65" i="34" s="1"/>
  <c r="DV76" i="34" s="1"/>
  <c r="F263" i="36" s="1"/>
  <c r="S101" i="36"/>
  <c r="BB22" i="34"/>
  <c r="BB66" i="34" s="1"/>
  <c r="BB77" i="34" s="1"/>
  <c r="I108" i="36" s="1"/>
  <c r="K66" i="38" s="1"/>
  <c r="EB21" i="34"/>
  <c r="EB65" i="34" s="1"/>
  <c r="EB76" i="34" s="1"/>
  <c r="L263" i="36" s="1"/>
  <c r="P158" i="38" s="1"/>
  <c r="EP19" i="34"/>
  <c r="EP63" i="34" s="1"/>
  <c r="EP74" i="34" s="1"/>
  <c r="K292" i="36" s="1"/>
  <c r="Q125" i="38" s="1"/>
  <c r="BB21" i="34"/>
  <c r="BB65" i="34" s="1"/>
  <c r="BB76" i="34" s="1"/>
  <c r="I107" i="36" s="1"/>
  <c r="BC21" i="34"/>
  <c r="BC65" i="34" s="1"/>
  <c r="BC76" i="34" s="1"/>
  <c r="J107" i="36" s="1"/>
  <c r="K96" i="38" s="1"/>
  <c r="DL21" i="34"/>
  <c r="DL65" i="34" s="1"/>
  <c r="DL76" i="34" s="1"/>
  <c r="K231" i="36" s="1"/>
  <c r="O127" i="38" s="1"/>
  <c r="DN21" i="34"/>
  <c r="DN65" i="34" s="1"/>
  <c r="DN76" i="34" s="1"/>
  <c r="M231" i="36" s="1"/>
  <c r="EQ19" i="34"/>
  <c r="EQ63" i="34" s="1"/>
  <c r="EQ74" i="34" s="1"/>
  <c r="L292" i="36" s="1"/>
  <c r="Q156" i="38" s="1"/>
  <c r="EJ19" i="34"/>
  <c r="EJ63" i="34" s="1"/>
  <c r="EJ74" i="34" s="1"/>
  <c r="E292" i="36" s="1"/>
  <c r="ER19" i="34"/>
  <c r="ER63" i="34" s="1"/>
  <c r="ER74" i="34" s="1"/>
  <c r="M292" i="36" s="1"/>
  <c r="EO19" i="34"/>
  <c r="EO63" i="34" s="1"/>
  <c r="EO74" i="34" s="1"/>
  <c r="J292" i="36" s="1"/>
  <c r="Q94" i="38" s="1"/>
  <c r="EK19" i="34"/>
  <c r="EK63" i="34" s="1"/>
  <c r="EK74" i="34" s="1"/>
  <c r="F292" i="36" s="1"/>
  <c r="EB19" i="34"/>
  <c r="EB63" i="34" s="1"/>
  <c r="EB74" i="34" s="1"/>
  <c r="L261" i="36" s="1"/>
  <c r="P156" i="38" s="1"/>
  <c r="DZ19" i="34"/>
  <c r="DZ63" i="34" s="1"/>
  <c r="DZ74" i="34" s="1"/>
  <c r="J261" i="36" s="1"/>
  <c r="P94" i="38" s="1"/>
  <c r="EM19" i="34"/>
  <c r="EM63" i="34" s="1"/>
  <c r="EM74" i="34" s="1"/>
  <c r="H292" i="36" s="1"/>
  <c r="EN19" i="34"/>
  <c r="EN63" i="34" s="1"/>
  <c r="EN74" i="34" s="1"/>
  <c r="I292" i="36" s="1"/>
  <c r="Q63" i="38" s="1"/>
  <c r="G21" i="34"/>
  <c r="G65" i="34" s="1"/>
  <c r="G76" i="34" s="1"/>
  <c r="G14" i="36" s="1"/>
  <c r="L21" i="34"/>
  <c r="L65" i="34" s="1"/>
  <c r="L76" i="34" s="1"/>
  <c r="L14" i="36" s="1"/>
  <c r="H158" i="38" s="1"/>
  <c r="H164" i="38" s="1"/>
  <c r="S19" i="36"/>
  <c r="S8" i="36"/>
  <c r="J21" i="34"/>
  <c r="J65" i="34" s="1"/>
  <c r="J76" i="34" s="1"/>
  <c r="J14" i="36" s="1"/>
  <c r="H96" i="38" s="1"/>
  <c r="H21" i="34"/>
  <c r="H65" i="34" s="1"/>
  <c r="H76" i="34" s="1"/>
  <c r="H14" i="36" s="1"/>
  <c r="S167" i="36"/>
  <c r="BU105" i="34"/>
  <c r="BU149" i="34" s="1"/>
  <c r="BU160" i="34" s="1"/>
  <c r="M151" i="36" s="1"/>
  <c r="BM105" i="34"/>
  <c r="BM149" i="34" s="1"/>
  <c r="BM160" i="34" s="1"/>
  <c r="E151" i="36" s="1"/>
  <c r="BP105" i="34"/>
  <c r="BP149" i="34" s="1"/>
  <c r="BP160" i="34" s="1"/>
  <c r="H151" i="36" s="1"/>
  <c r="DJ108" i="34"/>
  <c r="DJ152" i="34" s="1"/>
  <c r="DJ163" i="34" s="1"/>
  <c r="I248" i="36" s="1"/>
  <c r="O80" i="38" s="1"/>
  <c r="S325" i="36"/>
  <c r="S200" i="36"/>
  <c r="S356" i="36"/>
  <c r="S340" i="36"/>
  <c r="S279" i="36"/>
  <c r="O178" i="38"/>
  <c r="S178" i="38"/>
  <c r="S369" i="36"/>
  <c r="S276" i="36"/>
  <c r="N147" i="38"/>
  <c r="S307" i="36"/>
  <c r="S85" i="38"/>
  <c r="S184" i="36"/>
  <c r="S116" i="38"/>
  <c r="J116" i="38"/>
  <c r="R102" i="38"/>
  <c r="S164" i="38"/>
  <c r="S71" i="38"/>
  <c r="P64" i="38"/>
  <c r="N64" i="38"/>
  <c r="Z106" i="34"/>
  <c r="Z150" i="34" s="1"/>
  <c r="Z161" i="34" s="1"/>
  <c r="K59" i="36" s="1"/>
  <c r="I140" i="38" s="1"/>
  <c r="W106" i="34"/>
  <c r="W150" i="34" s="1"/>
  <c r="W161" i="34" s="1"/>
  <c r="H59" i="36" s="1"/>
  <c r="Y106" i="34"/>
  <c r="Y150" i="34" s="1"/>
  <c r="Y161" i="34" s="1"/>
  <c r="J59" i="36" s="1"/>
  <c r="I109" i="38" s="1"/>
  <c r="T106" i="34"/>
  <c r="T150" i="34" s="1"/>
  <c r="T161" i="34" s="1"/>
  <c r="E59" i="36" s="1"/>
  <c r="AB106" i="34"/>
  <c r="AB150" i="34" s="1"/>
  <c r="AB161" i="34" s="1"/>
  <c r="M59" i="36" s="1"/>
  <c r="AA106" i="34"/>
  <c r="AA150" i="34" s="1"/>
  <c r="AA161" i="34" s="1"/>
  <c r="L59" i="36" s="1"/>
  <c r="I171" i="38" s="1"/>
  <c r="V106" i="34"/>
  <c r="V150" i="34" s="1"/>
  <c r="V161" i="34" s="1"/>
  <c r="G59" i="36" s="1"/>
  <c r="U106" i="34"/>
  <c r="U150" i="34" s="1"/>
  <c r="U161" i="34" s="1"/>
  <c r="F59" i="36" s="1"/>
  <c r="S15" i="36"/>
  <c r="S43" i="36"/>
  <c r="S293" i="36"/>
  <c r="S262" i="36"/>
  <c r="S355" i="36"/>
  <c r="S230" i="36"/>
  <c r="Z21" i="34"/>
  <c r="Z65" i="34" s="1"/>
  <c r="Z76" i="34" s="1"/>
  <c r="K45" i="36" s="1"/>
  <c r="I127" i="38" s="1"/>
  <c r="W21" i="34"/>
  <c r="W65" i="34" s="1"/>
  <c r="W76" i="34" s="1"/>
  <c r="H45" i="36" s="1"/>
  <c r="V21" i="34"/>
  <c r="V65" i="34" s="1"/>
  <c r="V76" i="34" s="1"/>
  <c r="G45" i="36" s="1"/>
  <c r="U21" i="34"/>
  <c r="U65" i="34" s="1"/>
  <c r="U76" i="34" s="1"/>
  <c r="F45" i="36" s="1"/>
  <c r="AB21" i="34"/>
  <c r="AB65" i="34" s="1"/>
  <c r="AB76" i="34" s="1"/>
  <c r="M45" i="36" s="1"/>
  <c r="T21" i="34"/>
  <c r="T65" i="34" s="1"/>
  <c r="T76" i="34" s="1"/>
  <c r="E45" i="36" s="1"/>
  <c r="X21" i="34"/>
  <c r="X65" i="34" s="1"/>
  <c r="X76" i="34" s="1"/>
  <c r="I45" i="36" s="1"/>
  <c r="I65" i="38" s="1"/>
  <c r="Y21" i="34"/>
  <c r="Y65" i="34" s="1"/>
  <c r="Y76" i="34" s="1"/>
  <c r="J45" i="36" s="1"/>
  <c r="I96" i="38" s="1"/>
  <c r="S34" i="36"/>
  <c r="S50" i="36"/>
  <c r="S54" i="36"/>
  <c r="U163" i="34"/>
  <c r="Z162" i="34"/>
  <c r="K60" i="36" s="1"/>
  <c r="I141" i="38" s="1"/>
  <c r="AA163" i="34"/>
  <c r="L61" i="36" s="1"/>
  <c r="I173" i="38" s="1"/>
  <c r="W160" i="34"/>
  <c r="H58" i="36" s="1"/>
  <c r="X162" i="34"/>
  <c r="I60" i="36" s="1"/>
  <c r="I79" i="38" s="1"/>
  <c r="V163" i="34"/>
  <c r="AB163" i="34"/>
  <c r="M61" i="36" s="1"/>
  <c r="Y163" i="34"/>
  <c r="X161" i="34"/>
  <c r="I59" i="36" s="1"/>
  <c r="I78" i="38" s="1"/>
  <c r="T163" i="34"/>
  <c r="E61" i="36" s="1"/>
  <c r="Y162" i="34"/>
  <c r="J60" i="36" s="1"/>
  <c r="I110" i="38" s="1"/>
  <c r="AA160" i="34"/>
  <c r="L58" i="36" s="1"/>
  <c r="I170" i="38" s="1"/>
  <c r="AA162" i="34"/>
  <c r="L60" i="36" s="1"/>
  <c r="I172" i="38" s="1"/>
  <c r="V162" i="34"/>
  <c r="G60" i="36" s="1"/>
  <c r="X160" i="34"/>
  <c r="I58" i="36" s="1"/>
  <c r="I77" i="38" s="1"/>
  <c r="W162" i="34"/>
  <c r="H60" i="36" s="1"/>
  <c r="T162" i="34"/>
  <c r="E60" i="36" s="1"/>
  <c r="Z163" i="34"/>
  <c r="K61" i="36" s="1"/>
  <c r="I142" i="38" s="1"/>
  <c r="Z160" i="34"/>
  <c r="K58" i="36" s="1"/>
  <c r="I139" i="38" s="1"/>
  <c r="AB162" i="34"/>
  <c r="M60" i="36" s="1"/>
  <c r="U162" i="34"/>
  <c r="F60" i="36" s="1"/>
  <c r="W163" i="34"/>
  <c r="X163" i="34"/>
  <c r="I61" i="36" s="1"/>
  <c r="I80" i="38" s="1"/>
  <c r="K62" i="36"/>
  <c r="I143" i="38" s="1"/>
  <c r="L62" i="36"/>
  <c r="I174" i="38" s="1"/>
  <c r="J62" i="36"/>
  <c r="I112" i="38" s="1"/>
  <c r="I62" i="36"/>
  <c r="I81" i="38" s="1"/>
  <c r="S23" i="36"/>
  <c r="H163" i="34"/>
  <c r="H30" i="36" s="1"/>
  <c r="M163" i="34"/>
  <c r="M30" i="36" s="1"/>
  <c r="F163" i="34"/>
  <c r="F30" i="36" s="1"/>
  <c r="E160" i="34"/>
  <c r="E27" i="36" s="1"/>
  <c r="G160" i="34"/>
  <c r="G27" i="36" s="1"/>
  <c r="I161" i="34"/>
  <c r="I28" i="36" s="1"/>
  <c r="H78" i="38" s="1"/>
  <c r="H161" i="34"/>
  <c r="H28" i="36" s="1"/>
  <c r="E163" i="34"/>
  <c r="E30" i="36" s="1"/>
  <c r="K163" i="34"/>
  <c r="K30" i="36" s="1"/>
  <c r="H142" i="38" s="1"/>
  <c r="L163" i="34"/>
  <c r="L30" i="36" s="1"/>
  <c r="H173" i="38" s="1"/>
  <c r="G161" i="34"/>
  <c r="G28" i="36" s="1"/>
  <c r="J161" i="34"/>
  <c r="J28" i="36" s="1"/>
  <c r="H109" i="38" s="1"/>
  <c r="J163" i="34"/>
  <c r="J30" i="36" s="1"/>
  <c r="H111" i="38" s="1"/>
  <c r="I163" i="34"/>
  <c r="I30" i="36" s="1"/>
  <c r="H80" i="38" s="1"/>
  <c r="M160" i="34"/>
  <c r="M27" i="36" s="1"/>
  <c r="K160" i="34"/>
  <c r="K27" i="36" s="1"/>
  <c r="H139" i="38" s="1"/>
  <c r="H162" i="34"/>
  <c r="H29" i="36" s="1"/>
  <c r="L162" i="34"/>
  <c r="L29" i="36" s="1"/>
  <c r="H172" i="38" s="1"/>
  <c r="K161" i="34"/>
  <c r="K28" i="36" s="1"/>
  <c r="H140" i="38" s="1"/>
  <c r="W75" i="34"/>
  <c r="H44" i="36" s="1"/>
  <c r="AA77" i="34"/>
  <c r="L46" i="36" s="1"/>
  <c r="I159" i="38" s="1"/>
  <c r="S39" i="36"/>
  <c r="Z75" i="34"/>
  <c r="K44" i="36" s="1"/>
  <c r="I126" i="38" s="1"/>
  <c r="S77" i="36"/>
  <c r="AA75" i="34"/>
  <c r="L44" i="36" s="1"/>
  <c r="I157" i="38" s="1"/>
  <c r="U75" i="34"/>
  <c r="F44" i="36" s="1"/>
  <c r="V77" i="34"/>
  <c r="G46" i="36" s="1"/>
  <c r="S75" i="36"/>
  <c r="X75" i="34"/>
  <c r="I44" i="36" s="1"/>
  <c r="I64" i="38" s="1"/>
  <c r="U77" i="34"/>
  <c r="F46" i="36" s="1"/>
  <c r="AB77" i="34"/>
  <c r="M46" i="36" s="1"/>
  <c r="AB75" i="34"/>
  <c r="M44" i="36" s="1"/>
  <c r="Z77" i="34"/>
  <c r="K46" i="36" s="1"/>
  <c r="I128" i="38" s="1"/>
  <c r="T75" i="34"/>
  <c r="E44" i="36" s="1"/>
  <c r="X77" i="34"/>
  <c r="I46" i="36" s="1"/>
  <c r="I66" i="38" s="1"/>
  <c r="V75" i="34"/>
  <c r="G44" i="36" s="1"/>
  <c r="Y75" i="34"/>
  <c r="J44" i="36" s="1"/>
  <c r="I95" i="38" s="1"/>
  <c r="Y77" i="34"/>
  <c r="J46" i="36" s="1"/>
  <c r="I97" i="38" s="1"/>
  <c r="W77" i="34"/>
  <c r="H46" i="36" s="1"/>
  <c r="T77" i="34"/>
  <c r="E46" i="36" s="1"/>
  <c r="J178" i="38" l="1"/>
  <c r="N178" i="38"/>
  <c r="S341" i="36"/>
  <c r="S371" i="36"/>
  <c r="S370" i="36"/>
  <c r="S334" i="36"/>
  <c r="Q85" i="38"/>
  <c r="P116" i="38"/>
  <c r="M164" i="38"/>
  <c r="FF106" i="34"/>
  <c r="FF150" i="34" s="1"/>
  <c r="FF161" i="34" s="1"/>
  <c r="L339" i="36" s="1"/>
  <c r="R171" i="38" s="1"/>
  <c r="R178" i="38" s="1"/>
  <c r="EY106" i="34"/>
  <c r="EY150" i="34" s="1"/>
  <c r="EY161" i="34" s="1"/>
  <c r="E339" i="36" s="1"/>
  <c r="EZ106" i="34"/>
  <c r="EZ150" i="34" s="1"/>
  <c r="EZ161" i="34" s="1"/>
  <c r="F339" i="36" s="1"/>
  <c r="FA106" i="34"/>
  <c r="FA150" i="34" s="1"/>
  <c r="FA161" i="34" s="1"/>
  <c r="G339" i="36" s="1"/>
  <c r="FE106" i="34"/>
  <c r="FE150" i="34" s="1"/>
  <c r="FE161" i="34" s="1"/>
  <c r="K339" i="36" s="1"/>
  <c r="R140" i="38" s="1"/>
  <c r="R147" i="38" s="1"/>
  <c r="FB106" i="34"/>
  <c r="FB150" i="34" s="1"/>
  <c r="FB161" i="34" s="1"/>
  <c r="H339" i="36" s="1"/>
  <c r="FC106" i="34"/>
  <c r="FC150" i="34" s="1"/>
  <c r="FC161" i="34" s="1"/>
  <c r="I339" i="36" s="1"/>
  <c r="R78" i="38" s="1"/>
  <c r="R85" i="38" s="1"/>
  <c r="FD106" i="34"/>
  <c r="FD150" i="34" s="1"/>
  <c r="FD161" i="34" s="1"/>
  <c r="J339" i="36" s="1"/>
  <c r="R109" i="38" s="1"/>
  <c r="R116" i="38" s="1"/>
  <c r="FG106" i="34"/>
  <c r="FG150" i="34" s="1"/>
  <c r="FG161" i="34" s="1"/>
  <c r="M339" i="36" s="1"/>
  <c r="S170" i="36"/>
  <c r="K116" i="38"/>
  <c r="O116" i="38"/>
  <c r="S268" i="36"/>
  <c r="S199" i="36"/>
  <c r="S372" i="36"/>
  <c r="S214" i="36"/>
  <c r="S216" i="36"/>
  <c r="S122" i="36"/>
  <c r="DZ22" i="34"/>
  <c r="DZ66" i="34" s="1"/>
  <c r="DZ77" i="34" s="1"/>
  <c r="J264" i="36" s="1"/>
  <c r="P97" i="38" s="1"/>
  <c r="P102" i="38" s="1"/>
  <c r="DU22" i="34"/>
  <c r="DU66" i="34" s="1"/>
  <c r="DU77" i="34" s="1"/>
  <c r="E264" i="36" s="1"/>
  <c r="DV22" i="34"/>
  <c r="DV66" i="34" s="1"/>
  <c r="DV77" i="34" s="1"/>
  <c r="F264" i="36" s="1"/>
  <c r="DX22" i="34"/>
  <c r="DX66" i="34" s="1"/>
  <c r="DX77" i="34" s="1"/>
  <c r="H264" i="36" s="1"/>
  <c r="EB22" i="34"/>
  <c r="EB66" i="34" s="1"/>
  <c r="EB77" i="34" s="1"/>
  <c r="L264" i="36" s="1"/>
  <c r="P159" i="38" s="1"/>
  <c r="P164" i="38" s="1"/>
  <c r="M133" i="38"/>
  <c r="EC22" i="34"/>
  <c r="EC66" i="34" s="1"/>
  <c r="EC77" i="34" s="1"/>
  <c r="M264" i="36" s="1"/>
  <c r="DW22" i="34"/>
  <c r="DW66" i="34" s="1"/>
  <c r="DW77" i="34" s="1"/>
  <c r="G264" i="36" s="1"/>
  <c r="DY22" i="34"/>
  <c r="DY66" i="34" s="1"/>
  <c r="DY77" i="34" s="1"/>
  <c r="I264" i="36" s="1"/>
  <c r="P66" i="38" s="1"/>
  <c r="P71" i="38" s="1"/>
  <c r="S257" i="36"/>
  <c r="S246" i="36"/>
  <c r="EA22" i="34"/>
  <c r="EA66" i="34" s="1"/>
  <c r="EA77" i="34" s="1"/>
  <c r="K264" i="36" s="1"/>
  <c r="P128" i="38" s="1"/>
  <c r="P133" i="38" s="1"/>
  <c r="M85" i="38"/>
  <c r="J133" i="38"/>
  <c r="P85" i="38"/>
  <c r="S310" i="36"/>
  <c r="H71" i="38"/>
  <c r="M147" i="38"/>
  <c r="N85" i="38"/>
  <c r="K102" i="38"/>
  <c r="S91" i="36"/>
  <c r="S121" i="36"/>
  <c r="S323" i="36"/>
  <c r="S308" i="36"/>
  <c r="S102" i="38"/>
  <c r="S288" i="36"/>
  <c r="S354" i="36"/>
  <c r="S13" i="36"/>
  <c r="H102" i="38"/>
  <c r="S277" i="36"/>
  <c r="O85" i="38"/>
  <c r="K147" i="38"/>
  <c r="S90" i="36"/>
  <c r="S278" i="36"/>
  <c r="S245" i="36"/>
  <c r="S215" i="36"/>
  <c r="N116" i="38"/>
  <c r="S357" i="36"/>
  <c r="EQ21" i="34"/>
  <c r="EQ65" i="34" s="1"/>
  <c r="EQ76" i="34" s="1"/>
  <c r="L294" i="36" s="1"/>
  <c r="Q158" i="38" s="1"/>
  <c r="Q164" i="38" s="1"/>
  <c r="EP21" i="34"/>
  <c r="EP65" i="34" s="1"/>
  <c r="EP76" i="34" s="1"/>
  <c r="K294" i="36" s="1"/>
  <c r="Q127" i="38" s="1"/>
  <c r="Q133" i="38" s="1"/>
  <c r="EL21" i="34"/>
  <c r="EL65" i="34" s="1"/>
  <c r="EL76" i="34" s="1"/>
  <c r="G294" i="36" s="1"/>
  <c r="EM21" i="34"/>
  <c r="EM65" i="34" s="1"/>
  <c r="EM76" i="34" s="1"/>
  <c r="H294" i="36" s="1"/>
  <c r="EN21" i="34"/>
  <c r="EN65" i="34" s="1"/>
  <c r="EN76" i="34" s="1"/>
  <c r="I294" i="36" s="1"/>
  <c r="Q65" i="38" s="1"/>
  <c r="Q71" i="38" s="1"/>
  <c r="ER21" i="34"/>
  <c r="ER65" i="34" s="1"/>
  <c r="ER76" i="34" s="1"/>
  <c r="M294" i="36" s="1"/>
  <c r="EO21" i="34"/>
  <c r="EO65" i="34" s="1"/>
  <c r="EO76" i="34" s="1"/>
  <c r="J294" i="36" s="1"/>
  <c r="Q96" i="38" s="1"/>
  <c r="Q102" i="38" s="1"/>
  <c r="EK21" i="34"/>
  <c r="EK65" i="34" s="1"/>
  <c r="EK76" i="34" s="1"/>
  <c r="F294" i="36" s="1"/>
  <c r="EJ21" i="34"/>
  <c r="EJ65" i="34" s="1"/>
  <c r="EJ76" i="34" s="1"/>
  <c r="E294" i="36" s="1"/>
  <c r="S76" i="36"/>
  <c r="U77" i="36" s="1"/>
  <c r="Y77" i="36" s="1"/>
  <c r="S185" i="36"/>
  <c r="L178" i="38"/>
  <c r="S92" i="36"/>
  <c r="S183" i="36"/>
  <c r="N102" i="38"/>
  <c r="N164" i="38"/>
  <c r="N133" i="38"/>
  <c r="S324" i="36"/>
  <c r="O164" i="38"/>
  <c r="M71" i="38"/>
  <c r="S309" i="36"/>
  <c r="S198" i="36"/>
  <c r="O147" i="38"/>
  <c r="S152" i="36"/>
  <c r="S169" i="36"/>
  <c r="S201" i="36"/>
  <c r="M102" i="38"/>
  <c r="S247" i="36"/>
  <c r="S229" i="36"/>
  <c r="O133" i="38"/>
  <c r="O102" i="38"/>
  <c r="S120" i="36"/>
  <c r="S182" i="36"/>
  <c r="S153" i="36"/>
  <c r="N71" i="38"/>
  <c r="S231" i="36"/>
  <c r="S295" i="36"/>
  <c r="S123" i="36"/>
  <c r="K178" i="38"/>
  <c r="S213" i="36"/>
  <c r="L85" i="38"/>
  <c r="L116" i="38"/>
  <c r="L147" i="38"/>
  <c r="S338" i="36"/>
  <c r="S154" i="36"/>
  <c r="S248" i="36"/>
  <c r="S151" i="36"/>
  <c r="K164" i="38"/>
  <c r="S263" i="36"/>
  <c r="S168" i="36"/>
  <c r="S292" i="36"/>
  <c r="S108" i="36"/>
  <c r="S14" i="36"/>
  <c r="K65" i="38"/>
  <c r="K71" i="38" s="1"/>
  <c r="S107" i="36"/>
  <c r="S261" i="36"/>
  <c r="I164" i="38"/>
  <c r="H147" i="38"/>
  <c r="I147" i="38"/>
  <c r="I85" i="38"/>
  <c r="H116" i="38"/>
  <c r="H178" i="38"/>
  <c r="I178" i="38"/>
  <c r="I102" i="38"/>
  <c r="I133" i="38"/>
  <c r="I71" i="38"/>
  <c r="H85" i="38"/>
  <c r="S45" i="36"/>
  <c r="S27" i="36"/>
  <c r="S59" i="36"/>
  <c r="S60" i="36"/>
  <c r="S58" i="36"/>
  <c r="H61" i="36"/>
  <c r="J61" i="36"/>
  <c r="I111" i="38" s="1"/>
  <c r="I116" i="38" s="1"/>
  <c r="G61" i="36"/>
  <c r="F61" i="36"/>
  <c r="S65" i="36"/>
  <c r="S29" i="36"/>
  <c r="S28" i="36"/>
  <c r="S30" i="36"/>
  <c r="S46" i="36"/>
  <c r="S44" i="36"/>
  <c r="U372" i="36" l="1"/>
  <c r="Y372" i="36" s="1"/>
  <c r="S301" i="36"/>
  <c r="U279" i="36"/>
  <c r="Y279" i="36" s="1"/>
  <c r="V372" i="36"/>
  <c r="S363" i="36"/>
  <c r="U232" i="36"/>
  <c r="Y232" i="36" s="1"/>
  <c r="S339" i="36"/>
  <c r="V341" i="36" s="1"/>
  <c r="V279" i="36"/>
  <c r="S264" i="36"/>
  <c r="S255" i="36" s="1"/>
  <c r="S348" i="36"/>
  <c r="S270" i="36"/>
  <c r="V357" i="36"/>
  <c r="U357" i="36"/>
  <c r="Y357" i="36" s="1"/>
  <c r="V326" i="36"/>
  <c r="S68" i="36"/>
  <c r="V77" i="36"/>
  <c r="V15" i="36"/>
  <c r="S207" i="36"/>
  <c r="U92" i="36"/>
  <c r="S83" i="36"/>
  <c r="S317" i="36"/>
  <c r="U326" i="36"/>
  <c r="Y326" i="36" s="1"/>
  <c r="S294" i="36"/>
  <c r="U295" i="36" s="1"/>
  <c r="Y295" i="36" s="1"/>
  <c r="S176" i="36"/>
  <c r="V92" i="36"/>
  <c r="V185" i="36"/>
  <c r="V232" i="36"/>
  <c r="V310" i="36"/>
  <c r="U310" i="36"/>
  <c r="Y310" i="36" s="1"/>
  <c r="U201" i="36"/>
  <c r="Y201" i="36" s="1"/>
  <c r="S192" i="36"/>
  <c r="V201" i="36"/>
  <c r="S6" i="36"/>
  <c r="U170" i="36"/>
  <c r="Y170" i="36" s="1"/>
  <c r="U248" i="36"/>
  <c r="Y248" i="36" s="1"/>
  <c r="S223" i="36"/>
  <c r="V170" i="36"/>
  <c r="U185" i="36"/>
  <c r="Y185" i="36" s="1"/>
  <c r="U123" i="36"/>
  <c r="Y123" i="36" s="1"/>
  <c r="V248" i="36"/>
  <c r="S239" i="36"/>
  <c r="S114" i="36"/>
  <c r="S145" i="36"/>
  <c r="V123" i="36"/>
  <c r="U264" i="36"/>
  <c r="Y264" i="36" s="1"/>
  <c r="U15" i="36"/>
  <c r="Y15" i="36" s="1"/>
  <c r="V295" i="36"/>
  <c r="S161" i="36"/>
  <c r="V264" i="36"/>
  <c r="U108" i="36"/>
  <c r="Y108" i="36" s="1"/>
  <c r="U216" i="36"/>
  <c r="Y216" i="36" s="1"/>
  <c r="V216" i="36"/>
  <c r="U154" i="36"/>
  <c r="Y154" i="36" s="1"/>
  <c r="V154" i="36"/>
  <c r="V108" i="36"/>
  <c r="S99" i="36"/>
  <c r="W147" i="38"/>
  <c r="W85" i="38"/>
  <c r="W178" i="38"/>
  <c r="V147" i="38"/>
  <c r="V85" i="38"/>
  <c r="V178" i="38"/>
  <c r="W116" i="38"/>
  <c r="V116" i="38"/>
  <c r="V30" i="36"/>
  <c r="U30" i="36"/>
  <c r="V46" i="36"/>
  <c r="U46" i="36"/>
  <c r="Y46" i="36" s="1"/>
  <c r="S21" i="36"/>
  <c r="S61" i="36"/>
  <c r="V61" i="36" s="1"/>
  <c r="S37" i="36"/>
  <c r="BM59" i="34"/>
  <c r="BM70" i="34" s="1"/>
  <c r="E132" i="36" s="1"/>
  <c r="BQ59" i="34"/>
  <c r="BQ70" i="34" s="1"/>
  <c r="I132" i="36" s="1"/>
  <c r="L59" i="38" s="1"/>
  <c r="BU59" i="34"/>
  <c r="BU70" i="34" s="1"/>
  <c r="M132" i="36" s="1"/>
  <c r="BP60" i="34"/>
  <c r="BP71" i="34" s="1"/>
  <c r="H133" i="36" s="1"/>
  <c r="BT60" i="34"/>
  <c r="BT71" i="34" s="1"/>
  <c r="L133" i="36" s="1"/>
  <c r="L153" i="38" s="1"/>
  <c r="BO61" i="34"/>
  <c r="BO72" i="34" s="1"/>
  <c r="G134" i="36" s="1"/>
  <c r="BS61" i="34"/>
  <c r="BS72" i="34" s="1"/>
  <c r="K134" i="36" s="1"/>
  <c r="L123" i="38" s="1"/>
  <c r="BN62" i="34"/>
  <c r="BN73" i="34" s="1"/>
  <c r="F135" i="36" s="1"/>
  <c r="BR62" i="34"/>
  <c r="BR73" i="34" s="1"/>
  <c r="J135" i="36" s="1"/>
  <c r="L93" i="38" s="1"/>
  <c r="BN59" i="34"/>
  <c r="BN70" i="34" s="1"/>
  <c r="F132" i="36" s="1"/>
  <c r="BR59" i="34"/>
  <c r="BR70" i="34" s="1"/>
  <c r="J132" i="36" s="1"/>
  <c r="L90" i="38" s="1"/>
  <c r="BM60" i="34"/>
  <c r="BM71" i="34" s="1"/>
  <c r="E133" i="36" s="1"/>
  <c r="BQ60" i="34"/>
  <c r="BQ71" i="34" s="1"/>
  <c r="I133" i="36" s="1"/>
  <c r="L60" i="38" s="1"/>
  <c r="BU60" i="34"/>
  <c r="BU71" i="34" s="1"/>
  <c r="M133" i="36" s="1"/>
  <c r="BP61" i="34"/>
  <c r="BP72" i="34" s="1"/>
  <c r="H134" i="36" s="1"/>
  <c r="BT61" i="34"/>
  <c r="BT72" i="34" s="1"/>
  <c r="L134" i="36" s="1"/>
  <c r="L154" i="38" s="1"/>
  <c r="BO62" i="34"/>
  <c r="BO73" i="34" s="1"/>
  <c r="G135" i="36" s="1"/>
  <c r="BS62" i="34"/>
  <c r="BS73" i="34" s="1"/>
  <c r="K135" i="36" s="1"/>
  <c r="L124" i="38" s="1"/>
  <c r="BO59" i="34"/>
  <c r="BO70" i="34" s="1"/>
  <c r="G132" i="36" s="1"/>
  <c r="BS59" i="34"/>
  <c r="BS70" i="34" s="1"/>
  <c r="K132" i="36" s="1"/>
  <c r="L121" i="38" s="1"/>
  <c r="BN60" i="34"/>
  <c r="BN71" i="34" s="1"/>
  <c r="F133" i="36" s="1"/>
  <c r="BR60" i="34"/>
  <c r="BR71" i="34" s="1"/>
  <c r="J133" i="36" s="1"/>
  <c r="L91" i="38" s="1"/>
  <c r="BM61" i="34"/>
  <c r="BM72" i="34" s="1"/>
  <c r="E134" i="36" s="1"/>
  <c r="BQ61" i="34"/>
  <c r="BQ72" i="34" s="1"/>
  <c r="I134" i="36" s="1"/>
  <c r="L61" i="38" s="1"/>
  <c r="BU61" i="34"/>
  <c r="BU72" i="34" s="1"/>
  <c r="M134" i="36" s="1"/>
  <c r="BP62" i="34"/>
  <c r="BP73" i="34" s="1"/>
  <c r="H135" i="36" s="1"/>
  <c r="BT62" i="34"/>
  <c r="BT73" i="34" s="1"/>
  <c r="L135" i="36" s="1"/>
  <c r="L155" i="38" s="1"/>
  <c r="BP59" i="34"/>
  <c r="BP70" i="34" s="1"/>
  <c r="H132" i="36" s="1"/>
  <c r="BT59" i="34"/>
  <c r="BT70" i="34" s="1"/>
  <c r="L132" i="36" s="1"/>
  <c r="L152" i="38" s="1"/>
  <c r="BO60" i="34"/>
  <c r="BO71" i="34" s="1"/>
  <c r="G133" i="36" s="1"/>
  <c r="BS60" i="34"/>
  <c r="BS71" i="34" s="1"/>
  <c r="K133" i="36" s="1"/>
  <c r="L122" i="38" s="1"/>
  <c r="BN61" i="34"/>
  <c r="BN72" i="34" s="1"/>
  <c r="F134" i="36" s="1"/>
  <c r="BR61" i="34"/>
  <c r="BR72" i="34" s="1"/>
  <c r="J134" i="36" s="1"/>
  <c r="L92" i="38" s="1"/>
  <c r="BM62" i="34"/>
  <c r="BM73" i="34" s="1"/>
  <c r="E135" i="36" s="1"/>
  <c r="BQ62" i="34"/>
  <c r="BQ73" i="34" s="1"/>
  <c r="I135" i="36" s="1"/>
  <c r="L62" i="38" s="1"/>
  <c r="BU62" i="34"/>
  <c r="BU73" i="34" s="1"/>
  <c r="M135" i="36" s="1"/>
  <c r="BL22" i="34"/>
  <c r="BL21" i="34"/>
  <c r="BL20" i="34"/>
  <c r="BL19" i="34"/>
  <c r="BL23" i="34"/>
  <c r="S332" i="36" l="1"/>
  <c r="U341" i="36"/>
  <c r="Y341" i="36" s="1"/>
  <c r="S286" i="36"/>
  <c r="Y30" i="36"/>
  <c r="U61" i="36"/>
  <c r="S52" i="36"/>
  <c r="BS23" i="34"/>
  <c r="BS67" i="34" s="1"/>
  <c r="BS78" i="34" s="1"/>
  <c r="K140" i="36" s="1"/>
  <c r="L129" i="38" s="1"/>
  <c r="BT23" i="34"/>
  <c r="BT67" i="34" s="1"/>
  <c r="BT78" i="34" s="1"/>
  <c r="L140" i="36" s="1"/>
  <c r="L160" i="38" s="1"/>
  <c r="BQ23" i="34"/>
  <c r="BQ67" i="34" s="1"/>
  <c r="BQ78" i="34" s="1"/>
  <c r="I140" i="36" s="1"/>
  <c r="L67" i="38" s="1"/>
  <c r="BR23" i="34"/>
  <c r="BR67" i="34" s="1"/>
  <c r="BR78" i="34" s="1"/>
  <c r="J140" i="36" s="1"/>
  <c r="L98" i="38" s="1"/>
  <c r="BU23" i="34"/>
  <c r="BU67" i="34" s="1"/>
  <c r="BU78" i="34" s="1"/>
  <c r="M140" i="36" s="1"/>
  <c r="BN23" i="34"/>
  <c r="BN67" i="34" s="1"/>
  <c r="BN78" i="34" s="1"/>
  <c r="F140" i="36" s="1"/>
  <c r="BP23" i="34"/>
  <c r="BP67" i="34" s="1"/>
  <c r="BP78" i="34" s="1"/>
  <c r="H140" i="36" s="1"/>
  <c r="BM23" i="34"/>
  <c r="BM67" i="34" s="1"/>
  <c r="BM78" i="34" s="1"/>
  <c r="E140" i="36" s="1"/>
  <c r="BO23" i="34"/>
  <c r="BO67" i="34" s="1"/>
  <c r="BO78" i="34" s="1"/>
  <c r="G140" i="36" s="1"/>
  <c r="BU22" i="34"/>
  <c r="BU66" i="34" s="1"/>
  <c r="BU77" i="34" s="1"/>
  <c r="M139" i="36" s="1"/>
  <c r="BO22" i="34"/>
  <c r="BO66" i="34" s="1"/>
  <c r="BO77" i="34" s="1"/>
  <c r="G139" i="36" s="1"/>
  <c r="BN22" i="34"/>
  <c r="BN66" i="34" s="1"/>
  <c r="BN77" i="34" s="1"/>
  <c r="F139" i="36" s="1"/>
  <c r="BM22" i="34"/>
  <c r="BM66" i="34" s="1"/>
  <c r="BM77" i="34" s="1"/>
  <c r="E139" i="36" s="1"/>
  <c r="BP22" i="34"/>
  <c r="BP66" i="34" s="1"/>
  <c r="BP77" i="34" s="1"/>
  <c r="H139" i="36" s="1"/>
  <c r="BQ22" i="34"/>
  <c r="BQ66" i="34" s="1"/>
  <c r="BQ77" i="34" s="1"/>
  <c r="I139" i="36" s="1"/>
  <c r="L66" i="38" s="1"/>
  <c r="BS22" i="34"/>
  <c r="BS66" i="34" s="1"/>
  <c r="BS77" i="34" s="1"/>
  <c r="K139" i="36" s="1"/>
  <c r="L128" i="38" s="1"/>
  <c r="BT22" i="34"/>
  <c r="BT66" i="34" s="1"/>
  <c r="BT77" i="34" s="1"/>
  <c r="L139" i="36" s="1"/>
  <c r="L159" i="38" s="1"/>
  <c r="BR22" i="34"/>
  <c r="BR66" i="34" s="1"/>
  <c r="BR77" i="34" s="1"/>
  <c r="J139" i="36" s="1"/>
  <c r="L97" i="38" s="1"/>
  <c r="BN21" i="34"/>
  <c r="BN65" i="34" s="1"/>
  <c r="BN76" i="34" s="1"/>
  <c r="F138" i="36" s="1"/>
  <c r="BM21" i="34"/>
  <c r="BM65" i="34" s="1"/>
  <c r="BM76" i="34" s="1"/>
  <c r="E138" i="36" s="1"/>
  <c r="BP21" i="34"/>
  <c r="BP65" i="34" s="1"/>
  <c r="BP76" i="34" s="1"/>
  <c r="H138" i="36" s="1"/>
  <c r="BU21" i="34"/>
  <c r="BU65" i="34" s="1"/>
  <c r="BU76" i="34" s="1"/>
  <c r="M138" i="36" s="1"/>
  <c r="BO21" i="34"/>
  <c r="BO65" i="34" s="1"/>
  <c r="BO76" i="34" s="1"/>
  <c r="G138" i="36" s="1"/>
  <c r="BT21" i="34"/>
  <c r="BT65" i="34" s="1"/>
  <c r="BT76" i="34" s="1"/>
  <c r="L138" i="36" s="1"/>
  <c r="L158" i="38" s="1"/>
  <c r="BR21" i="34"/>
  <c r="BR65" i="34" s="1"/>
  <c r="BR76" i="34" s="1"/>
  <c r="J138" i="36" s="1"/>
  <c r="L96" i="38" s="1"/>
  <c r="BS21" i="34"/>
  <c r="BS65" i="34" s="1"/>
  <c r="BS76" i="34" s="1"/>
  <c r="K138" i="36" s="1"/>
  <c r="L127" i="38" s="1"/>
  <c r="BQ21" i="34"/>
  <c r="BQ65" i="34" s="1"/>
  <c r="BQ76" i="34" s="1"/>
  <c r="I138" i="36" s="1"/>
  <c r="L65" i="38" s="1"/>
  <c r="BT20" i="34"/>
  <c r="BT64" i="34" s="1"/>
  <c r="BT75" i="34" s="1"/>
  <c r="L137" i="36" s="1"/>
  <c r="L157" i="38" s="1"/>
  <c r="BO20" i="34"/>
  <c r="BO64" i="34" s="1"/>
  <c r="BO75" i="34" s="1"/>
  <c r="G137" i="36" s="1"/>
  <c r="BS20" i="34"/>
  <c r="BS64" i="34" s="1"/>
  <c r="BS75" i="34" s="1"/>
  <c r="K137" i="36" s="1"/>
  <c r="L126" i="38" s="1"/>
  <c r="BN20" i="34"/>
  <c r="BN64" i="34" s="1"/>
  <c r="BN75" i="34" s="1"/>
  <c r="F137" i="36" s="1"/>
  <c r="BM20" i="34"/>
  <c r="BM64" i="34" s="1"/>
  <c r="BM75" i="34" s="1"/>
  <c r="E137" i="36" s="1"/>
  <c r="BU20" i="34"/>
  <c r="BU64" i="34" s="1"/>
  <c r="BU75" i="34" s="1"/>
  <c r="M137" i="36" s="1"/>
  <c r="BP20" i="34"/>
  <c r="BP64" i="34" s="1"/>
  <c r="BP75" i="34" s="1"/>
  <c r="H137" i="36" s="1"/>
  <c r="BR20" i="34"/>
  <c r="BR64" i="34" s="1"/>
  <c r="BR75" i="34" s="1"/>
  <c r="J137" i="36" s="1"/>
  <c r="L95" i="38" s="1"/>
  <c r="BQ20" i="34"/>
  <c r="BQ64" i="34" s="1"/>
  <c r="BQ75" i="34" s="1"/>
  <c r="I137" i="36" s="1"/>
  <c r="L64" i="38" s="1"/>
  <c r="S132" i="36"/>
  <c r="BS19" i="34"/>
  <c r="BS63" i="34" s="1"/>
  <c r="BS74" i="34" s="1"/>
  <c r="K136" i="36" s="1"/>
  <c r="L125" i="38" s="1"/>
  <c r="BO19" i="34"/>
  <c r="BO63" i="34" s="1"/>
  <c r="BO74" i="34" s="1"/>
  <c r="G136" i="36" s="1"/>
  <c r="BR19" i="34"/>
  <c r="BR63" i="34" s="1"/>
  <c r="BR74" i="34" s="1"/>
  <c r="J136" i="36" s="1"/>
  <c r="L94" i="38" s="1"/>
  <c r="BN19" i="34"/>
  <c r="BN63" i="34" s="1"/>
  <c r="BN74" i="34" s="1"/>
  <c r="F136" i="36" s="1"/>
  <c r="BU19" i="34"/>
  <c r="BU63" i="34" s="1"/>
  <c r="BU74" i="34" s="1"/>
  <c r="M136" i="36" s="1"/>
  <c r="BM19" i="34"/>
  <c r="BM63" i="34" s="1"/>
  <c r="BM74" i="34" s="1"/>
  <c r="E136" i="36" s="1"/>
  <c r="BT19" i="34"/>
  <c r="BT63" i="34" s="1"/>
  <c r="BT74" i="34" s="1"/>
  <c r="L136" i="36" s="1"/>
  <c r="L156" i="38" s="1"/>
  <c r="BP19" i="34"/>
  <c r="BP63" i="34" s="1"/>
  <c r="BP74" i="34" s="1"/>
  <c r="H136" i="36" s="1"/>
  <c r="BQ19" i="34"/>
  <c r="BQ63" i="34" s="1"/>
  <c r="BQ74" i="34" s="1"/>
  <c r="I136" i="36" s="1"/>
  <c r="L63" i="38" s="1"/>
  <c r="L102" i="38" l="1"/>
  <c r="W102" i="38" s="1"/>
  <c r="W117" i="38" s="1"/>
  <c r="AI117" i="38" s="1"/>
  <c r="L164" i="38"/>
  <c r="W164" i="38" s="1"/>
  <c r="W179" i="38" s="1"/>
  <c r="L133" i="38"/>
  <c r="V133" i="38" s="1"/>
  <c r="V148" i="38" s="1"/>
  <c r="L71" i="38"/>
  <c r="V71" i="38" s="1"/>
  <c r="V86" i="38" s="1"/>
  <c r="Y61" i="36"/>
  <c r="S143" i="36"/>
  <c r="S138" i="36"/>
  <c r="Y92" i="36"/>
  <c r="S139" i="36"/>
  <c r="S137" i="36"/>
  <c r="S136" i="36"/>
  <c r="AC179" i="38" l="1"/>
  <c r="AF179" i="38" s="1"/>
  <c r="AI179" i="38"/>
  <c r="AB86" i="38"/>
  <c r="AH86" i="38"/>
  <c r="AB148" i="38"/>
  <c r="AH148" i="38"/>
  <c r="V164" i="38"/>
  <c r="V179" i="38" s="1"/>
  <c r="AH179" i="38" s="1"/>
  <c r="W133" i="38"/>
  <c r="W148" i="38" s="1"/>
  <c r="AI148" i="38" s="1"/>
  <c r="W71" i="38"/>
  <c r="W86" i="38" s="1"/>
  <c r="V102" i="38"/>
  <c r="V117" i="38" s="1"/>
  <c r="Z179" i="38"/>
  <c r="AC117" i="38"/>
  <c r="AF117" i="38" s="1"/>
  <c r="Z117" i="38"/>
  <c r="Y148" i="38"/>
  <c r="Y86" i="38"/>
  <c r="V139" i="36"/>
  <c r="V3" i="36" s="1"/>
  <c r="U139" i="36"/>
  <c r="S130" i="36"/>
  <c r="Y19" i="38" l="1"/>
  <c r="AB117" i="38"/>
  <c r="AE117" i="38" s="1"/>
  <c r="AH117" i="38"/>
  <c r="W10" i="38"/>
  <c r="AE86" i="38"/>
  <c r="Z86" i="38"/>
  <c r="AI86" i="38"/>
  <c r="W16" i="38"/>
  <c r="AE148" i="38"/>
  <c r="Y13" i="38"/>
  <c r="V184" i="38"/>
  <c r="Y179" i="38"/>
  <c r="AB179" i="38"/>
  <c r="AE179" i="38" s="1"/>
  <c r="AC86" i="38"/>
  <c r="AF86" i="38" s="1"/>
  <c r="AC148" i="38"/>
  <c r="AF148" i="38" s="1"/>
  <c r="W184" i="38"/>
  <c r="AI184" i="38" s="1"/>
  <c r="Q53" i="30" s="1"/>
  <c r="Z148" i="38"/>
  <c r="Y117" i="38"/>
  <c r="Y139" i="36"/>
  <c r="U3" i="36"/>
  <c r="Z184" i="38" l="1"/>
  <c r="T53" i="30" s="1"/>
  <c r="W13" i="38"/>
  <c r="AH184" i="38"/>
  <c r="Q52" i="30" s="1"/>
  <c r="Y16" i="38"/>
  <c r="Y10" i="38"/>
  <c r="AB184" i="38"/>
  <c r="AE184" i="38" s="1"/>
  <c r="W19" i="38"/>
  <c r="Y184" i="38"/>
  <c r="T52" i="30" s="1"/>
  <c r="AC184" i="38"/>
  <c r="AF184" i="38" s="1"/>
  <c r="U5" i="31" l="1"/>
  <c r="S5" i="31"/>
  <c r="U5" i="30"/>
  <c r="U5" i="25"/>
  <c r="S5" i="30"/>
  <c r="S5" i="25"/>
  <c r="Q5" i="25"/>
  <c r="J6" i="25" s="1"/>
  <c r="D37" i="25" s="1"/>
  <c r="E37" i="25" s="1"/>
  <c r="G37" i="25" s="1"/>
  <c r="C36" i="25" s="1"/>
  <c r="Q5" i="30"/>
  <c r="J6" i="30" s="1"/>
  <c r="D36" i="30" s="1"/>
  <c r="E36" i="30" s="1"/>
  <c r="F36" i="30" s="1"/>
  <c r="B35" i="30" s="1"/>
  <c r="Q5" i="31"/>
  <c r="J6" i="31" s="1"/>
  <c r="D36" i="31" s="1"/>
  <c r="E36" i="31" s="1"/>
  <c r="F36" i="31" s="1"/>
  <c r="B35" i="31" s="1"/>
  <c r="F37" i="25" l="1"/>
  <c r="B36" i="25" s="1"/>
  <c r="G36" i="30"/>
  <c r="C35" i="30" s="1"/>
  <c r="G36" i="31"/>
  <c r="C35" i="31" s="1"/>
</calcChain>
</file>

<file path=xl/sharedStrings.xml><?xml version="1.0" encoding="utf-8"?>
<sst xmlns="http://schemas.openxmlformats.org/spreadsheetml/2006/main" count="9796" uniqueCount="315">
  <si>
    <t>W/Km2</t>
  </si>
  <si>
    <t>m2</t>
  </si>
  <si>
    <t>W</t>
  </si>
  <si>
    <t>kWh</t>
  </si>
  <si>
    <t>Jan</t>
  </si>
  <si>
    <t>Feb</t>
  </si>
  <si>
    <t>Mar</t>
  </si>
  <si>
    <t>Month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</si>
  <si>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</si>
  <si>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</si>
  <si>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</si>
  <si>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</si>
  <si>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</si>
  <si>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</si>
  <si>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</si>
  <si>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</si>
  <si>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</si>
  <si>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Average Outside Temperature</t>
  </si>
  <si>
    <t>input</t>
  </si>
  <si>
    <t>Basement</t>
  </si>
  <si>
    <t>Attic Floor</t>
  </si>
  <si>
    <t>First Floor</t>
  </si>
  <si>
    <t>heating</t>
  </si>
  <si>
    <t>off</t>
  </si>
  <si>
    <t>on</t>
  </si>
  <si>
    <t>Windows</t>
  </si>
  <si>
    <t>Energy Budgets</t>
  </si>
  <si>
    <t>Ground Floor</t>
  </si>
  <si>
    <t>night</t>
  </si>
  <si>
    <t>day</t>
  </si>
  <si>
    <t>heat</t>
  </si>
  <si>
    <t>Persons</t>
  </si>
  <si>
    <t>Sun</t>
  </si>
  <si>
    <t>Electricity</t>
  </si>
  <si>
    <t>Delta T</t>
  </si>
  <si>
    <t>Outside Ground</t>
  </si>
  <si>
    <t>Roof Outside</t>
  </si>
  <si>
    <t>Window Outside</t>
  </si>
  <si>
    <t>Door Outside</t>
  </si>
  <si>
    <t>Wall Outside</t>
  </si>
  <si>
    <t>K</t>
  </si>
  <si>
    <t>Sun heating</t>
  </si>
  <si>
    <t>Areas</t>
  </si>
  <si>
    <t>Power Flows</t>
  </si>
  <si>
    <t>Energy</t>
  </si>
  <si>
    <t>Heat Conductance U</t>
  </si>
  <si>
    <t>el kWh</t>
  </si>
  <si>
    <t>night °C</t>
  </si>
  <si>
    <t>Outside</t>
  </si>
  <si>
    <t>Ground earth</t>
  </si>
  <si>
    <t>Night</t>
  </si>
  <si>
    <t>sun kWh</t>
  </si>
  <si>
    <t>hours</t>
  </si>
  <si>
    <t>Day</t>
  </si>
  <si>
    <t>aircon</t>
  </si>
  <si>
    <t>spec Heat Conductance Us</t>
  </si>
  <si>
    <t>W/K</t>
  </si>
  <si>
    <t>Earth</t>
  </si>
  <si>
    <t>Uij inW/K</t>
  </si>
  <si>
    <t>Uai</t>
  </si>
  <si>
    <t>Ufi</t>
  </si>
  <si>
    <t>Ugi</t>
  </si>
  <si>
    <t>Ubi</t>
  </si>
  <si>
    <t>Ufa</t>
  </si>
  <si>
    <t>Ugf</t>
  </si>
  <si>
    <t>Ubg</t>
  </si>
  <si>
    <t>Ub</t>
  </si>
  <si>
    <t>Rij in K/W</t>
  </si>
  <si>
    <t>Rai</t>
  </si>
  <si>
    <t>Rfi</t>
  </si>
  <si>
    <t>Rgi</t>
  </si>
  <si>
    <t>Rbi</t>
  </si>
  <si>
    <t>Rfa</t>
  </si>
  <si>
    <t>Rgf</t>
  </si>
  <si>
    <t>Rbg</t>
  </si>
  <si>
    <t>Rb</t>
  </si>
  <si>
    <t>Prinzip</t>
  </si>
  <si>
    <t>1.</t>
  </si>
  <si>
    <t>2.</t>
  </si>
  <si>
    <t>3.</t>
  </si>
  <si>
    <t>4.</t>
  </si>
  <si>
    <t>5.</t>
  </si>
  <si>
    <t>6.</t>
  </si>
  <si>
    <t>7.</t>
  </si>
  <si>
    <t>8.</t>
  </si>
  <si>
    <t>Masche</t>
  </si>
  <si>
    <t>Rbi+Rb</t>
  </si>
  <si>
    <t>0</t>
  </si>
  <si>
    <t>-Rbi</t>
  </si>
  <si>
    <t>Rai+Rfa+Rfi</t>
  </si>
  <si>
    <t>-Rfi</t>
  </si>
  <si>
    <t>Rfi+Rgf+Rgi</t>
  </si>
  <si>
    <t>-Rgi</t>
  </si>
  <si>
    <t>=</t>
  </si>
  <si>
    <t>Imp Matrix in K/W</t>
  </si>
  <si>
    <t>To-Te</t>
  </si>
  <si>
    <t>Po</t>
  </si>
  <si>
    <t>P2</t>
  </si>
  <si>
    <t>P3</t>
  </si>
  <si>
    <t>P4</t>
  </si>
  <si>
    <t>vector power / W</t>
  </si>
  <si>
    <t>vector temp / °C</t>
  </si>
  <si>
    <t>Tb-Te</t>
  </si>
  <si>
    <t>Pb</t>
  </si>
  <si>
    <t>Rbg+Rb</t>
  </si>
  <si>
    <t>Tg-Te</t>
  </si>
  <si>
    <t>Pg</t>
  </si>
  <si>
    <t>Rgf+Rbg+Rb</t>
  </si>
  <si>
    <t>Pf</t>
  </si>
  <si>
    <t>Tf-Te</t>
  </si>
  <si>
    <t>Pa</t>
  </si>
  <si>
    <t>Ta-Te</t>
  </si>
  <si>
    <t>in / out</t>
  </si>
  <si>
    <t>Pe</t>
  </si>
  <si>
    <t>inverse Imp Matrix in K/W</t>
  </si>
  <si>
    <t>Rgi+Rbg+Rbi</t>
  </si>
  <si>
    <t>Rsa</t>
  </si>
  <si>
    <t>Rsf</t>
  </si>
  <si>
    <t>Rsg</t>
  </si>
  <si>
    <t>Rsb</t>
  </si>
  <si>
    <t>Rb+Rsb</t>
  </si>
  <si>
    <t>Rbg+Rb+Rsg</t>
  </si>
  <si>
    <t>Rgf+Rbg+Rb+Rsf</t>
  </si>
  <si>
    <t>Rfa+Rgf+Rbg+Rb+Rsa</t>
  </si>
  <si>
    <t>thermostat temp</t>
  </si>
  <si>
    <t>bekannt</t>
  </si>
  <si>
    <t>berechnet</t>
  </si>
  <si>
    <t xml:space="preserve">Cool experiments and tools for hobbyists and </t>
  </si>
  <si>
    <t>future professionals</t>
  </si>
  <si>
    <t>Tutorial on YouTube!</t>
  </si>
  <si>
    <t>Cool Tool:</t>
  </si>
  <si>
    <t>For non-commercial use only!</t>
  </si>
  <si>
    <t>Computation of Thermal Insulation</t>
  </si>
  <si>
    <t>night / °C</t>
  </si>
  <si>
    <t>day / ° C</t>
  </si>
  <si>
    <t>in the ground / °C</t>
  </si>
  <si>
    <t>Target Temperatures</t>
  </si>
  <si>
    <t>Environment &amp; Target Temperatures</t>
  </si>
  <si>
    <t>%</t>
  </si>
  <si>
    <t xml:space="preserve"> r =</t>
  </si>
  <si>
    <t>xc =</t>
  </si>
  <si>
    <t>yc =</t>
  </si>
  <si>
    <t>x</t>
  </si>
  <si>
    <t>y</t>
  </si>
  <si>
    <t>deg</t>
  </si>
  <si>
    <t>alpha</t>
  </si>
  <si>
    <t>Wert</t>
  </si>
  <si>
    <t>Interfaces that conduct thermal energy</t>
  </si>
  <si>
    <t>Heating ct/kWh</t>
  </si>
  <si>
    <t>AirCon ct/kWh</t>
  </si>
  <si>
    <t>Building Properties &amp; Tariffs</t>
  </si>
  <si>
    <t>Attic Floor / W</t>
  </si>
  <si>
    <t>First Floor / W</t>
  </si>
  <si>
    <t>Ground Floor / W</t>
  </si>
  <si>
    <t>Basement / W</t>
  </si>
  <si>
    <t>Average Electricity Consumption in the House (e.g. w/o AirCon)</t>
  </si>
  <si>
    <t>Attic Floor / kWh</t>
  </si>
  <si>
    <t>First Floor / kWh</t>
  </si>
  <si>
    <t>Ground Floor / kWh</t>
  </si>
  <si>
    <t>Basement / kWh</t>
  </si>
  <si>
    <t>Day / h</t>
  </si>
  <si>
    <t>Night / h</t>
  </si>
  <si>
    <t>Night / Day Fractions</t>
  </si>
  <si>
    <t>Totals Electricity Consumption (Length of Days considered - see Settings)</t>
  </si>
  <si>
    <t>Total Year / kWh</t>
  </si>
  <si>
    <t>Sum</t>
  </si>
  <si>
    <t>Days / Month</t>
  </si>
  <si>
    <t>Year</t>
  </si>
  <si>
    <t>Electricity Waste Heat (considered in economics calculation)</t>
  </si>
  <si>
    <t>Wattage per Person / W</t>
  </si>
  <si>
    <t>Persons Presence</t>
  </si>
  <si>
    <t>Total Thermal energy from Persons</t>
  </si>
  <si>
    <t>Persons Presence (termal energy considered in economics)</t>
  </si>
  <si>
    <t>pers kWh</t>
  </si>
  <si>
    <t>kWh/kWp</t>
  </si>
  <si>
    <t>Solar Panel Efficiency / %</t>
  </si>
  <si>
    <t>Exposition Area</t>
  </si>
  <si>
    <t>Attic Floor / m2</t>
  </si>
  <si>
    <t>First Floor / m2</t>
  </si>
  <si>
    <t>Ground Floor / m2</t>
  </si>
  <si>
    <t>Basement / m2</t>
  </si>
  <si>
    <t>Penetration Coefficient / %</t>
  </si>
  <si>
    <t>Solar Yields</t>
  </si>
  <si>
    <t>electrical yield</t>
  </si>
  <si>
    <t>thermal yield</t>
  </si>
  <si>
    <r>
      <t>thermal kWh/m</t>
    </r>
    <r>
      <rPr>
        <b/>
        <vertAlign val="superscript"/>
        <sz val="12"/>
        <color theme="1"/>
        <rFont val="Times New Roman"/>
        <family val="1"/>
      </rPr>
      <t>2</t>
    </r>
  </si>
  <si>
    <t>Total / kWh</t>
  </si>
  <si>
    <t>Settings Day Fractions and Sun Penetration</t>
  </si>
  <si>
    <t>consideration</t>
  </si>
  <si>
    <t>Persons Thermal ouput</t>
  </si>
  <si>
    <t>Heating / €</t>
  </si>
  <si>
    <t>AirCon €</t>
  </si>
  <si>
    <t>Cost total</t>
  </si>
  <si>
    <t>Temp °C</t>
  </si>
  <si>
    <t>on/off</t>
  </si>
  <si>
    <t>consid</t>
  </si>
  <si>
    <t>Electr</t>
  </si>
  <si>
    <t>flow room temp</t>
  </si>
  <si>
    <t>Heating</t>
  </si>
  <si>
    <t>Wall 
Outside</t>
  </si>
  <si>
    <t>Roof 
Outside</t>
  </si>
  <si>
    <t>Door 
Outside</t>
  </si>
  <si>
    <t>Attic 
Floor</t>
  </si>
  <si>
    <t>First 
Floor</t>
  </si>
  <si>
    <r>
      <t>Interface 
Area / m</t>
    </r>
    <r>
      <rPr>
        <b/>
        <vertAlign val="superscript"/>
        <sz val="14"/>
        <color theme="1"/>
        <rFont val="Times New Roman"/>
        <family val="1"/>
      </rPr>
      <t>2</t>
    </r>
  </si>
  <si>
    <t>Conductivity of Interfaces</t>
  </si>
  <si>
    <r>
      <t>U-Value W/Km</t>
    </r>
    <r>
      <rPr>
        <b/>
        <vertAlign val="superscript"/>
        <sz val="14"/>
        <color theme="1"/>
        <rFont val="Times New Roman"/>
        <family val="1"/>
      </rPr>
      <t>2</t>
    </r>
  </si>
  <si>
    <t>Tariffs</t>
  </si>
  <si>
    <r>
      <t>Energy and  CO</t>
    </r>
    <r>
      <rPr>
        <b/>
        <vertAlign val="subscript"/>
        <sz val="16"/>
        <color theme="1"/>
        <rFont val="Times New Roman"/>
        <family val="1"/>
      </rPr>
      <t>2</t>
    </r>
  </si>
  <si>
    <t>kg / kWh</t>
  </si>
  <si>
    <r>
      <t xml:space="preserve">    (e.g. 1 kWh energy -&gt; 0,2 kg CO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</si>
  <si>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kWh Energy</t>
  </si>
  <si>
    <t>Totals Months / kWh</t>
  </si>
  <si>
    <t xml:space="preserve">    (cost electricity, gas, oil, .. )</t>
  </si>
  <si>
    <t xml:space="preserve">    (e.g. with 300% heat pump efficiency)</t>
  </si>
  <si>
    <t>Rsopen</t>
  </si>
  <si>
    <t>Mesh</t>
  </si>
  <si>
    <t>unknown</t>
  </si>
  <si>
    <t>known</t>
  </si>
  <si>
    <t>May</t>
  </si>
  <si>
    <t>Oct</t>
  </si>
  <si>
    <t>Dec</t>
  </si>
  <si>
    <t>Envirnoment &amp; Target Temperatures</t>
  </si>
  <si>
    <t>Building Properties &amp; Termal Conductance</t>
  </si>
  <si>
    <t>Thermal Energy from Electrical Consumption, Sun, Persons</t>
  </si>
  <si>
    <t>Thermal Energy Flows with and without Heating</t>
  </si>
  <si>
    <r>
      <t>Efficiency Class, CO</t>
    </r>
    <r>
      <rPr>
        <b/>
        <vertAlign val="subscript"/>
        <sz val="20"/>
        <color theme="1"/>
        <rFont val="Times New Roman"/>
        <family val="1"/>
      </rPr>
      <t>2</t>
    </r>
    <r>
      <rPr>
        <b/>
        <sz val="20"/>
        <color theme="1"/>
        <rFont val="Times New Roman"/>
        <family val="1"/>
      </rPr>
      <t>, Economics</t>
    </r>
  </si>
  <si>
    <t>Elec, Sun, Pers</t>
  </si>
  <si>
    <t>Checksum</t>
  </si>
  <si>
    <t>Sum kWh 
out</t>
  </si>
  <si>
    <t>Sum kWh 
in</t>
  </si>
  <si>
    <t xml:space="preserve">Test </t>
  </si>
  <si>
    <t>heat &amp; ac</t>
  </si>
  <si>
    <t>Energy Performance Report</t>
  </si>
  <si>
    <r>
      <t>CO</t>
    </r>
    <r>
      <rPr>
        <b/>
        <vertAlign val="subscript"/>
        <sz val="12"/>
        <color theme="1"/>
        <rFont val="Times New Roman"/>
        <family val="1"/>
      </rPr>
      <t>2</t>
    </r>
  </si>
  <si>
    <t>kg</t>
  </si>
  <si>
    <t>Eff. Ind.</t>
  </si>
  <si>
    <r>
      <t>kWh/am</t>
    </r>
    <r>
      <rPr>
        <b/>
        <vertAlign val="superscript"/>
        <sz val="12"/>
        <color theme="1"/>
        <rFont val="Times New Roman"/>
        <family val="1"/>
      </rPr>
      <t>2</t>
    </r>
  </si>
  <si>
    <r>
      <t>€/am</t>
    </r>
    <r>
      <rPr>
        <b/>
        <vertAlign val="superscript"/>
        <sz val="12"/>
        <color theme="1"/>
        <rFont val="Times New Roman"/>
        <family val="1"/>
      </rPr>
      <t>2</t>
    </r>
  </si>
  <si>
    <t>cost</t>
  </si>
  <si>
    <t>€</t>
  </si>
  <si>
    <t>Totals Attic Floor</t>
  </si>
  <si>
    <t>Night Totals Attic Floor</t>
  </si>
  <si>
    <t>Day Totals Attic Floor</t>
  </si>
  <si>
    <t>Night Totals First Floor</t>
  </si>
  <si>
    <t>Day Totals First Floor</t>
  </si>
  <si>
    <t>Totals First Floor</t>
  </si>
  <si>
    <t>Night Totals Ground Floor</t>
  </si>
  <si>
    <t>Day Totals Ground Floor</t>
  </si>
  <si>
    <t>Totals Ground Floor</t>
  </si>
  <si>
    <t>Night Totals Basement</t>
  </si>
  <si>
    <t>Day Totals Basement</t>
  </si>
  <si>
    <t>Totals Basement</t>
  </si>
  <si>
    <t>Grand Totals</t>
  </si>
  <si>
    <t>Outside Night</t>
  </si>
  <si>
    <t>Attic Floor Night</t>
  </si>
  <si>
    <t>First Floor Night</t>
  </si>
  <si>
    <t>Ground Floor Night</t>
  </si>
  <si>
    <t>Basement Night</t>
  </si>
  <si>
    <t>Outside Day</t>
  </si>
  <si>
    <t>Attic Floor Day</t>
  </si>
  <si>
    <t>First Floor Day</t>
  </si>
  <si>
    <t>Ground Floor Day</t>
  </si>
  <si>
    <t>Basement Day</t>
  </si>
  <si>
    <t>Temperatures</t>
  </si>
  <si>
    <r>
      <t xml:space="preserve"> kWh/am</t>
    </r>
    <r>
      <rPr>
        <b/>
        <vertAlign val="superscript"/>
        <sz val="12"/>
        <color theme="1"/>
        <rFont val="Times New Roman"/>
        <family val="1"/>
      </rPr>
      <t>2</t>
    </r>
  </si>
  <si>
    <r>
      <t>CO</t>
    </r>
    <r>
      <rPr>
        <b/>
        <vertAlign val="subscript"/>
        <sz val="12"/>
        <color theme="1"/>
        <rFont val="Times New Roman"/>
        <family val="1"/>
      </rPr>
      <t xml:space="preserve">2 </t>
    </r>
    <r>
      <rPr>
        <b/>
        <sz val="12"/>
        <color theme="1"/>
        <rFont val="Times New Roman"/>
        <family val="1"/>
      </rPr>
      <t>€ /  kg</t>
    </r>
  </si>
  <si>
    <r>
      <t>ct Tax for CO</t>
    </r>
    <r>
      <rPr>
        <b/>
        <vertAlign val="subscript"/>
        <sz val="12"/>
        <color theme="1"/>
        <rFont val="Times New Roman"/>
        <family val="1"/>
      </rPr>
      <t xml:space="preserve">2 </t>
    </r>
    <r>
      <rPr>
        <b/>
        <sz val="12"/>
        <color theme="1"/>
        <rFont val="Times New Roman"/>
        <family val="1"/>
      </rPr>
      <t>€ /  kg</t>
    </r>
  </si>
  <si>
    <t xml:space="preserve">    (will increase to 5,5 ct)</t>
  </si>
  <si>
    <r>
      <t>kWh/am</t>
    </r>
    <r>
      <rPr>
        <b/>
        <vertAlign val="superscript"/>
        <sz val="11"/>
        <color theme="1"/>
        <rFont val="Times New Roman"/>
        <family val="1"/>
      </rPr>
      <t>2</t>
    </r>
  </si>
  <si>
    <t>Energy Performance:</t>
  </si>
  <si>
    <t>Explanations: Computation of Thermal Insulation</t>
  </si>
  <si>
    <t>heat &amp; ac on: temperature can be chosen individually per floor and per month</t>
  </si>
  <si>
    <t>heat &amp; ac off: temperature depends on heat flows from other rooms and from outside</t>
  </si>
  <si>
    <t>steady state temperatures and energy flows are computed</t>
  </si>
  <si>
    <t>consideration of electricity consumption, sun, and persons thermal effects can be switched on/off</t>
  </si>
  <si>
    <t>electricity, sun, and persons consideration influences energy consumption and cost only</t>
  </si>
  <si>
    <t>interface areas, thermal conductivities are considered</t>
  </si>
  <si>
    <t>for air condition the actual cooling energy is considered, assuming that a heat pump has an efficiency of 300%-400%</t>
  </si>
  <si>
    <t>Settings</t>
  </si>
  <si>
    <t>you can estimate your electrical power consumption and compare it with your yearly consumption</t>
  </si>
  <si>
    <t>electricity consumption is typically in higher in the dark season</t>
  </si>
  <si>
    <t>General Remarks</t>
  </si>
  <si>
    <t>the tool distinguishes night and day temperatures</t>
  </si>
  <si>
    <t>temperatures, thermal energy flows are computed for a steady state</t>
  </si>
  <si>
    <t>you can set the night and day lengths individually in case you want to consider more detailed information</t>
  </si>
  <si>
    <t>thermal energy flow from the sun is computed from solar yields, sources: see YT episodes on solar energy</t>
  </si>
  <si>
    <r>
      <t>energy tariffs and Co</t>
    </r>
    <r>
      <rPr>
        <b/>
        <vertAlign val="sub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 xml:space="preserve"> tariffs are considered</t>
    </r>
  </si>
  <si>
    <t>further information on YouTube: electronics.unmessed</t>
  </si>
  <si>
    <t>printable overview</t>
  </si>
  <si>
    <t>persons thermal energy can be considered individually day/night/month per wattage</t>
  </si>
  <si>
    <r>
      <t>efficiency class, CO</t>
    </r>
    <r>
      <rPr>
        <b/>
        <vertAlign val="sub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>, economics as a printable overview, further details are hidden in the grouped cells</t>
    </r>
  </si>
  <si>
    <t>Heat Flow Calc, Heat Matrix Calc, MA</t>
  </si>
  <si>
    <t>Electrictiy</t>
  </si>
  <si>
    <t>Mär</t>
  </si>
  <si>
    <t>Stuttgart</t>
  </si>
  <si>
    <t>°C</t>
  </si>
  <si>
    <t>Own Comment</t>
  </si>
  <si>
    <t>Version 20.12.2022   Version 1.4, all features realized &amp; tested</t>
  </si>
  <si>
    <t>Average</t>
  </si>
  <si>
    <t>High</t>
  </si>
  <si>
    <t>Low</t>
  </si>
  <si>
    <t>Temperatures:</t>
  </si>
  <si>
    <t>Window</t>
  </si>
  <si>
    <t>Door</t>
  </si>
  <si>
    <t>Roof</t>
  </si>
  <si>
    <t>no insulation</t>
  </si>
  <si>
    <t>typical U-Values:</t>
  </si>
  <si>
    <t>Wall concrete</t>
  </si>
  <si>
    <t>Wall wood</t>
  </si>
  <si>
    <t>high insulation</t>
  </si>
  <si>
    <t>Ceiling concrete</t>
  </si>
  <si>
    <t>Wall brick</t>
  </si>
  <si>
    <t>with insulation</t>
  </si>
  <si>
    <t>Your own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</si>
</sst>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"/>
    <numFmt numFmtId="166" formatCode="#,##0.00000000"/>
    <numFmt numFmtId="167" formatCode="#,##0_ ;\-#,##0\ "/>
    <numFmt numFmtId="168" formatCode="#,##0.000"/>
  </numFmts>
  <fonts count="5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12"/>
      <color theme="1"/>
      <name val="Times New Roman"/>
      <family val="1"/>
    </font>
    <font>
      <b/>
      <sz val="18"/>
      <name val="Times New Roman"/>
      <family val="1"/>
    </font>
    <font>
      <sz val="22"/>
      <color theme="1"/>
      <name val="Times New Roman"/>
      <family val="1"/>
    </font>
    <font>
      <b/>
      <i/>
      <sz val="14"/>
      <color rgb="FFC00000"/>
      <name val="Times New Roman"/>
      <family val="1"/>
    </font>
    <font>
      <b/>
      <sz val="24"/>
      <name val="Times New Roman"/>
      <family val="1"/>
    </font>
    <font>
      <sz val="24"/>
      <color theme="1"/>
      <name val="Times New Roman"/>
      <family val="1"/>
    </font>
    <font>
      <b/>
      <sz val="24"/>
      <color theme="1"/>
      <name val="Times New Roman"/>
      <family val="1"/>
    </font>
    <font>
      <sz val="20"/>
      <color theme="1"/>
      <name val="Times New Roman"/>
      <family val="1"/>
    </font>
    <font>
      <b/>
      <sz val="20"/>
      <color theme="1"/>
      <name val="Times New Roman"/>
      <family val="1"/>
    </font>
    <font>
      <sz val="16"/>
      <color theme="1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20"/>
      <color theme="0"/>
      <name val="Times New Roman"/>
      <family val="1"/>
    </font>
    <font>
      <b/>
      <sz val="12"/>
      <color theme="0"/>
      <name val="Times New Roman"/>
      <family val="1"/>
    </font>
    <font>
      <b/>
      <sz val="12"/>
      <color theme="1" tint="0.34998626667073579"/>
      <name val="Times New Roman"/>
      <family val="1"/>
    </font>
    <font>
      <b/>
      <sz val="22"/>
      <color rgb="FFFF0000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16"/>
      <color theme="0"/>
      <name val="Times New Roman"/>
      <family val="1"/>
    </font>
    <font>
      <b/>
      <sz val="18"/>
      <color rgb="FF00FDFF"/>
      <name val="Times New Roman"/>
      <family val="1"/>
    </font>
    <font>
      <b/>
      <sz val="12"/>
      <color rgb="FF00FDFF"/>
      <name val="Times New Roman"/>
      <family val="1"/>
    </font>
    <font>
      <b/>
      <vertAlign val="superscript"/>
      <sz val="12"/>
      <color theme="1"/>
      <name val="Times New Roman"/>
      <family val="1"/>
    </font>
    <font>
      <b/>
      <sz val="12"/>
      <color theme="0"/>
      <name val="Calibri"/>
      <family val="2"/>
      <scheme val="minor"/>
    </font>
    <font>
      <b/>
      <sz val="16"/>
      <color rgb="FFFF0000"/>
      <name val="Times New Roman"/>
      <family val="1"/>
    </font>
    <font>
      <sz val="12"/>
      <color theme="0"/>
      <name val="Calibri"/>
      <family val="2"/>
      <scheme val="minor"/>
    </font>
    <font>
      <b/>
      <sz val="14"/>
      <color theme="1"/>
      <name val="Times New Roman"/>
      <family val="1"/>
    </font>
    <font>
      <b/>
      <vertAlign val="superscript"/>
      <sz val="14"/>
      <color theme="1"/>
      <name val="Times New Roman"/>
      <family val="1"/>
    </font>
    <font>
      <b/>
      <vertAlign val="subscript"/>
      <sz val="16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sz val="18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  <font>
      <b/>
      <vertAlign val="subscript"/>
      <sz val="20"/>
      <color theme="1"/>
      <name val="Times New Roman"/>
      <family val="1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rgb="FF0070C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sz val="14"/>
      <color theme="1"/>
      <name val="Times New Roman"/>
      <family val="1"/>
    </font>
    <font>
      <b/>
      <i/>
      <sz val="12"/>
      <color rgb="FFC00000"/>
      <name val="Times New Roman"/>
      <family val="1"/>
    </font>
    <font>
      <sz val="12"/>
      <color rgb="FFBA4545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4646B9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D3E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DFC04"/>
        <bgColor indexed="64"/>
      </patternFill>
    </fill>
    <fill>
      <patternFill patternType="solid">
        <fgColor rgb="FFFFBA2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FDFF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EA9A86"/>
        <bgColor indexed="64"/>
      </patternFill>
    </fill>
    <fill>
      <patternFill patternType="solid">
        <fgColor rgb="FFE9E989"/>
        <bgColor indexed="64"/>
      </patternFill>
    </fill>
    <fill>
      <patternFill patternType="solid">
        <fgColor rgb="FFA5ECA5"/>
        <bgColor indexed="64"/>
      </patternFill>
    </fill>
  </fills>
  <borders count="31">
    <border>
      <left/>
      <right/>
      <top/>
      <bottom/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/>
      <right/>
      <top/>
      <bottom style="thick">
        <color rgb="FFFF7E79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4" fillId="0" borderId="0" xfId="0" applyFont="1" applyAlignment="1">
      <alignment horizontal="right" wrapText="1"/>
    </xf>
    <xf numFmtId="165" fontId="0" fillId="0" borderId="0" xfId="0" applyNumberFormat="1" applyAlignment="1">
      <alignment horizontal="center"/>
    </xf>
    <xf numFmtId="49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0" fontId="0" fillId="0" borderId="0" xfId="0" quotePrefix="1" applyAlignment="1">
      <alignment horizontal="center" wrapText="1"/>
    </xf>
    <xf numFmtId="49" fontId="0" fillId="2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166" fontId="0" fillId="2" borderId="0" xfId="0" applyNumberFormat="1" applyFill="1" applyAlignment="1">
      <alignment horizontal="center"/>
    </xf>
    <xf numFmtId="166" fontId="0" fillId="9" borderId="0" xfId="0" applyNumberFormat="1" applyFill="1" applyAlignment="1">
      <alignment horizontal="center"/>
    </xf>
    <xf numFmtId="167" fontId="0" fillId="0" borderId="0" xfId="1" applyNumberFormat="1" applyFont="1" applyAlignment="1">
      <alignment horizontal="right"/>
    </xf>
    <xf numFmtId="4" fontId="0" fillId="2" borderId="0" xfId="0" applyNumberFormat="1" applyFill="1" applyAlignment="1">
      <alignment horizontal="center"/>
    </xf>
    <xf numFmtId="4" fontId="0" fillId="9" borderId="0" xfId="0" applyNumberFormat="1" applyFill="1" applyAlignment="1">
      <alignment horizontal="center"/>
    </xf>
    <xf numFmtId="49" fontId="2" fillId="9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2" fillId="2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7" fontId="2" fillId="0" borderId="0" xfId="1" applyNumberFormat="1" applyFont="1" applyAlignment="1">
      <alignment horizontal="center"/>
    </xf>
    <xf numFmtId="0" fontId="7" fillId="9" borderId="0" xfId="0" applyFont="1" applyFill="1"/>
    <xf numFmtId="0" fontId="15" fillId="9" borderId="0" xfId="0" applyFont="1" applyFill="1" applyAlignment="1">
      <alignment vertic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18" fillId="11" borderId="1" xfId="0" applyFont="1" applyFill="1" applyBorder="1"/>
    <xf numFmtId="0" fontId="18" fillId="11" borderId="2" xfId="0" applyFont="1" applyFill="1" applyBorder="1"/>
    <xf numFmtId="0" fontId="18" fillId="11" borderId="2" xfId="0" applyFont="1" applyFill="1" applyBorder="1" applyAlignment="1">
      <alignment horizontal="center"/>
    </xf>
    <xf numFmtId="0" fontId="18" fillId="11" borderId="3" xfId="0" applyFont="1" applyFill="1" applyBorder="1"/>
    <xf numFmtId="0" fontId="18" fillId="11" borderId="4" xfId="0" applyFont="1" applyFill="1" applyBorder="1"/>
    <xf numFmtId="0" fontId="18" fillId="11" borderId="0" xfId="0" applyFont="1" applyFill="1"/>
    <xf numFmtId="0" fontId="18" fillId="11" borderId="0" xfId="0" applyFont="1" applyFill="1" applyAlignment="1">
      <alignment horizontal="center"/>
    </xf>
    <xf numFmtId="0" fontId="18" fillId="11" borderId="5" xfId="0" applyFont="1" applyFill="1" applyBorder="1"/>
    <xf numFmtId="0" fontId="18" fillId="12" borderId="0" xfId="0" applyFont="1" applyFill="1"/>
    <xf numFmtId="0" fontId="18" fillId="12" borderId="0" xfId="0" applyFont="1" applyFill="1" applyAlignment="1">
      <alignment horizontal="center"/>
    </xf>
    <xf numFmtId="0" fontId="18" fillId="11" borderId="6" xfId="0" applyFont="1" applyFill="1" applyBorder="1"/>
    <xf numFmtId="0" fontId="18" fillId="11" borderId="7" xfId="0" applyFont="1" applyFill="1" applyBorder="1"/>
    <xf numFmtId="0" fontId="18" fillId="11" borderId="7" xfId="0" applyFont="1" applyFill="1" applyBorder="1" applyAlignment="1">
      <alignment horizontal="center"/>
    </xf>
    <xf numFmtId="0" fontId="18" fillId="11" borderId="8" xfId="0" applyFont="1" applyFill="1" applyBorder="1"/>
    <xf numFmtId="0" fontId="19" fillId="12" borderId="0" xfId="0" applyFont="1" applyFill="1"/>
    <xf numFmtId="0" fontId="18" fillId="12" borderId="0" xfId="0" applyFont="1" applyFill="1" applyAlignment="1">
      <alignment horizontal="right"/>
    </xf>
    <xf numFmtId="0" fontId="20" fillId="11" borderId="0" xfId="0" applyFont="1" applyFill="1"/>
    <xf numFmtId="0" fontId="18" fillId="13" borderId="0" xfId="0" applyFont="1" applyFill="1"/>
    <xf numFmtId="0" fontId="18" fillId="13" borderId="0" xfId="0" applyFont="1" applyFill="1" applyAlignment="1">
      <alignment horizontal="center"/>
    </xf>
    <xf numFmtId="0" fontId="19" fillId="13" borderId="0" xfId="0" applyFont="1" applyFill="1"/>
    <xf numFmtId="0" fontId="18" fillId="13" borderId="0" xfId="0" applyFont="1" applyFill="1" applyAlignment="1">
      <alignment horizontal="right"/>
    </xf>
    <xf numFmtId="0" fontId="18" fillId="13" borderId="17" xfId="0" applyFont="1" applyFill="1" applyBorder="1" applyAlignment="1">
      <alignment horizontal="right"/>
    </xf>
    <xf numFmtId="0" fontId="18" fillId="13" borderId="18" xfId="0" applyFont="1" applyFill="1" applyBorder="1" applyAlignment="1">
      <alignment horizontal="center"/>
    </xf>
    <xf numFmtId="0" fontId="18" fillId="13" borderId="18" xfId="0" applyFont="1" applyFill="1" applyBorder="1" applyAlignment="1">
      <alignment horizontal="right"/>
    </xf>
    <xf numFmtId="164" fontId="18" fillId="0" borderId="0" xfId="0" applyNumberFormat="1" applyFont="1" applyAlignment="1">
      <alignment horizontal="center"/>
    </xf>
    <xf numFmtId="164" fontId="18" fillId="11" borderId="2" xfId="0" applyNumberFormat="1" applyFont="1" applyFill="1" applyBorder="1" applyAlignment="1">
      <alignment horizontal="center"/>
    </xf>
    <xf numFmtId="164" fontId="18" fillId="11" borderId="0" xfId="0" applyNumberFormat="1" applyFont="1" applyFill="1" applyAlignment="1">
      <alignment horizontal="center"/>
    </xf>
    <xf numFmtId="164" fontId="18" fillId="12" borderId="0" xfId="0" applyNumberFormat="1" applyFont="1" applyFill="1" applyAlignment="1">
      <alignment horizontal="center"/>
    </xf>
    <xf numFmtId="164" fontId="18" fillId="13" borderId="0" xfId="0" applyNumberFormat="1" applyFont="1" applyFill="1" applyAlignment="1">
      <alignment horizontal="center"/>
    </xf>
    <xf numFmtId="164" fontId="18" fillId="11" borderId="7" xfId="0" applyNumberFormat="1" applyFont="1" applyFill="1" applyBorder="1" applyAlignment="1">
      <alignment horizontal="center"/>
    </xf>
    <xf numFmtId="0" fontId="13" fillId="9" borderId="0" xfId="0" applyFont="1" applyFill="1"/>
    <xf numFmtId="164" fontId="13" fillId="9" borderId="0" xfId="0" applyNumberFormat="1" applyFont="1" applyFill="1"/>
    <xf numFmtId="0" fontId="0" fillId="11" borderId="0" xfId="0" applyFill="1"/>
    <xf numFmtId="164" fontId="18" fillId="9" borderId="0" xfId="0" applyNumberFormat="1" applyFont="1" applyFill="1" applyAlignment="1" applyProtection="1">
      <alignment horizontal="center"/>
      <protection locked="0"/>
    </xf>
    <xf numFmtId="0" fontId="18" fillId="9" borderId="17" xfId="0" applyFont="1" applyFill="1" applyBorder="1" applyAlignment="1" applyProtection="1">
      <alignment horizontal="center"/>
      <protection locked="0"/>
    </xf>
    <xf numFmtId="0" fontId="21" fillId="13" borderId="0" xfId="0" applyFont="1" applyFill="1" applyAlignment="1">
      <alignment horizontal="center"/>
    </xf>
    <xf numFmtId="0" fontId="15" fillId="13" borderId="0" xfId="0" applyFont="1" applyFill="1" applyAlignment="1">
      <alignment horizontal="center"/>
    </xf>
    <xf numFmtId="0" fontId="18" fillId="9" borderId="17" xfId="0" applyFont="1" applyFill="1" applyBorder="1" applyAlignment="1">
      <alignment horizontal="right"/>
    </xf>
    <xf numFmtId="0" fontId="18" fillId="9" borderId="18" xfId="0" applyFont="1" applyFill="1" applyBorder="1" applyAlignment="1">
      <alignment horizontal="right"/>
    </xf>
    <xf numFmtId="0" fontId="22" fillId="14" borderId="17" xfId="0" applyFont="1" applyFill="1" applyBorder="1" applyAlignment="1">
      <alignment horizontal="right"/>
    </xf>
    <xf numFmtId="0" fontId="22" fillId="14" borderId="18" xfId="0" applyFont="1" applyFill="1" applyBorder="1" applyAlignment="1">
      <alignment horizontal="right"/>
    </xf>
    <xf numFmtId="164" fontId="23" fillId="9" borderId="17" xfId="0" applyNumberFormat="1" applyFont="1" applyFill="1" applyBorder="1" applyAlignment="1" applyProtection="1">
      <alignment horizontal="center"/>
      <protection locked="0"/>
    </xf>
    <xf numFmtId="164" fontId="23" fillId="9" borderId="18" xfId="0" applyNumberFormat="1" applyFont="1" applyFill="1" applyBorder="1" applyAlignment="1">
      <alignment horizontal="center"/>
    </xf>
    <xf numFmtId="164" fontId="13" fillId="9" borderId="0" xfId="0" applyNumberFormat="1" applyFont="1" applyFill="1" applyAlignment="1">
      <alignment horizontal="center"/>
    </xf>
    <xf numFmtId="0" fontId="22" fillId="14" borderId="0" xfId="0" applyFont="1" applyFill="1" applyAlignment="1">
      <alignment horizontal="right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right"/>
    </xf>
    <xf numFmtId="0" fontId="23" fillId="11" borderId="4" xfId="0" applyFont="1" applyFill="1" applyBorder="1" applyAlignment="1">
      <alignment horizontal="right"/>
    </xf>
    <xf numFmtId="0" fontId="25" fillId="11" borderId="0" xfId="0" applyFont="1" applyFill="1" applyAlignment="1">
      <alignment horizontal="right"/>
    </xf>
    <xf numFmtId="0" fontId="25" fillId="11" borderId="0" xfId="0" applyFont="1" applyFill="1" applyAlignment="1" applyProtection="1">
      <alignment horizontal="right"/>
      <protection locked="0"/>
    </xf>
    <xf numFmtId="0" fontId="25" fillId="11" borderId="0" xfId="0" applyFont="1" applyFill="1" applyAlignment="1">
      <alignment horizontal="center"/>
    </xf>
    <xf numFmtId="0" fontId="23" fillId="11" borderId="4" xfId="0" applyFont="1" applyFill="1" applyBorder="1"/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5" fillId="11" borderId="0" xfId="0" applyFont="1" applyFill="1" applyAlignment="1" applyProtection="1">
      <alignment horizontal="center"/>
      <protection locked="0"/>
    </xf>
    <xf numFmtId="0" fontId="25" fillId="11" borderId="0" xfId="0" applyFont="1" applyFill="1"/>
    <xf numFmtId="0" fontId="26" fillId="14" borderId="19" xfId="0" applyFont="1" applyFill="1" applyBorder="1" applyAlignment="1">
      <alignment horizontal="left"/>
    </xf>
    <xf numFmtId="0" fontId="19" fillId="9" borderId="19" xfId="0" applyFont="1" applyFill="1" applyBorder="1" applyAlignment="1">
      <alignment horizontal="left"/>
    </xf>
    <xf numFmtId="0" fontId="7" fillId="11" borderId="9" xfId="0" applyFont="1" applyFill="1" applyBorder="1"/>
    <xf numFmtId="0" fontId="7" fillId="11" borderId="10" xfId="0" applyFont="1" applyFill="1" applyBorder="1"/>
    <xf numFmtId="0" fontId="7" fillId="11" borderId="11" xfId="0" applyFont="1" applyFill="1" applyBorder="1"/>
    <xf numFmtId="0" fontId="7" fillId="11" borderId="12" xfId="0" applyFont="1" applyFill="1" applyBorder="1"/>
    <xf numFmtId="0" fontId="7" fillId="11" borderId="0" xfId="0" applyFont="1" applyFill="1"/>
    <xf numFmtId="0" fontId="7" fillId="11" borderId="13" xfId="0" applyFont="1" applyFill="1" applyBorder="1"/>
    <xf numFmtId="0" fontId="8" fillId="11" borderId="0" xfId="0" applyFont="1" applyFill="1" applyProtection="1">
      <protection hidden="1"/>
    </xf>
    <xf numFmtId="0" fontId="9" fillId="11" borderId="0" xfId="0" applyFont="1" applyFill="1"/>
    <xf numFmtId="0" fontId="10" fillId="11" borderId="0" xfId="0" applyFont="1" applyFill="1"/>
    <xf numFmtId="0" fontId="11" fillId="11" borderId="0" xfId="0" applyFont="1" applyFill="1" applyProtection="1">
      <protection hidden="1"/>
    </xf>
    <xf numFmtId="0" fontId="12" fillId="11" borderId="0" xfId="0" applyFont="1" applyFill="1"/>
    <xf numFmtId="0" fontId="14" fillId="11" borderId="0" xfId="0" applyFont="1" applyFill="1"/>
    <xf numFmtId="0" fontId="15" fillId="11" borderId="12" xfId="0" applyFont="1" applyFill="1" applyBorder="1" applyAlignment="1">
      <alignment vertical="center"/>
    </xf>
    <xf numFmtId="0" fontId="15" fillId="11" borderId="0" xfId="0" applyFont="1" applyFill="1" applyAlignment="1">
      <alignment vertical="center"/>
    </xf>
    <xf numFmtId="0" fontId="15" fillId="11" borderId="13" xfId="0" applyFont="1" applyFill="1" applyBorder="1" applyAlignment="1">
      <alignment vertical="center"/>
    </xf>
    <xf numFmtId="0" fontId="16" fillId="11" borderId="0" xfId="0" applyFont="1" applyFill="1" applyAlignment="1">
      <alignment horizontal="left"/>
    </xf>
    <xf numFmtId="14" fontId="7" fillId="11" borderId="0" xfId="0" applyNumberFormat="1" applyFont="1" applyFill="1" applyAlignment="1">
      <alignment horizontal="left"/>
    </xf>
    <xf numFmtId="0" fontId="17" fillId="11" borderId="0" xfId="0" applyFont="1" applyFill="1" applyProtection="1">
      <protection hidden="1"/>
    </xf>
    <xf numFmtId="0" fontId="7" fillId="11" borderId="14" xfId="0" applyFont="1" applyFill="1" applyBorder="1"/>
    <xf numFmtId="0" fontId="7" fillId="11" borderId="15" xfId="0" applyFont="1" applyFill="1" applyBorder="1"/>
    <xf numFmtId="0" fontId="7" fillId="11" borderId="16" xfId="0" applyFont="1" applyFill="1" applyBorder="1"/>
    <xf numFmtId="0" fontId="11" fillId="9" borderId="0" xfId="0" applyFont="1" applyFill="1" applyProtection="1">
      <protection hidden="1"/>
    </xf>
    <xf numFmtId="0" fontId="12" fillId="9" borderId="0" xfId="0" applyFont="1" applyFill="1"/>
    <xf numFmtId="0" fontId="14" fillId="9" borderId="0" xfId="0" applyFont="1" applyFill="1"/>
    <xf numFmtId="0" fontId="15" fillId="9" borderId="0" xfId="0" applyFont="1" applyFill="1" applyAlignment="1">
      <alignment horizontal="left" vertical="center"/>
    </xf>
    <xf numFmtId="0" fontId="16" fillId="9" borderId="0" xfId="0" applyFont="1" applyFill="1" applyAlignment="1">
      <alignment horizontal="left"/>
    </xf>
    <xf numFmtId="0" fontId="27" fillId="11" borderId="0" xfId="0" applyFont="1" applyFill="1" applyProtection="1">
      <protection hidden="1"/>
    </xf>
    <xf numFmtId="0" fontId="28" fillId="11" borderId="0" xfId="0" applyFont="1" applyFill="1" applyProtection="1">
      <protection hidden="1"/>
    </xf>
    <xf numFmtId="0" fontId="18" fillId="10" borderId="0" xfId="0" applyFont="1" applyFill="1"/>
    <xf numFmtId="164" fontId="18" fillId="10" borderId="0" xfId="0" applyNumberFormat="1" applyFont="1" applyFill="1" applyAlignment="1">
      <alignment horizontal="center"/>
    </xf>
    <xf numFmtId="0" fontId="18" fillId="10" borderId="0" xfId="0" applyFont="1" applyFill="1" applyAlignment="1">
      <alignment horizontal="center"/>
    </xf>
    <xf numFmtId="0" fontId="19" fillId="10" borderId="0" xfId="0" applyFont="1" applyFill="1"/>
    <xf numFmtId="164" fontId="18" fillId="10" borderId="0" xfId="0" applyNumberFormat="1" applyFont="1" applyFill="1" applyAlignment="1">
      <alignment horizontal="center" wrapText="1"/>
    </xf>
    <xf numFmtId="0" fontId="18" fillId="10" borderId="0" xfId="0" applyFont="1" applyFill="1" applyAlignment="1">
      <alignment horizontal="right"/>
    </xf>
    <xf numFmtId="0" fontId="20" fillId="10" borderId="0" xfId="0" applyFont="1" applyFill="1"/>
    <xf numFmtId="0" fontId="18" fillId="10" borderId="0" xfId="0" applyFont="1" applyFill="1" applyAlignment="1">
      <alignment horizontal="left"/>
    </xf>
    <xf numFmtId="3" fontId="18" fillId="9" borderId="0" xfId="0" applyNumberFormat="1" applyFont="1" applyFill="1" applyAlignment="1" applyProtection="1">
      <alignment horizontal="center"/>
      <protection locked="0"/>
    </xf>
    <xf numFmtId="0" fontId="26" fillId="14" borderId="20" xfId="0" applyFont="1" applyFill="1" applyBorder="1" applyAlignment="1">
      <alignment horizontal="left"/>
    </xf>
    <xf numFmtId="0" fontId="22" fillId="15" borderId="0" xfId="0" applyFont="1" applyFill="1" applyAlignment="1">
      <alignment horizontal="right"/>
    </xf>
    <xf numFmtId="0" fontId="19" fillId="9" borderId="7" xfId="0" applyFont="1" applyFill="1" applyBorder="1" applyAlignment="1">
      <alignment horizontal="left"/>
    </xf>
    <xf numFmtId="0" fontId="18" fillId="9" borderId="0" xfId="0" applyFont="1" applyFill="1" applyAlignment="1">
      <alignment horizontal="right"/>
    </xf>
    <xf numFmtId="0" fontId="19" fillId="2" borderId="7" xfId="0" applyFont="1" applyFill="1" applyBorder="1" applyAlignment="1">
      <alignment horizontal="left"/>
    </xf>
    <xf numFmtId="0" fontId="18" fillId="2" borderId="0" xfId="0" applyFont="1" applyFill="1" applyAlignment="1">
      <alignment horizontal="right"/>
    </xf>
    <xf numFmtId="3" fontId="18" fillId="2" borderId="0" xfId="0" applyNumberFormat="1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3" fontId="18" fillId="10" borderId="0" xfId="0" applyNumberFormat="1" applyFont="1" applyFill="1" applyAlignment="1">
      <alignment horizontal="center"/>
    </xf>
    <xf numFmtId="0" fontId="18" fillId="9" borderId="0" xfId="0" applyFont="1" applyFill="1" applyAlignment="1" applyProtection="1">
      <alignment horizontal="center"/>
      <protection locked="0"/>
    </xf>
    <xf numFmtId="0" fontId="0" fillId="15" borderId="0" xfId="0" applyFill="1"/>
    <xf numFmtId="0" fontId="0" fillId="15" borderId="0" xfId="0" applyFill="1" applyAlignment="1">
      <alignment horizontal="center" wrapText="1"/>
    </xf>
    <xf numFmtId="0" fontId="30" fillId="15" borderId="0" xfId="0" applyFont="1" applyFill="1" applyAlignment="1">
      <alignment horizontal="right"/>
    </xf>
    <xf numFmtId="0" fontId="18" fillId="17" borderId="0" xfId="0" applyFont="1" applyFill="1"/>
    <xf numFmtId="164" fontId="18" fillId="17" borderId="0" xfId="0" applyNumberFormat="1" applyFont="1" applyFill="1" applyAlignment="1">
      <alignment horizontal="center"/>
    </xf>
    <xf numFmtId="0" fontId="19" fillId="17" borderId="0" xfId="0" applyFont="1" applyFill="1"/>
    <xf numFmtId="164" fontId="18" fillId="17" borderId="0" xfId="0" applyNumberFormat="1" applyFont="1" applyFill="1" applyAlignment="1">
      <alignment horizontal="right"/>
    </xf>
    <xf numFmtId="0" fontId="18" fillId="17" borderId="0" xfId="0" applyFont="1" applyFill="1" applyAlignment="1">
      <alignment horizontal="right"/>
    </xf>
    <xf numFmtId="164" fontId="18" fillId="2" borderId="0" xfId="0" applyNumberFormat="1" applyFont="1" applyFill="1" applyAlignment="1">
      <alignment horizontal="center"/>
    </xf>
    <xf numFmtId="164" fontId="31" fillId="2" borderId="0" xfId="0" applyNumberFormat="1" applyFont="1" applyFill="1" applyAlignment="1">
      <alignment horizontal="center" vertical="center"/>
    </xf>
    <xf numFmtId="164" fontId="18" fillId="10" borderId="0" xfId="0" applyNumberFormat="1" applyFont="1" applyFill="1" applyAlignment="1">
      <alignment horizontal="right"/>
    </xf>
    <xf numFmtId="164" fontId="18" fillId="9" borderId="0" xfId="0" applyNumberFormat="1" applyFont="1" applyFill="1" applyAlignment="1" applyProtection="1">
      <alignment horizontal="center" vertical="center"/>
      <protection locked="0"/>
    </xf>
    <xf numFmtId="164" fontId="18" fillId="13" borderId="0" xfId="0" applyNumberFormat="1" applyFont="1" applyFill="1" applyAlignment="1">
      <alignment horizontal="right" vertical="center"/>
    </xf>
    <xf numFmtId="164" fontId="18" fillId="13" borderId="0" xfId="0" applyNumberFormat="1" applyFont="1" applyFill="1" applyAlignment="1">
      <alignment horizontal="center" vertical="center"/>
    </xf>
    <xf numFmtId="164" fontId="18" fillId="17" borderId="0" xfId="0" applyNumberFormat="1" applyFont="1" applyFill="1" applyAlignment="1">
      <alignment horizontal="center" vertical="center"/>
    </xf>
    <xf numFmtId="164" fontId="18" fillId="16" borderId="0" xfId="0" applyNumberFormat="1" applyFont="1" applyFill="1" applyAlignment="1">
      <alignment horizontal="center" vertical="center"/>
    </xf>
    <xf numFmtId="0" fontId="18" fillId="13" borderId="0" xfId="0" applyFont="1" applyFill="1" applyAlignment="1">
      <alignment vertical="center"/>
    </xf>
    <xf numFmtId="0" fontId="18" fillId="13" borderId="0" xfId="0" applyFont="1" applyFill="1" applyAlignment="1">
      <alignment horizontal="center" vertical="center"/>
    </xf>
    <xf numFmtId="0" fontId="26" fillId="15" borderId="20" xfId="0" applyFont="1" applyFill="1" applyBorder="1" applyAlignment="1">
      <alignment horizontal="left"/>
    </xf>
    <xf numFmtId="164" fontId="0" fillId="0" borderId="0" xfId="0" applyNumberFormat="1" applyAlignment="1">
      <alignment horizontal="center"/>
    </xf>
    <xf numFmtId="0" fontId="0" fillId="15" borderId="0" xfId="0" applyFill="1" applyAlignment="1">
      <alignment horizontal="center"/>
    </xf>
    <xf numFmtId="0" fontId="0" fillId="18" borderId="0" xfId="0" applyFill="1" applyAlignment="1">
      <alignment horizontal="right"/>
    </xf>
    <xf numFmtId="0" fontId="0" fillId="18" borderId="0" xfId="0" applyFill="1" applyAlignment="1">
      <alignment horizontal="center"/>
    </xf>
    <xf numFmtId="0" fontId="0" fillId="2" borderId="0" xfId="0" applyFill="1"/>
    <xf numFmtId="0" fontId="3" fillId="15" borderId="0" xfId="0" applyFont="1" applyFill="1"/>
    <xf numFmtId="0" fontId="3" fillId="15" borderId="0" xfId="0" applyFont="1" applyFill="1" applyAlignment="1">
      <alignment horizontal="center" wrapText="1"/>
    </xf>
    <xf numFmtId="0" fontId="3" fillId="2" borderId="0" xfId="0" applyFont="1" applyFill="1"/>
    <xf numFmtId="0" fontId="3" fillId="0" borderId="0" xfId="0" applyFont="1"/>
    <xf numFmtId="164" fontId="0" fillId="7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8" borderId="0" xfId="0" applyNumberFormat="1" applyFill="1" applyAlignment="1">
      <alignment horizontal="center"/>
    </xf>
    <xf numFmtId="167" fontId="0" fillId="0" borderId="0" xfId="1" applyNumberFormat="1" applyFont="1" applyAlignment="1">
      <alignment horizontal="center"/>
    </xf>
    <xf numFmtId="49" fontId="0" fillId="15" borderId="0" xfId="0" applyNumberFormat="1" applyFill="1" applyAlignment="1">
      <alignment horizontal="center"/>
    </xf>
    <xf numFmtId="2" fontId="0" fillId="15" borderId="0" xfId="0" applyNumberFormat="1" applyFill="1" applyAlignment="1">
      <alignment horizontal="center"/>
    </xf>
    <xf numFmtId="0" fontId="32" fillId="15" borderId="0" xfId="0" applyFont="1" applyFill="1" applyAlignment="1">
      <alignment horizontal="center"/>
    </xf>
    <xf numFmtId="0" fontId="30" fillId="15" borderId="0" xfId="0" applyFont="1" applyFill="1" applyAlignment="1">
      <alignment horizontal="center"/>
    </xf>
    <xf numFmtId="0" fontId="18" fillId="0" borderId="0" xfId="0" applyFont="1" applyAlignment="1">
      <alignment horizontal="right"/>
    </xf>
    <xf numFmtId="0" fontId="18" fillId="11" borderId="2" xfId="0" applyFont="1" applyFill="1" applyBorder="1" applyAlignment="1">
      <alignment horizontal="right"/>
    </xf>
    <xf numFmtId="0" fontId="18" fillId="11" borderId="0" xfId="0" applyFont="1" applyFill="1" applyAlignment="1">
      <alignment horizontal="right"/>
    </xf>
    <xf numFmtId="0" fontId="13" fillId="9" borderId="0" xfId="0" applyFont="1" applyFill="1" applyAlignment="1">
      <alignment horizontal="right"/>
    </xf>
    <xf numFmtId="0" fontId="33" fillId="2" borderId="0" xfId="0" applyFont="1" applyFill="1" applyAlignment="1">
      <alignment horizontal="right" wrapText="1"/>
    </xf>
    <xf numFmtId="164" fontId="18" fillId="16" borderId="0" xfId="0" applyNumberFormat="1" applyFont="1" applyFill="1" applyAlignment="1">
      <alignment horizontal="center"/>
    </xf>
    <xf numFmtId="0" fontId="18" fillId="11" borderId="7" xfId="0" applyFont="1" applyFill="1" applyBorder="1" applyAlignment="1">
      <alignment horizontal="right"/>
    </xf>
    <xf numFmtId="168" fontId="18" fillId="9" borderId="0" xfId="0" applyNumberFormat="1" applyFont="1" applyFill="1" applyAlignment="1" applyProtection="1">
      <alignment horizontal="center"/>
      <protection locked="0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right" wrapText="1"/>
    </xf>
    <xf numFmtId="164" fontId="18" fillId="9" borderId="0" xfId="0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0" fontId="0" fillId="2" borderId="0" xfId="0" applyFill="1" applyAlignment="1">
      <alignment horizontal="center"/>
    </xf>
    <xf numFmtId="0" fontId="30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38" fillId="18" borderId="0" xfId="0" applyFont="1" applyFill="1" applyAlignment="1">
      <alignment horizontal="right"/>
    </xf>
    <xf numFmtId="0" fontId="0" fillId="0" borderId="0" xfId="1" applyNumberFormat="1" applyFont="1" applyAlignment="1">
      <alignment horizontal="center"/>
    </xf>
    <xf numFmtId="0" fontId="39" fillId="19" borderId="0" xfId="0" applyFont="1" applyFill="1" applyAlignment="1">
      <alignment horizontal="center"/>
    </xf>
    <xf numFmtId="0" fontId="40" fillId="19" borderId="0" xfId="0" applyFont="1" applyFill="1" applyAlignment="1">
      <alignment horizontal="center"/>
    </xf>
    <xf numFmtId="0" fontId="41" fillId="19" borderId="0" xfId="0" applyFont="1" applyFill="1" applyAlignment="1">
      <alignment horizontal="center"/>
    </xf>
    <xf numFmtId="49" fontId="39" fillId="19" borderId="0" xfId="0" applyNumberFormat="1" applyFont="1" applyFill="1" applyAlignment="1">
      <alignment horizontal="center"/>
    </xf>
    <xf numFmtId="49" fontId="39" fillId="20" borderId="0" xfId="0" applyNumberFormat="1" applyFont="1" applyFill="1" applyAlignment="1">
      <alignment horizontal="center"/>
    </xf>
    <xf numFmtId="2" fontId="39" fillId="19" borderId="0" xfId="0" applyNumberFormat="1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0" borderId="0" xfId="0" applyFont="1" applyFill="1" applyAlignment="1">
      <alignment horizontal="center"/>
    </xf>
    <xf numFmtId="0" fontId="41" fillId="20" borderId="0" xfId="0" applyFont="1" applyFill="1" applyAlignment="1">
      <alignment horizontal="center"/>
    </xf>
    <xf numFmtId="2" fontId="39" fillId="20" borderId="0" xfId="0" applyNumberFormat="1" applyFont="1" applyFill="1" applyAlignment="1">
      <alignment horizontal="center"/>
    </xf>
    <xf numFmtId="0" fontId="43" fillId="0" borderId="0" xfId="0" applyFont="1" applyAlignment="1">
      <alignment wrapText="1"/>
    </xf>
    <xf numFmtId="0" fontId="43" fillId="0" borderId="0" xfId="0" applyFont="1"/>
    <xf numFmtId="0" fontId="37" fillId="15" borderId="0" xfId="0" applyFont="1" applyFill="1" applyAlignment="1">
      <alignment horizontal="right"/>
    </xf>
    <xf numFmtId="0" fontId="44" fillId="10" borderId="0" xfId="0" applyFont="1" applyFill="1" applyAlignment="1">
      <alignment horizontal="right"/>
    </xf>
    <xf numFmtId="0" fontId="44" fillId="10" borderId="0" xfId="0" applyFont="1" applyFill="1" applyAlignment="1">
      <alignment horizontal="center"/>
    </xf>
    <xf numFmtId="0" fontId="44" fillId="0" borderId="0" xfId="0" applyFont="1"/>
    <xf numFmtId="0" fontId="44" fillId="2" borderId="0" xfId="0" applyFont="1" applyFill="1"/>
    <xf numFmtId="164" fontId="0" fillId="0" borderId="0" xfId="0" applyNumberFormat="1" applyAlignment="1">
      <alignment horizontal="right" wrapText="1"/>
    </xf>
    <xf numFmtId="164" fontId="3" fillId="0" borderId="0" xfId="0" applyNumberFormat="1" applyFont="1" applyAlignment="1">
      <alignment horizontal="right" wrapText="1"/>
    </xf>
    <xf numFmtId="164" fontId="0" fillId="0" borderId="0" xfId="0" applyNumberFormat="1" applyAlignment="1">
      <alignment horizontal="right"/>
    </xf>
    <xf numFmtId="164" fontId="3" fillId="0" borderId="0" xfId="0" applyNumberFormat="1" applyFont="1" applyAlignment="1">
      <alignment horizontal="right"/>
    </xf>
    <xf numFmtId="0" fontId="18" fillId="0" borderId="0" xfId="0" applyFont="1" applyAlignment="1">
      <alignment horizontal="left"/>
    </xf>
    <xf numFmtId="0" fontId="18" fillId="11" borderId="2" xfId="0" applyFont="1" applyFill="1" applyBorder="1" applyAlignment="1">
      <alignment horizontal="left"/>
    </xf>
    <xf numFmtId="0" fontId="13" fillId="9" borderId="0" xfId="0" applyFont="1" applyFill="1" applyAlignment="1">
      <alignment horizontal="left"/>
    </xf>
    <xf numFmtId="0" fontId="13" fillId="9" borderId="0" xfId="0" applyFont="1" applyFill="1" applyAlignment="1">
      <alignment horizontal="center"/>
    </xf>
    <xf numFmtId="0" fontId="18" fillId="11" borderId="0" xfId="0" applyFont="1" applyFill="1" applyAlignment="1">
      <alignment horizontal="left"/>
    </xf>
    <xf numFmtId="0" fontId="20" fillId="11" borderId="0" xfId="0" applyFont="1" applyFill="1" applyAlignment="1">
      <alignment horizontal="center"/>
    </xf>
    <xf numFmtId="0" fontId="18" fillId="9" borderId="0" xfId="0" applyFont="1" applyFill="1"/>
    <xf numFmtId="0" fontId="18" fillId="9" borderId="0" xfId="0" applyFont="1" applyFill="1" applyAlignment="1">
      <alignment horizontal="left"/>
    </xf>
    <xf numFmtId="0" fontId="18" fillId="9" borderId="0" xfId="0" applyFont="1" applyFill="1" applyAlignment="1">
      <alignment horizontal="center"/>
    </xf>
    <xf numFmtId="0" fontId="19" fillId="11" borderId="4" xfId="0" applyFont="1" applyFill="1" applyBorder="1"/>
    <xf numFmtId="0" fontId="19" fillId="9" borderId="0" xfId="0" applyFont="1" applyFill="1"/>
    <xf numFmtId="0" fontId="19" fillId="9" borderId="0" xfId="0" applyFont="1" applyFill="1" applyAlignment="1">
      <alignment horizontal="left"/>
    </xf>
    <xf numFmtId="0" fontId="19" fillId="9" borderId="0" xfId="0" applyFont="1" applyFill="1" applyAlignment="1">
      <alignment horizontal="right"/>
    </xf>
    <xf numFmtId="0" fontId="19" fillId="9" borderId="0" xfId="0" applyFont="1" applyFill="1" applyAlignment="1">
      <alignment horizontal="center"/>
    </xf>
    <xf numFmtId="164" fontId="19" fillId="9" borderId="0" xfId="0" applyNumberFormat="1" applyFont="1" applyFill="1" applyAlignment="1">
      <alignment horizontal="center"/>
    </xf>
    <xf numFmtId="0" fontId="19" fillId="11" borderId="5" xfId="0" applyFont="1" applyFill="1" applyBorder="1"/>
    <xf numFmtId="0" fontId="19" fillId="0" borderId="0" xfId="0" applyFont="1"/>
    <xf numFmtId="165" fontId="18" fillId="9" borderId="0" xfId="0" applyNumberFormat="1" applyFont="1" applyFill="1" applyAlignment="1">
      <alignment horizontal="center"/>
    </xf>
    <xf numFmtId="3" fontId="18" fillId="9" borderId="0" xfId="0" applyNumberFormat="1" applyFont="1" applyFill="1" applyAlignment="1">
      <alignment horizontal="right"/>
    </xf>
    <xf numFmtId="3" fontId="18" fillId="9" borderId="0" xfId="0" applyNumberFormat="1" applyFont="1" applyFill="1" applyAlignment="1">
      <alignment horizontal="left"/>
    </xf>
    <xf numFmtId="164" fontId="18" fillId="9" borderId="0" xfId="0" applyNumberFormat="1" applyFont="1" applyFill="1" applyAlignment="1">
      <alignment horizontal="left"/>
    </xf>
    <xf numFmtId="3" fontId="18" fillId="9" borderId="0" xfId="0" applyNumberFormat="1" applyFont="1" applyFill="1" applyAlignment="1">
      <alignment horizontal="center"/>
    </xf>
    <xf numFmtId="164" fontId="19" fillId="9" borderId="0" xfId="0" applyNumberFormat="1" applyFont="1" applyFill="1" applyAlignment="1">
      <alignment horizontal="right"/>
    </xf>
    <xf numFmtId="3" fontId="19" fillId="9" borderId="0" xfId="0" applyNumberFormat="1" applyFont="1" applyFill="1" applyAlignment="1">
      <alignment horizontal="right"/>
    </xf>
    <xf numFmtId="164" fontId="18" fillId="9" borderId="0" xfId="0" applyNumberFormat="1" applyFont="1" applyFill="1" applyAlignment="1">
      <alignment horizontal="right"/>
    </xf>
    <xf numFmtId="3" fontId="18" fillId="11" borderId="4" xfId="0" applyNumberFormat="1" applyFont="1" applyFill="1" applyBorder="1" applyAlignment="1">
      <alignment horizontal="right"/>
    </xf>
    <xf numFmtId="3" fontId="19" fillId="9" borderId="0" xfId="0" applyNumberFormat="1" applyFont="1" applyFill="1" applyAlignment="1">
      <alignment horizontal="left"/>
    </xf>
    <xf numFmtId="3" fontId="18" fillId="11" borderId="5" xfId="0" applyNumberFormat="1" applyFont="1" applyFill="1" applyBorder="1" applyAlignment="1">
      <alignment horizontal="right"/>
    </xf>
    <xf numFmtId="3" fontId="18" fillId="0" borderId="0" xfId="0" applyNumberFormat="1" applyFont="1" applyAlignment="1">
      <alignment horizontal="right"/>
    </xf>
    <xf numFmtId="3" fontId="7" fillId="11" borderId="4" xfId="0" applyNumberFormat="1" applyFont="1" applyFill="1" applyBorder="1" applyAlignment="1">
      <alignment horizontal="right"/>
    </xf>
    <xf numFmtId="3" fontId="7" fillId="9" borderId="0" xfId="0" applyNumberFormat="1" applyFont="1" applyFill="1" applyAlignment="1">
      <alignment horizontal="right"/>
    </xf>
    <xf numFmtId="3" fontId="7" fillId="9" borderId="0" xfId="0" applyNumberFormat="1" applyFont="1" applyFill="1" applyAlignment="1">
      <alignment horizontal="left"/>
    </xf>
    <xf numFmtId="3" fontId="7" fillId="11" borderId="5" xfId="0" applyNumberFormat="1" applyFont="1" applyFill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18" fillId="9" borderId="21" xfId="0" applyNumberFormat="1" applyFont="1" applyFill="1" applyBorder="1" applyAlignment="1">
      <alignment horizontal="left"/>
    </xf>
    <xf numFmtId="3" fontId="18" fillId="9" borderId="21" xfId="0" applyNumberFormat="1" applyFont="1" applyFill="1" applyBorder="1" applyAlignment="1">
      <alignment horizontal="right"/>
    </xf>
    <xf numFmtId="4" fontId="18" fillId="9" borderId="21" xfId="0" applyNumberFormat="1" applyFont="1" applyFill="1" applyBorder="1" applyAlignment="1">
      <alignment horizontal="right"/>
    </xf>
    <xf numFmtId="3" fontId="23" fillId="11" borderId="4" xfId="0" applyNumberFormat="1" applyFont="1" applyFill="1" applyBorder="1" applyAlignment="1">
      <alignment horizontal="right"/>
    </xf>
    <xf numFmtId="4" fontId="18" fillId="9" borderId="0" xfId="0" applyNumberFormat="1" applyFont="1" applyFill="1" applyAlignment="1">
      <alignment horizontal="right"/>
    </xf>
    <xf numFmtId="3" fontId="18" fillId="9" borderId="22" xfId="0" applyNumberFormat="1" applyFont="1" applyFill="1" applyBorder="1" applyAlignment="1">
      <alignment horizontal="left"/>
    </xf>
    <xf numFmtId="3" fontId="18" fillId="9" borderId="22" xfId="0" applyNumberFormat="1" applyFont="1" applyFill="1" applyBorder="1" applyAlignment="1">
      <alignment horizontal="right"/>
    </xf>
    <xf numFmtId="3" fontId="18" fillId="11" borderId="6" xfId="0" applyNumberFormat="1" applyFont="1" applyFill="1" applyBorder="1" applyAlignment="1">
      <alignment horizontal="right"/>
    </xf>
    <xf numFmtId="3" fontId="18" fillId="11" borderId="7" xfId="0" applyNumberFormat="1" applyFont="1" applyFill="1" applyBorder="1" applyAlignment="1">
      <alignment horizontal="right"/>
    </xf>
    <xf numFmtId="3" fontId="18" fillId="11" borderId="8" xfId="0" applyNumberFormat="1" applyFont="1" applyFill="1" applyBorder="1" applyAlignment="1">
      <alignment horizontal="right"/>
    </xf>
    <xf numFmtId="0" fontId="0" fillId="9" borderId="0" xfId="0" applyFill="1" applyAlignment="1">
      <alignment horizontal="right"/>
    </xf>
    <xf numFmtId="0" fontId="3" fillId="9" borderId="0" xfId="0" applyFont="1" applyFill="1" applyAlignment="1">
      <alignment horizontal="right"/>
    </xf>
    <xf numFmtId="164" fontId="18" fillId="10" borderId="0" xfId="0" applyNumberFormat="1" applyFont="1" applyFill="1" applyAlignment="1">
      <alignment horizontal="left"/>
    </xf>
    <xf numFmtId="0" fontId="18" fillId="9" borderId="0" xfId="0" applyFont="1" applyFill="1" applyAlignment="1">
      <alignment vertical="center"/>
    </xf>
    <xf numFmtId="0" fontId="18" fillId="9" borderId="0" xfId="0" applyFont="1" applyFill="1" applyAlignment="1">
      <alignment horizontal="right" vertical="center"/>
    </xf>
    <xf numFmtId="3" fontId="24" fillId="9" borderId="0" xfId="0" applyNumberFormat="1" applyFont="1" applyFill="1" applyAlignment="1">
      <alignment horizontal="center" vertical="center"/>
    </xf>
    <xf numFmtId="3" fontId="45" fillId="9" borderId="0" xfId="0" applyNumberFormat="1" applyFont="1" applyFill="1" applyAlignment="1">
      <alignment horizontal="center" vertical="center"/>
    </xf>
    <xf numFmtId="3" fontId="46" fillId="9" borderId="0" xfId="0" applyNumberFormat="1" applyFont="1" applyFill="1" applyAlignment="1">
      <alignment horizontal="center" vertical="center"/>
    </xf>
    <xf numFmtId="3" fontId="46" fillId="9" borderId="0" xfId="0" applyNumberFormat="1" applyFont="1" applyFill="1" applyAlignment="1">
      <alignment horizontal="center"/>
    </xf>
    <xf numFmtId="164" fontId="47" fillId="9" borderId="0" xfId="0" applyNumberFormat="1" applyFont="1" applyFill="1" applyAlignment="1">
      <alignment horizontal="left" vertical="center"/>
    </xf>
    <xf numFmtId="0" fontId="47" fillId="9" borderId="0" xfId="0" applyFont="1" applyFill="1" applyAlignment="1">
      <alignment vertical="center"/>
    </xf>
    <xf numFmtId="0" fontId="18" fillId="9" borderId="0" xfId="0" applyFont="1" applyFill="1" applyAlignment="1">
      <alignment horizontal="left" vertical="center"/>
    </xf>
    <xf numFmtId="0" fontId="49" fillId="11" borderId="12" xfId="0" applyFont="1" applyFill="1" applyBorder="1"/>
    <xf numFmtId="0" fontId="49" fillId="11" borderId="0" xfId="0" applyFont="1" applyFill="1"/>
    <xf numFmtId="0" fontId="49" fillId="9" borderId="0" xfId="0" applyFont="1" applyFill="1"/>
    <xf numFmtId="0" fontId="33" fillId="9" borderId="0" xfId="0" applyFont="1" applyFill="1" applyAlignment="1">
      <alignment horizontal="left" vertical="center"/>
    </xf>
    <xf numFmtId="0" fontId="33" fillId="9" borderId="0" xfId="0" applyFont="1" applyFill="1" applyAlignment="1">
      <alignment vertical="center"/>
    </xf>
    <xf numFmtId="0" fontId="49" fillId="11" borderId="13" xfId="0" applyFont="1" applyFill="1" applyBorder="1"/>
    <xf numFmtId="0" fontId="50" fillId="11" borderId="0" xfId="0" applyFont="1" applyFill="1"/>
    <xf numFmtId="0" fontId="7" fillId="9" borderId="0" xfId="0" applyFont="1" applyFill="1" applyAlignment="1">
      <alignment horizontal="left"/>
    </xf>
    <xf numFmtId="0" fontId="16" fillId="9" borderId="0" xfId="0" applyFont="1" applyFill="1"/>
    <xf numFmtId="0" fontId="16" fillId="11" borderId="10" xfId="0" applyFont="1" applyFill="1" applyBorder="1"/>
    <xf numFmtId="0" fontId="16" fillId="11" borderId="0" xfId="0" applyFont="1" applyFill="1"/>
    <xf numFmtId="0" fontId="19" fillId="9" borderId="0" xfId="0" applyFont="1" applyFill="1" applyAlignment="1">
      <alignment vertical="center"/>
    </xf>
    <xf numFmtId="0" fontId="19" fillId="9" borderId="0" xfId="0" applyFont="1" applyFill="1" applyAlignment="1">
      <alignment horizontal="left" vertical="center"/>
    </xf>
    <xf numFmtId="14" fontId="16" fillId="11" borderId="0" xfId="0" applyNumberFormat="1" applyFont="1" applyFill="1" applyAlignment="1">
      <alignment horizontal="left"/>
    </xf>
    <xf numFmtId="0" fontId="16" fillId="11" borderId="15" xfId="0" applyFont="1" applyFill="1" applyBorder="1"/>
    <xf numFmtId="4" fontId="18" fillId="9" borderId="0" xfId="0" applyNumberFormat="1" applyFont="1" applyFill="1" applyAlignment="1">
      <alignment horizontal="center"/>
    </xf>
    <xf numFmtId="0" fontId="51" fillId="0" borderId="0" xfId="0" applyFont="1"/>
    <xf numFmtId="0" fontId="52" fillId="0" borderId="0" xfId="0" applyFont="1"/>
    <xf numFmtId="0" fontId="53" fillId="0" borderId="0" xfId="0" applyFont="1"/>
    <xf numFmtId="4" fontId="0" fillId="0" borderId="0" xfId="0" applyNumberFormat="1" applyAlignment="1">
      <alignment horizontal="center"/>
    </xf>
    <xf numFmtId="4" fontId="3" fillId="0" borderId="0" xfId="0" applyNumberFormat="1" applyFont="1" applyAlignment="1">
      <alignment horizontal="center"/>
    </xf>
    <xf numFmtId="4" fontId="51" fillId="0" borderId="0" xfId="0" applyNumberFormat="1" applyFont="1" applyAlignment="1">
      <alignment horizontal="center"/>
    </xf>
    <xf numFmtId="4" fontId="52" fillId="0" borderId="0" xfId="0" applyNumberFormat="1" applyFont="1" applyAlignment="1">
      <alignment horizontal="center"/>
    </xf>
    <xf numFmtId="4" fontId="53" fillId="0" borderId="0" xfId="0" applyNumberFormat="1" applyFont="1" applyAlignment="1">
      <alignment horizontal="center"/>
    </xf>
    <xf numFmtId="0" fontId="18" fillId="9" borderId="23" xfId="0" applyFont="1" applyFill="1" applyBorder="1" applyAlignment="1" applyProtection="1">
      <alignment horizontal="left"/>
      <protection locked="0"/>
    </xf>
    <xf numFmtId="0" fontId="18" fillId="9" borderId="24" xfId="0" applyFont="1" applyFill="1" applyBorder="1" applyAlignment="1" applyProtection="1">
      <alignment horizontal="left"/>
      <protection locked="0"/>
    </xf>
    <xf numFmtId="0" fontId="18" fillId="9" borderId="25" xfId="0" applyFont="1" applyFill="1" applyBorder="1" applyAlignment="1" applyProtection="1">
      <alignment horizontal="left"/>
      <protection locked="0"/>
    </xf>
    <xf numFmtId="0" fontId="18" fillId="9" borderId="26" xfId="0" applyFont="1" applyFill="1" applyBorder="1" applyAlignment="1" applyProtection="1">
      <alignment horizontal="left"/>
      <protection locked="0"/>
    </xf>
    <xf numFmtId="0" fontId="18" fillId="9" borderId="0" xfId="0" applyFont="1" applyFill="1" applyAlignment="1" applyProtection="1">
      <alignment horizontal="left"/>
      <protection locked="0"/>
    </xf>
    <xf numFmtId="0" fontId="18" fillId="9" borderId="27" xfId="0" applyFont="1" applyFill="1" applyBorder="1" applyAlignment="1" applyProtection="1">
      <alignment horizontal="left"/>
      <protection locked="0"/>
    </xf>
    <xf numFmtId="0" fontId="18" fillId="9" borderId="28" xfId="0" applyFont="1" applyFill="1" applyBorder="1" applyAlignment="1" applyProtection="1">
      <alignment horizontal="left"/>
      <protection locked="0"/>
    </xf>
    <xf numFmtId="0" fontId="18" fillId="9" borderId="29" xfId="0" applyFont="1" applyFill="1" applyBorder="1" applyAlignment="1" applyProtection="1">
      <alignment horizontal="left"/>
      <protection locked="0"/>
    </xf>
    <xf numFmtId="0" fontId="18" fillId="9" borderId="30" xfId="0" applyFont="1" applyFill="1" applyBorder="1" applyAlignment="1" applyProtection="1">
      <alignment horizontal="left"/>
      <protection locked="0"/>
    </xf>
    <xf numFmtId="0" fontId="0" fillId="0" borderId="0" xfId="0" applyFill="1" applyAlignment="1">
      <alignment horizontal="center"/>
    </xf>
    <xf numFmtId="4" fontId="3" fillId="0" borderId="0" xfId="0" applyNumberFormat="1" applyFont="1" applyAlignment="1">
      <alignment horizontal="center" wrapText="1"/>
    </xf>
    <xf numFmtId="4" fontId="3" fillId="21" borderId="0" xfId="0" applyNumberFormat="1" applyFont="1" applyFill="1" applyAlignment="1">
      <alignment horizontal="center" wrapText="1"/>
    </xf>
    <xf numFmtId="4" fontId="0" fillId="21" borderId="0" xfId="0" applyNumberFormat="1" applyFill="1" applyAlignment="1">
      <alignment horizontal="center"/>
    </xf>
    <xf numFmtId="4" fontId="3" fillId="22" borderId="0" xfId="0" applyNumberFormat="1" applyFont="1" applyFill="1" applyAlignment="1">
      <alignment horizontal="center" wrapText="1"/>
    </xf>
    <xf numFmtId="4" fontId="0" fillId="22" borderId="0" xfId="0" applyNumberFormat="1" applyFill="1" applyAlignment="1">
      <alignment horizontal="center"/>
    </xf>
    <xf numFmtId="4" fontId="3" fillId="23" borderId="0" xfId="0" applyNumberFormat="1" applyFont="1" applyFill="1" applyAlignment="1">
      <alignment horizontal="center" wrapText="1"/>
    </xf>
    <xf numFmtId="4" fontId="0" fillId="23" borderId="0" xfId="0" applyNumberFormat="1" applyFill="1" applyAlignment="1">
      <alignment horizontal="center"/>
    </xf>
  </cellXfs>
  <cellStyles count="2">
    <cellStyle name="Komma" xfId="1" builtinId="3"/>
    <cellStyle name="Standard" xfId="0" builtinId="0"/>
  </cellStyles>
  <dxfs count="41">
    <dxf>
      <fill>
        <patternFill>
          <bgColor rgb="FFFA2408"/>
        </patternFill>
      </fill>
    </dxf>
    <dxf>
      <fill>
        <patternFill>
          <bgColor rgb="FFFB8C07"/>
        </patternFill>
      </fill>
    </dxf>
    <dxf>
      <fill>
        <patternFill>
          <bgColor rgb="FFFEC403"/>
        </patternFill>
      </fill>
    </dxf>
    <dxf>
      <fill>
        <patternFill>
          <bgColor rgb="FFFFDF01"/>
        </patternFill>
      </fill>
    </dxf>
    <dxf>
      <fill>
        <patternFill>
          <bgColor rgb="FFFFF101"/>
        </patternFill>
      </fill>
    </dxf>
    <dxf>
      <fill>
        <patternFill>
          <bgColor rgb="FFE3E865"/>
        </patternFill>
      </fill>
    </dxf>
    <dxf>
      <fill>
        <patternFill>
          <bgColor rgb="FFBBE94A"/>
        </patternFill>
      </fill>
    </dxf>
    <dxf>
      <fill>
        <patternFill>
          <bgColor rgb="FF7FE94A"/>
        </patternFill>
      </fill>
    </dxf>
    <dxf>
      <fill>
        <patternFill>
          <bgColor rgb="FF47EA41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  <dxf>
      <fill>
        <patternFill>
          <bgColor rgb="FFC896EA"/>
        </patternFill>
      </fill>
    </dxf>
    <dxf>
      <fill>
        <patternFill>
          <bgColor theme="1" tint="0.34998626667073579"/>
        </patternFill>
      </fill>
    </dxf>
    <dxf>
      <fill>
        <patternFill>
          <bgColor theme="0"/>
        </patternFill>
      </fill>
    </dxf>
    <dxf>
      <fill>
        <patternFill>
          <bgColor theme="1" tint="0.34998626667073579"/>
        </patternFill>
      </fill>
    </dxf>
  </dxfs>
  <tableStyles count="0" defaultTableStyle="TableStyleMedium2" defaultPivotStyle="PivotStyleLight16"/>
  <colors>
    <mruColors>
      <color rgb="FFA5ECA5"/>
      <color rgb="FFE9E989"/>
      <color rgb="FFEA9A86"/>
      <color rgb="FFFB8C07"/>
      <color rgb="FFFA2408"/>
      <color rgb="FFFEC403"/>
      <color rgb="FFFFDF01"/>
      <color rgb="FFFFF101"/>
      <color rgb="FFE3E865"/>
      <color rgb="FFBBE9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11214128153262E-2"/>
          <c:y val="6.8150889632434902E-2"/>
          <c:w val="0.95418885204004011"/>
          <c:h val="0.849107972816743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'Environment &amp; Targets'!$C$36</c:f>
              <c:strCache>
                <c:ptCount val="1"/>
                <c:pt idx="0">
                  <c:v>6,166406663</c:v>
                </c:pt>
              </c:strCache>
            </c:strRef>
          </c:tx>
          <c:spPr>
            <a:ln w="82550" cap="rnd">
              <a:solidFill>
                <a:schemeClr val="accent1"/>
              </a:solidFill>
              <a:round/>
              <a:headEnd type="diamond" w="sm" len="lg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82550" cap="rnd">
                <a:solidFill>
                  <a:schemeClr val="tx1"/>
                </a:solidFill>
                <a:round/>
                <a:headEnd type="diamond" w="sm" len="lg"/>
              </a:ln>
              <a:effectLst>
                <a:outerShdw blurRad="50800" dist="38100" dir="18900000" algn="bl" rotWithShape="0">
                  <a:prstClr val="black">
                    <a:alpha val="82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944-754D-85AB-3B4388D66C91}"/>
              </c:ext>
            </c:extLst>
          </c:dPt>
          <c:xVal>
            <c:numRef>
              <c:f>'Environment &amp; Targets'!$B$36:$B$38</c:f>
              <c:numCache>
                <c:formatCode>General</c:formatCode>
                <c:ptCount val="3"/>
                <c:pt idx="0">
                  <c:v>3.796856061348139</c:v>
                </c:pt>
                <c:pt idx="1">
                  <c:v>4.5999999999999996</c:v>
                </c:pt>
                <c:pt idx="2">
                  <c:v>9</c:v>
                </c:pt>
              </c:numCache>
            </c:numRef>
          </c:xVal>
          <c:yVal>
            <c:numRef>
              <c:f>'Environment &amp; Targets'!$C$36:$C$38</c:f>
              <c:numCache>
                <c:formatCode>General</c:formatCode>
                <c:ptCount val="3"/>
                <c:pt idx="0">
                  <c:v>6.1664066625304459</c:v>
                </c:pt>
                <c:pt idx="1">
                  <c:v>2.35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4-754D-85AB-3B4388D66C91}"/>
            </c:ext>
          </c:extLst>
        </c:ser>
        <c:ser>
          <c:idx val="1"/>
          <c:order val="1"/>
          <c:tx>
            <c:strRef>
              <c:f>'Environment &amp; Targets'!$D$36</c:f>
              <c:strCache>
                <c:ptCount val="1"/>
                <c:pt idx="0">
                  <c:v>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'Environment &amp; Targets'!$B$37:$B$38</c:f>
              <c:numCache>
                <c:formatCode>General</c:formatCode>
                <c:ptCount val="2"/>
                <c:pt idx="0">
                  <c:v>4.5999999999999996</c:v>
                </c:pt>
                <c:pt idx="1">
                  <c:v>9</c:v>
                </c:pt>
              </c:numCache>
            </c:numRef>
          </c:xVal>
          <c:yVal>
            <c:numRef>
              <c:f>'Environment &amp; Targets'!$D$37:$D$38</c:f>
              <c:numCache>
                <c:formatCode>General</c:formatCode>
                <c:ptCount val="2"/>
                <c:pt idx="0">
                  <c:v>11.884200076144104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44-754D-85AB-3B4388D66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98047"/>
        <c:axId val="1658668639"/>
      </c:scatterChart>
      <c:valAx>
        <c:axId val="1658098047"/>
        <c:scaling>
          <c:orientation val="minMax"/>
          <c:max val="9.66"/>
          <c:min val="0"/>
        </c:scaling>
        <c:delete val="1"/>
        <c:axPos val="b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58668639"/>
        <c:crosses val="autoZero"/>
        <c:crossBetween val="midCat"/>
      </c:valAx>
      <c:valAx>
        <c:axId val="1658668639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8098047"/>
        <c:crosses val="autoZero"/>
        <c:crossBetween val="midCat"/>
      </c:valAx>
      <c:spPr>
        <a:blipFill dpi="0" rotWithShape="1">
          <a:blip xmlns:r="http://schemas.openxmlformats.org/officeDocument/2006/relationships" r:embed="rId3"/>
          <a:srcRect/>
          <a:tile tx="-114300" ty="-260350" sx="33000" sy="41000" flip="none" algn="ctr"/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11214128153262E-2"/>
          <c:y val="6.8150889632434902E-2"/>
          <c:w val="0.95418885204004011"/>
          <c:h val="0.849107972816743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'Building Prop &amp; Tariffs'!$C$35</c:f>
              <c:strCache>
                <c:ptCount val="1"/>
                <c:pt idx="0">
                  <c:v>6,166406663</c:v>
                </c:pt>
              </c:strCache>
            </c:strRef>
          </c:tx>
          <c:spPr>
            <a:ln w="82550" cap="rnd">
              <a:solidFill>
                <a:schemeClr val="accent1"/>
              </a:solidFill>
              <a:round/>
              <a:headEnd type="diamond" w="sm" len="lg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82550" cap="rnd">
                <a:solidFill>
                  <a:schemeClr val="tx1"/>
                </a:solidFill>
                <a:round/>
                <a:headEnd type="diamond" w="sm" len="lg"/>
              </a:ln>
              <a:effectLst>
                <a:outerShdw blurRad="50800" dist="38100" dir="18900000" algn="bl" rotWithShape="0">
                  <a:prstClr val="black">
                    <a:alpha val="82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45A-864E-882E-60CBCA75AD73}"/>
              </c:ext>
            </c:extLst>
          </c:dPt>
          <c:xVal>
            <c:numRef>
              <c:f>'Building Prop &amp; Tariffs'!$B$35:$B$37</c:f>
              <c:numCache>
                <c:formatCode>General</c:formatCode>
                <c:ptCount val="3"/>
                <c:pt idx="0">
                  <c:v>3.796856061348139</c:v>
                </c:pt>
                <c:pt idx="1">
                  <c:v>4.5999999999999996</c:v>
                </c:pt>
                <c:pt idx="2">
                  <c:v>9</c:v>
                </c:pt>
              </c:numCache>
            </c:numRef>
          </c:xVal>
          <c:yVal>
            <c:numRef>
              <c:f>'Building Prop &amp; Tariffs'!$C$35:$C$37</c:f>
              <c:numCache>
                <c:formatCode>General</c:formatCode>
                <c:ptCount val="3"/>
                <c:pt idx="0">
                  <c:v>6.1664066625304459</c:v>
                </c:pt>
                <c:pt idx="1">
                  <c:v>2.35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5A-864E-882E-60CBCA75AD73}"/>
            </c:ext>
          </c:extLst>
        </c:ser>
        <c:ser>
          <c:idx val="1"/>
          <c:order val="1"/>
          <c:tx>
            <c:strRef>
              <c:f>'Building Prop &amp; Tariffs'!$D$35</c:f>
              <c:strCache>
                <c:ptCount val="1"/>
                <c:pt idx="0">
                  <c:v>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'Building Prop &amp; Tariffs'!$B$36:$B$37</c:f>
              <c:numCache>
                <c:formatCode>General</c:formatCode>
                <c:ptCount val="2"/>
                <c:pt idx="0">
                  <c:v>4.5999999999999996</c:v>
                </c:pt>
                <c:pt idx="1">
                  <c:v>9</c:v>
                </c:pt>
              </c:numCache>
            </c:numRef>
          </c:xVal>
          <c:yVal>
            <c:numRef>
              <c:f>'Building Prop &amp; Tariffs'!$D$36:$D$37</c:f>
              <c:numCache>
                <c:formatCode>General</c:formatCode>
                <c:ptCount val="2"/>
                <c:pt idx="0">
                  <c:v>11.884200076144104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5A-864E-882E-60CBCA75A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98047"/>
        <c:axId val="1658668639"/>
      </c:scatterChart>
      <c:valAx>
        <c:axId val="1658098047"/>
        <c:scaling>
          <c:orientation val="minMax"/>
          <c:max val="9.66"/>
          <c:min val="0"/>
        </c:scaling>
        <c:delete val="1"/>
        <c:axPos val="b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58668639"/>
        <c:crosses val="autoZero"/>
        <c:crossBetween val="midCat"/>
      </c:valAx>
      <c:valAx>
        <c:axId val="1658668639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8098047"/>
        <c:crosses val="autoZero"/>
        <c:crossBetween val="midCat"/>
      </c:valAx>
      <c:spPr>
        <a:blipFill dpi="0" rotWithShape="1">
          <a:blip xmlns:r="http://schemas.openxmlformats.org/officeDocument/2006/relationships" r:embed="rId3"/>
          <a:srcRect/>
          <a:tile tx="-114300" ty="-260350" sx="33000" sy="41000" flip="none" algn="ctr"/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11214128153262E-2"/>
          <c:y val="6.8150889632434902E-2"/>
          <c:w val="0.95418885204004011"/>
          <c:h val="0.84910797281674399"/>
        </c:manualLayout>
      </c:layout>
      <c:scatterChart>
        <c:scatterStyle val="lineMarker"/>
        <c:varyColors val="0"/>
        <c:ser>
          <c:idx val="0"/>
          <c:order val="0"/>
          <c:tx>
            <c:strRef>
              <c:f>Electricty!$C$35</c:f>
              <c:strCache>
                <c:ptCount val="1"/>
                <c:pt idx="0">
                  <c:v>6,166406663</c:v>
                </c:pt>
              </c:strCache>
            </c:strRef>
          </c:tx>
          <c:spPr>
            <a:ln w="82550" cap="rnd">
              <a:solidFill>
                <a:schemeClr val="accent1"/>
              </a:solidFill>
              <a:round/>
              <a:headEnd type="diamond" w="sm" len="lg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82550" cap="rnd">
                <a:solidFill>
                  <a:schemeClr val="tx1"/>
                </a:solidFill>
                <a:round/>
                <a:headEnd type="diamond" w="sm" len="lg"/>
              </a:ln>
              <a:effectLst>
                <a:outerShdw blurRad="50800" dist="38100" dir="18900000" algn="bl" rotWithShape="0">
                  <a:prstClr val="black">
                    <a:alpha val="82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5AF-4A4D-8FF2-59F146F0F5D7}"/>
              </c:ext>
            </c:extLst>
          </c:dPt>
          <c:xVal>
            <c:numRef>
              <c:f>Electricty!$B$35:$B$37</c:f>
              <c:numCache>
                <c:formatCode>General</c:formatCode>
                <c:ptCount val="3"/>
                <c:pt idx="0">
                  <c:v>3.796856061348139</c:v>
                </c:pt>
                <c:pt idx="1">
                  <c:v>4.5999999999999996</c:v>
                </c:pt>
                <c:pt idx="2">
                  <c:v>9</c:v>
                </c:pt>
              </c:numCache>
            </c:numRef>
          </c:xVal>
          <c:yVal>
            <c:numRef>
              <c:f>Electricty!$C$35:$C$37</c:f>
              <c:numCache>
                <c:formatCode>General</c:formatCode>
                <c:ptCount val="3"/>
                <c:pt idx="0">
                  <c:v>6.1664066625304459</c:v>
                </c:pt>
                <c:pt idx="1">
                  <c:v>2.35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AF-4A4D-8FF2-59F146F0F5D7}"/>
            </c:ext>
          </c:extLst>
        </c:ser>
        <c:ser>
          <c:idx val="1"/>
          <c:order val="1"/>
          <c:tx>
            <c:strRef>
              <c:f>Electricty!$D$35</c:f>
              <c:strCache>
                <c:ptCount val="1"/>
                <c:pt idx="0">
                  <c:v>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Electricty!$B$36:$B$37</c:f>
              <c:numCache>
                <c:formatCode>General</c:formatCode>
                <c:ptCount val="2"/>
                <c:pt idx="0">
                  <c:v>4.5999999999999996</c:v>
                </c:pt>
                <c:pt idx="1">
                  <c:v>9</c:v>
                </c:pt>
              </c:numCache>
            </c:numRef>
          </c:xVal>
          <c:yVal>
            <c:numRef>
              <c:f>Electricty!$D$36:$D$37</c:f>
              <c:numCache>
                <c:formatCode>General</c:formatCode>
                <c:ptCount val="2"/>
                <c:pt idx="0">
                  <c:v>11.884200076144104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AF-4A4D-8FF2-59F146F0F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98047"/>
        <c:axId val="1658668639"/>
      </c:scatterChart>
      <c:valAx>
        <c:axId val="1658098047"/>
        <c:scaling>
          <c:orientation val="minMax"/>
          <c:max val="9.66"/>
          <c:min val="0"/>
        </c:scaling>
        <c:delete val="1"/>
        <c:axPos val="b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58668639"/>
        <c:crosses val="autoZero"/>
        <c:crossBetween val="midCat"/>
      </c:valAx>
      <c:valAx>
        <c:axId val="1658668639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8098047"/>
        <c:crosses val="autoZero"/>
        <c:crossBetween val="midCat"/>
      </c:valAx>
      <c:spPr>
        <a:blipFill dpi="0" rotWithShape="1">
          <a:blip xmlns:r="http://schemas.openxmlformats.org/officeDocument/2006/relationships" r:embed="rId3"/>
          <a:srcRect/>
          <a:tile tx="-114300" ty="-260350" sx="33000" sy="41000" flip="none" algn="ctr"/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Settings!$H$12:$S$12</c:f>
              <c:numCache>
                <c:formatCode>#,##0.0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7-4043-A5EF-330224125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6608"/>
        <c:axId val="2946208"/>
      </c:lineChart>
      <c:catAx>
        <c:axId val="282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946208"/>
        <c:crosses val="autoZero"/>
        <c:auto val="1"/>
        <c:lblAlgn val="ctr"/>
        <c:lblOffset val="100"/>
        <c:noMultiLvlLbl val="0"/>
      </c:catAx>
      <c:valAx>
        <c:axId val="29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2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609179388579003E-2"/>
          <c:y val="2.5839613009406182E-2"/>
          <c:w val="0.95946816546568592"/>
          <c:h val="0.82920416058700053"/>
        </c:manualLayout>
      </c:layout>
      <c:lineChart>
        <c:grouping val="standard"/>
        <c:varyColors val="0"/>
        <c:ser>
          <c:idx val="0"/>
          <c:order val="0"/>
          <c:tx>
            <c:strRef>
              <c:f>'Energy Performance Report'!$F$10</c:f>
              <c:strCache>
                <c:ptCount val="1"/>
                <c:pt idx="0">
                  <c:v>Outside Night</c:v>
                </c:pt>
              </c:strCache>
            </c:strRef>
          </c:tx>
          <c:spPr>
            <a:ln w="508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Report'!$H$10:$S$10</c:f>
              <c:numCache>
                <c:formatCode>0.0</c:formatCode>
                <c:ptCount val="12"/>
                <c:pt idx="0">
                  <c:v>-1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10</c:v>
                </c:pt>
                <c:pt idx="5">
                  <c:v>14</c:v>
                </c:pt>
                <c:pt idx="6">
                  <c:v>16</c:v>
                </c:pt>
                <c:pt idx="7">
                  <c:v>15</c:v>
                </c:pt>
                <c:pt idx="8">
                  <c:v>12</c:v>
                </c:pt>
                <c:pt idx="9">
                  <c:v>8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9-B54C-A0CC-13D77405B86D}"/>
            </c:ext>
          </c:extLst>
        </c:ser>
        <c:ser>
          <c:idx val="1"/>
          <c:order val="1"/>
          <c:tx>
            <c:strRef>
              <c:f>'Energy Performance Report'!$F$11</c:f>
              <c:strCache>
                <c:ptCount val="1"/>
                <c:pt idx="0">
                  <c:v>Attic Floor Night</c:v>
                </c:pt>
              </c:strCache>
            </c:strRef>
          </c:tx>
          <c:spPr>
            <a:ln w="508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Report'!$H$11:$S$11</c:f>
              <c:numCache>
                <c:formatCode>0.0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9-B54C-A0CC-13D77405B86D}"/>
            </c:ext>
          </c:extLst>
        </c:ser>
        <c:ser>
          <c:idx val="2"/>
          <c:order val="2"/>
          <c:tx>
            <c:strRef>
              <c:f>'Energy Performance Report'!$F$12</c:f>
              <c:strCache>
                <c:ptCount val="1"/>
                <c:pt idx="0">
                  <c:v>First Floor Night</c:v>
                </c:pt>
              </c:strCache>
            </c:strRef>
          </c:tx>
          <c:spPr>
            <a:ln w="50800" cap="rnd">
              <a:solidFill>
                <a:srgbClr val="FB8C07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Report'!$H$12:$S$12</c:f>
              <c:numCache>
                <c:formatCode>0.0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9-B54C-A0CC-13D77405B86D}"/>
            </c:ext>
          </c:extLst>
        </c:ser>
        <c:ser>
          <c:idx val="3"/>
          <c:order val="3"/>
          <c:tx>
            <c:strRef>
              <c:f>'Energy Performance Report'!$F$13</c:f>
              <c:strCache>
                <c:ptCount val="1"/>
                <c:pt idx="0">
                  <c:v>Ground Floor Night</c:v>
                </c:pt>
              </c:strCache>
            </c:strRef>
          </c:tx>
          <c:spPr>
            <a:ln w="508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Report'!$H$13:$S$13</c:f>
              <c:numCache>
                <c:formatCode>0.0</c:formatCode>
                <c:ptCount val="12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9-B54C-A0CC-13D77405B86D}"/>
            </c:ext>
          </c:extLst>
        </c:ser>
        <c:ser>
          <c:idx val="4"/>
          <c:order val="4"/>
          <c:tx>
            <c:strRef>
              <c:f>'Energy Performance Report'!$F$14</c:f>
              <c:strCache>
                <c:ptCount val="1"/>
                <c:pt idx="0">
                  <c:v>Basement Night</c:v>
                </c:pt>
              </c:strCache>
            </c:strRef>
          </c:tx>
          <c:spPr>
            <a:ln w="50800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Report'!$H$14:$S$14</c:f>
              <c:numCache>
                <c:formatCode>0.0</c:formatCode>
                <c:ptCount val="12"/>
                <c:pt idx="0">
                  <c:v>12.320169327728593</c:v>
                </c:pt>
                <c:pt idx="1">
                  <c:v>12.766808761247489</c:v>
                </c:pt>
                <c:pt idx="2">
                  <c:v>13.3557404036751</c:v>
                </c:pt>
                <c:pt idx="3">
                  <c:v>14.320165375167221</c:v>
                </c:pt>
                <c:pt idx="4">
                  <c:v>14.98024312204916</c:v>
                </c:pt>
                <c:pt idx="5">
                  <c:v>15.640320868931084</c:v>
                </c:pt>
                <c:pt idx="6">
                  <c:v>15.782613077839773</c:v>
                </c:pt>
                <c:pt idx="7">
                  <c:v>15.711466973385434</c:v>
                </c:pt>
                <c:pt idx="8">
                  <c:v>15.122535330957831</c:v>
                </c:pt>
                <c:pt idx="9">
                  <c:v>14.462457584075906</c:v>
                </c:pt>
                <c:pt idx="10">
                  <c:v>13.731233732739639</c:v>
                </c:pt>
                <c:pt idx="11">
                  <c:v>13.213448194766443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09-B54C-A0CC-13D77405B86D}"/>
            </c:ext>
          </c:extLst>
        </c:ser>
        <c:ser>
          <c:idx val="5"/>
          <c:order val="5"/>
          <c:tx>
            <c:strRef>
              <c:f>'Energy Performance Report'!$F$22</c:f>
              <c:strCache>
                <c:ptCount val="1"/>
                <c:pt idx="0">
                  <c:v>Ground earth</c:v>
                </c:pt>
              </c:strCache>
            </c:strRef>
          </c:tx>
          <c:spPr>
            <a:ln w="508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Report'!$H$22:$S$22</c:f>
              <c:numCache>
                <c:formatCode>0.0</c:formatCode>
                <c:ptCount val="12"/>
                <c:pt idx="0">
                  <c:v>12</c:v>
                </c:pt>
                <c:pt idx="1">
                  <c:v>12.5</c:v>
                </c:pt>
                <c:pt idx="2">
                  <c:v>13</c:v>
                </c:pt>
                <c:pt idx="3">
                  <c:v>14</c:v>
                </c:pt>
                <c:pt idx="4">
                  <c:v>14.5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14.5</c:v>
                </c:pt>
                <c:pt idx="9">
                  <c:v>14</c:v>
                </c:pt>
                <c:pt idx="10">
                  <c:v>13.5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09-B54C-A0CC-13D77405B86D}"/>
            </c:ext>
          </c:extLst>
        </c:ser>
        <c:ser>
          <c:idx val="6"/>
          <c:order val="6"/>
          <c:tx>
            <c:strRef>
              <c:f>'Energy Performance Report'!$F$16</c:f>
              <c:strCache>
                <c:ptCount val="1"/>
                <c:pt idx="0">
                  <c:v>Outside Day</c:v>
                </c:pt>
              </c:strCache>
            </c:strRef>
          </c:tx>
          <c:spPr>
            <a:ln w="508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Report'!$H$16:$S$16</c:f>
              <c:numCache>
                <c:formatCode>0.0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11</c:v>
                </c:pt>
                <c:pt idx="3">
                  <c:v>16</c:v>
                </c:pt>
                <c:pt idx="4">
                  <c:v>20</c:v>
                </c:pt>
                <c:pt idx="5">
                  <c:v>23</c:v>
                </c:pt>
                <c:pt idx="6">
                  <c:v>25</c:v>
                </c:pt>
                <c:pt idx="7">
                  <c:v>25</c:v>
                </c:pt>
                <c:pt idx="8">
                  <c:v>21</c:v>
                </c:pt>
                <c:pt idx="9">
                  <c:v>16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09-B54C-A0CC-13D77405B86D}"/>
            </c:ext>
          </c:extLst>
        </c:ser>
        <c:ser>
          <c:idx val="7"/>
          <c:order val="7"/>
          <c:tx>
            <c:strRef>
              <c:f>'Energy Performance Report'!$F$17</c:f>
              <c:strCache>
                <c:ptCount val="1"/>
                <c:pt idx="0">
                  <c:v>Attic Floor Day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Report'!$H$17:$S$17</c:f>
              <c:numCache>
                <c:formatCode>0.0</c:formatCode>
                <c:ptCount val="12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A09-B54C-A0CC-13D77405B86D}"/>
            </c:ext>
          </c:extLst>
        </c:ser>
        <c:ser>
          <c:idx val="8"/>
          <c:order val="8"/>
          <c:tx>
            <c:strRef>
              <c:f>'Energy Performance Report'!$F$18</c:f>
              <c:strCache>
                <c:ptCount val="1"/>
                <c:pt idx="0">
                  <c:v>First Floor Day</c:v>
                </c:pt>
              </c:strCache>
            </c:strRef>
          </c:tx>
          <c:spPr>
            <a:ln w="50800" cap="rnd">
              <a:solidFill>
                <a:srgbClr val="FB8C07"/>
              </a:solidFill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Report'!$H$18:$S$18</c:f>
              <c:numCache>
                <c:formatCode>0.0</c:formatCode>
                <c:ptCount val="12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25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A09-B54C-A0CC-13D77405B86D}"/>
            </c:ext>
          </c:extLst>
        </c:ser>
        <c:ser>
          <c:idx val="9"/>
          <c:order val="9"/>
          <c:tx>
            <c:strRef>
              <c:f>'Energy Performance Report'!$F$19</c:f>
              <c:strCache>
                <c:ptCount val="1"/>
                <c:pt idx="0">
                  <c:v>Ground Floor Day</c:v>
                </c:pt>
              </c:strCache>
            </c:strRef>
          </c:tx>
          <c:spPr>
            <a:ln w="508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Report'!$H$19:$S$19</c:f>
              <c:numCache>
                <c:formatCode>0.0</c:formatCode>
                <c:ptCount val="12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A09-B54C-A0CC-13D77405B86D}"/>
            </c:ext>
          </c:extLst>
        </c:ser>
        <c:ser>
          <c:idx val="10"/>
          <c:order val="10"/>
          <c:tx>
            <c:strRef>
              <c:f>'Energy Performance Report'!$F$20</c:f>
              <c:strCache>
                <c:ptCount val="1"/>
                <c:pt idx="0">
                  <c:v>Basement Day</c:v>
                </c:pt>
              </c:strCache>
            </c:strRef>
          </c:tx>
          <c:spPr>
            <a:ln w="50800" cap="rnd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'Energy Performance Report'!$H$9:$S$9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'Energy Performance Report'!$H$20:$S$20</c:f>
              <c:numCache>
                <c:formatCode>0.0</c:formatCode>
                <c:ptCount val="12"/>
                <c:pt idx="0">
                  <c:v>13.45851095155939</c:v>
                </c:pt>
                <c:pt idx="1">
                  <c:v>13.976296489532643</c:v>
                </c:pt>
                <c:pt idx="2">
                  <c:v>14.636374236414525</c:v>
                </c:pt>
                <c:pt idx="3">
                  <c:v>15.743091416815389</c:v>
                </c:pt>
                <c:pt idx="4">
                  <c:v>16.403169163697299</c:v>
                </c:pt>
                <c:pt idx="5">
                  <c:v>16.992100806124924</c:v>
                </c:pt>
                <c:pt idx="6">
                  <c:v>17.134393015033609</c:v>
                </c:pt>
                <c:pt idx="7">
                  <c:v>17.134393015033602</c:v>
                </c:pt>
                <c:pt idx="8">
                  <c:v>16.47431526815166</c:v>
                </c:pt>
                <c:pt idx="9">
                  <c:v>15.743091416815389</c:v>
                </c:pt>
                <c:pt idx="10">
                  <c:v>14.869575356570465</c:v>
                </c:pt>
                <c:pt idx="11">
                  <c:v>14.280643714142826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A09-B54C-A0CC-13D77405B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664096"/>
        <c:axId val="1290665744"/>
      </c:lineChart>
      <c:catAx>
        <c:axId val="129066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0665744"/>
        <c:crosses val="autoZero"/>
        <c:auto val="1"/>
        <c:lblAlgn val="ctr"/>
        <c:lblOffset val="100"/>
        <c:noMultiLvlLbl val="0"/>
      </c:catAx>
      <c:valAx>
        <c:axId val="12906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066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0136452008339427E-2"/>
          <c:y val="0.88025766984229936"/>
          <c:w val="0.97719298298123647"/>
          <c:h val="9.49399172768752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youtube.com/channel/UClPnzFiUQ_J0KyaXQarIFhQ/featured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youtube.com/channel/UClPnzFiUQ_J0KyaXQarIFhQ/featured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.png"/><Relationship Id="rId1" Type="http://schemas.openxmlformats.org/officeDocument/2006/relationships/hyperlink" Target="https://www.youtube.com/channel/UClPnzFiUQ_J0KyaXQarIFhQ/featured" TargetMode="Externa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hyperlink" Target="https://www.youtube.com/channel/UClPnzFiUQ_J0KyaXQarIFhQ/featured" TargetMode="Externa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hyperlink" Target="https://www.youtube.com/channel/UClPnzFiUQ_J0KyaXQarIFhQ/featured" TargetMode="Externa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1.png"/><Relationship Id="rId1" Type="http://schemas.openxmlformats.org/officeDocument/2006/relationships/hyperlink" Target="https://www.youtube.com/channel/UClPnzFiUQ_J0KyaXQarIFhQ/featured" TargetMode="Externa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image" Target="../media/image5.png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66291</xdr:colOff>
      <xdr:row>10</xdr:row>
      <xdr:rowOff>64882</xdr:rowOff>
    </xdr:from>
    <xdr:to>
      <xdr:col>5</xdr:col>
      <xdr:colOff>390768</xdr:colOff>
      <xdr:row>21</xdr:row>
      <xdr:rowOff>48287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B22D86-417D-7946-BBB9-C338D9D2C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676" y="2145728"/>
          <a:ext cx="2249015" cy="2259636"/>
        </a:xfrm>
        <a:prstGeom prst="rect">
          <a:avLst/>
        </a:prstGeom>
      </xdr:spPr>
    </xdr:pic>
    <xdr:clientData/>
  </xdr:twoCellAnchor>
  <xdr:twoCellAnchor editAs="oneCell">
    <xdr:from>
      <xdr:col>9</xdr:col>
      <xdr:colOff>1594828</xdr:colOff>
      <xdr:row>3</xdr:row>
      <xdr:rowOff>139211</xdr:rowOff>
    </xdr:from>
    <xdr:to>
      <xdr:col>10</xdr:col>
      <xdr:colOff>4254770</xdr:colOff>
      <xdr:row>32</xdr:row>
      <xdr:rowOff>107439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E139A09-A9C9-1D02-C61C-586800D1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43290" y="696057"/>
          <a:ext cx="6264788" cy="7021613"/>
        </a:xfrm>
        <a:prstGeom prst="rect">
          <a:avLst/>
        </a:prstGeom>
        <a:effectLst>
          <a:outerShdw blurRad="50800" dir="18900000" algn="bl" rotWithShape="0">
            <a:prstClr val="black">
              <a:alpha val="88711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2510692</xdr:colOff>
      <xdr:row>0</xdr:row>
      <xdr:rowOff>0</xdr:rowOff>
    </xdr:from>
    <xdr:to>
      <xdr:col>12</xdr:col>
      <xdr:colOff>371229</xdr:colOff>
      <xdr:row>11</xdr:row>
      <xdr:rowOff>199131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2A268-CC8B-CC41-9440-EA9ABB88A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64000" y="0"/>
          <a:ext cx="2989383" cy="2875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400538</xdr:colOff>
      <xdr:row>0</xdr:row>
      <xdr:rowOff>27462</xdr:rowOff>
    </xdr:from>
    <xdr:to>
      <xdr:col>30</xdr:col>
      <xdr:colOff>307692</xdr:colOff>
      <xdr:row>10</xdr:row>
      <xdr:rowOff>36766</xdr:rowOff>
    </xdr:to>
    <xdr:pic>
      <xdr:nvPicPr>
        <xdr:cNvPr id="59" name="Grafik 5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93B9F-4619-9948-BED9-9C8038B694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5298" t="10603" r="6677" b="8097"/>
        <a:stretch/>
      </xdr:blipFill>
      <xdr:spPr>
        <a:xfrm>
          <a:off x="17027769" y="27462"/>
          <a:ext cx="2681615" cy="2354896"/>
        </a:xfrm>
        <a:prstGeom prst="rect">
          <a:avLst/>
        </a:prstGeom>
      </xdr:spPr>
    </xdr:pic>
    <xdr:clientData/>
  </xdr:twoCellAnchor>
  <xdr:twoCellAnchor>
    <xdr:from>
      <xdr:col>1</xdr:col>
      <xdr:colOff>549031</xdr:colOff>
      <xdr:row>1</xdr:row>
      <xdr:rowOff>63500</xdr:rowOff>
    </xdr:from>
    <xdr:to>
      <xdr:col>9</xdr:col>
      <xdr:colOff>100624</xdr:colOff>
      <xdr:row>32</xdr:row>
      <xdr:rowOff>203200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7C806A4C-CBEF-7442-BA58-4D197F6218E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364392</xdr:colOff>
      <xdr:row>4</xdr:row>
      <xdr:rowOff>172916</xdr:rowOff>
    </xdr:from>
    <xdr:to>
      <xdr:col>9</xdr:col>
      <xdr:colOff>274192</xdr:colOff>
      <xdr:row>31</xdr:row>
      <xdr:rowOff>8157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D68133E3-FAE8-B747-83F8-F14F3990CD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623" y="1013070"/>
          <a:ext cx="6347723" cy="6322010"/>
        </a:xfrm>
        <a:prstGeom prst="rect">
          <a:avLst/>
        </a:prstGeom>
        <a:effectLst>
          <a:outerShdw blurRad="50800" dist="105054" dir="18900000" algn="bl" rotWithShape="0">
            <a:prstClr val="black">
              <a:alpha val="36681"/>
            </a:prstClr>
          </a:outerShdw>
        </a:effectLst>
      </xdr:spPr>
    </xdr:pic>
    <xdr:clientData/>
  </xdr:twoCellAnchor>
  <xdr:twoCellAnchor>
    <xdr:from>
      <xdr:col>1</xdr:col>
      <xdr:colOff>266700</xdr:colOff>
      <xdr:row>1</xdr:row>
      <xdr:rowOff>50800</xdr:rowOff>
    </xdr:from>
    <xdr:to>
      <xdr:col>10</xdr:col>
      <xdr:colOff>76200</xdr:colOff>
      <xdr:row>4</xdr:row>
      <xdr:rowOff>114300</xdr:rowOff>
    </xdr:to>
    <xdr:sp macro="" textlink="">
      <xdr:nvSpPr>
        <xdr:cNvPr id="10" name="Rechteck 9">
          <a:extLst>
            <a:ext uri="{FF2B5EF4-FFF2-40B4-BE49-F238E27FC236}">
              <a16:creationId xmlns:a16="http://schemas.microsoft.com/office/drawing/2014/main" id="{9F39EBEC-ABC2-1522-328B-003EC30A7E16}"/>
            </a:ext>
          </a:extLst>
        </xdr:cNvPr>
        <xdr:cNvSpPr/>
      </xdr:nvSpPr>
      <xdr:spPr>
        <a:xfrm>
          <a:off x="508000" y="266700"/>
          <a:ext cx="7061200" cy="6858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139700</xdr:colOff>
      <xdr:row>31</xdr:row>
      <xdr:rowOff>0</xdr:rowOff>
    </xdr:from>
    <xdr:to>
      <xdr:col>9</xdr:col>
      <xdr:colOff>774700</xdr:colOff>
      <xdr:row>34</xdr:row>
      <xdr:rowOff>50800</xdr:rowOff>
    </xdr:to>
    <xdr:sp macro="" textlink="">
      <xdr:nvSpPr>
        <xdr:cNvPr id="11" name="Rechteck 10">
          <a:extLst>
            <a:ext uri="{FF2B5EF4-FFF2-40B4-BE49-F238E27FC236}">
              <a16:creationId xmlns:a16="http://schemas.microsoft.com/office/drawing/2014/main" id="{58610EFB-0703-E84F-8C29-91980D0A35B7}"/>
            </a:ext>
          </a:extLst>
        </xdr:cNvPr>
        <xdr:cNvSpPr/>
      </xdr:nvSpPr>
      <xdr:spPr>
        <a:xfrm>
          <a:off x="381000" y="7289800"/>
          <a:ext cx="7061200" cy="6858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117666</xdr:colOff>
      <xdr:row>3</xdr:row>
      <xdr:rowOff>78154</xdr:rowOff>
    </xdr:from>
    <xdr:to>
      <xdr:col>9</xdr:col>
      <xdr:colOff>525589</xdr:colOff>
      <xdr:row>32</xdr:row>
      <xdr:rowOff>41302</xdr:rowOff>
    </xdr:to>
    <xdr:sp macro="" textlink="">
      <xdr:nvSpPr>
        <xdr:cNvPr id="12" name="Ring 11">
          <a:extLst>
            <a:ext uri="{FF2B5EF4-FFF2-40B4-BE49-F238E27FC236}">
              <a16:creationId xmlns:a16="http://schemas.microsoft.com/office/drawing/2014/main" id="{5816E61B-09FE-7B48-BB2E-9317292834A6}"/>
            </a:ext>
          </a:extLst>
        </xdr:cNvPr>
        <xdr:cNvSpPr>
          <a:spLocks noChangeAspect="1"/>
        </xdr:cNvSpPr>
      </xdr:nvSpPr>
      <xdr:spPr>
        <a:xfrm>
          <a:off x="361897" y="713154"/>
          <a:ext cx="6845846" cy="6869994"/>
        </a:xfrm>
        <a:prstGeom prst="donut">
          <a:avLst>
            <a:gd name="adj" fmla="val 4471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406400</xdr:colOff>
      <xdr:row>23</xdr:row>
      <xdr:rowOff>101600</xdr:rowOff>
    </xdr:from>
    <xdr:to>
      <xdr:col>4</xdr:col>
      <xdr:colOff>114300</xdr:colOff>
      <xdr:row>32</xdr:row>
      <xdr:rowOff>0</xdr:rowOff>
    </xdr:to>
    <xdr:sp macro="" textlink="">
      <xdr:nvSpPr>
        <xdr:cNvPr id="13" name="Rechtwinkliges Dreieck 12">
          <a:extLst>
            <a:ext uri="{FF2B5EF4-FFF2-40B4-BE49-F238E27FC236}">
              <a16:creationId xmlns:a16="http://schemas.microsoft.com/office/drawing/2014/main" id="{C4BD0451-28BA-A11A-2917-08DAA26DA021}"/>
            </a:ext>
          </a:extLst>
        </xdr:cNvPr>
        <xdr:cNvSpPr/>
      </xdr:nvSpPr>
      <xdr:spPr>
        <a:xfrm>
          <a:off x="647700" y="5600700"/>
          <a:ext cx="2133600" cy="1905000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244234</xdr:colOff>
      <xdr:row>23</xdr:row>
      <xdr:rowOff>25399</xdr:rowOff>
    </xdr:from>
    <xdr:to>
      <xdr:col>9</xdr:col>
      <xdr:colOff>332158</xdr:colOff>
      <xdr:row>32</xdr:row>
      <xdr:rowOff>214922</xdr:rowOff>
    </xdr:to>
    <xdr:sp macro="" textlink="">
      <xdr:nvSpPr>
        <xdr:cNvPr id="14" name="Rechtwinkliges Dreieck 13">
          <a:extLst>
            <a:ext uri="{FF2B5EF4-FFF2-40B4-BE49-F238E27FC236}">
              <a16:creationId xmlns:a16="http://schemas.microsoft.com/office/drawing/2014/main" id="{75EAE4C0-5178-EE45-848B-4B892E263CF9}"/>
            </a:ext>
          </a:extLst>
        </xdr:cNvPr>
        <xdr:cNvSpPr/>
      </xdr:nvSpPr>
      <xdr:spPr>
        <a:xfrm rot="16200000">
          <a:off x="4667743" y="5410198"/>
          <a:ext cx="2201984" cy="2491155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322384</xdr:colOff>
      <xdr:row>2</xdr:row>
      <xdr:rowOff>190499</xdr:rowOff>
    </xdr:from>
    <xdr:to>
      <xdr:col>9</xdr:col>
      <xdr:colOff>214922</xdr:colOff>
      <xdr:row>10</xdr:row>
      <xdr:rowOff>195384</xdr:rowOff>
    </xdr:to>
    <xdr:sp macro="" textlink="">
      <xdr:nvSpPr>
        <xdr:cNvPr id="15" name="Rechtwinkliges Dreieck 14">
          <a:extLst>
            <a:ext uri="{FF2B5EF4-FFF2-40B4-BE49-F238E27FC236}">
              <a16:creationId xmlns:a16="http://schemas.microsoft.com/office/drawing/2014/main" id="{519367DB-AA2C-0549-B837-3087747BB612}"/>
            </a:ext>
          </a:extLst>
        </xdr:cNvPr>
        <xdr:cNvSpPr/>
      </xdr:nvSpPr>
      <xdr:spPr>
        <a:xfrm rot="10800000">
          <a:off x="4601307" y="620345"/>
          <a:ext cx="2295769" cy="2036885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292100</xdr:colOff>
      <xdr:row>2</xdr:row>
      <xdr:rowOff>165100</xdr:rowOff>
    </xdr:from>
    <xdr:to>
      <xdr:col>4</xdr:col>
      <xdr:colOff>304800</xdr:colOff>
      <xdr:row>11</xdr:row>
      <xdr:rowOff>78154</xdr:rowOff>
    </xdr:to>
    <xdr:sp macro="" textlink="">
      <xdr:nvSpPr>
        <xdr:cNvPr id="16" name="Rechtwinkliges Dreieck 15">
          <a:extLst>
            <a:ext uri="{FF2B5EF4-FFF2-40B4-BE49-F238E27FC236}">
              <a16:creationId xmlns:a16="http://schemas.microsoft.com/office/drawing/2014/main" id="{FDFDC6A0-9239-454F-9F2D-7620CF982142}"/>
            </a:ext>
          </a:extLst>
        </xdr:cNvPr>
        <xdr:cNvSpPr/>
      </xdr:nvSpPr>
      <xdr:spPr>
        <a:xfrm rot="5400000">
          <a:off x="683846" y="447431"/>
          <a:ext cx="2150208" cy="2445238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3</xdr:col>
      <xdr:colOff>739904</xdr:colOff>
      <xdr:row>20</xdr:row>
      <xdr:rowOff>146539</xdr:rowOff>
    </xdr:from>
    <xdr:to>
      <xdr:col>10</xdr:col>
      <xdr:colOff>312616</xdr:colOff>
      <xdr:row>39</xdr:row>
      <xdr:rowOff>200683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5CD4EE99-7905-DCD7-0F17-1216FAA0F2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263" r="7501"/>
        <a:stretch/>
      </xdr:blipFill>
      <xdr:spPr>
        <a:xfrm>
          <a:off x="2508135" y="4591539"/>
          <a:ext cx="5209558" cy="4303759"/>
        </a:xfrm>
        <a:prstGeom prst="rect">
          <a:avLst/>
        </a:prstGeom>
        <a:effectLst>
          <a:outerShdw blurRad="50800" dist="101600" dir="18900000" algn="bl" rotWithShape="0">
            <a:prstClr val="black">
              <a:alpha val="83000"/>
            </a:prst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986692</xdr:colOff>
      <xdr:row>0</xdr:row>
      <xdr:rowOff>0</xdr:rowOff>
    </xdr:from>
    <xdr:to>
      <xdr:col>27</xdr:col>
      <xdr:colOff>190461</xdr:colOff>
      <xdr:row>10</xdr:row>
      <xdr:rowOff>87923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5D9997-B24D-BD40-B179-05587308A2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5298" t="10603" r="6677" b="8097"/>
        <a:stretch/>
      </xdr:blipFill>
      <xdr:spPr>
        <a:xfrm>
          <a:off x="16988692" y="0"/>
          <a:ext cx="2681615" cy="2432538"/>
        </a:xfrm>
        <a:prstGeom prst="rect">
          <a:avLst/>
        </a:prstGeom>
      </xdr:spPr>
    </xdr:pic>
    <xdr:clientData/>
  </xdr:twoCellAnchor>
  <xdr:twoCellAnchor>
    <xdr:from>
      <xdr:col>1</xdr:col>
      <xdr:colOff>549031</xdr:colOff>
      <xdr:row>1</xdr:row>
      <xdr:rowOff>63500</xdr:rowOff>
    </xdr:from>
    <xdr:to>
      <xdr:col>9</xdr:col>
      <xdr:colOff>100624</xdr:colOff>
      <xdr:row>31</xdr:row>
      <xdr:rowOff>203200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417C133-0D69-7D4E-AFD1-24030A30113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364392</xdr:colOff>
      <xdr:row>4</xdr:row>
      <xdr:rowOff>172916</xdr:rowOff>
    </xdr:from>
    <xdr:to>
      <xdr:col>9</xdr:col>
      <xdr:colOff>274192</xdr:colOff>
      <xdr:row>30</xdr:row>
      <xdr:rowOff>8157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EDD9A9F-3D42-2447-9C64-3C8A6252E1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092" y="896816"/>
          <a:ext cx="6336000" cy="6083641"/>
        </a:xfrm>
        <a:prstGeom prst="rect">
          <a:avLst/>
        </a:prstGeom>
        <a:effectLst>
          <a:outerShdw blurRad="50800" dist="105054" dir="18900000" algn="bl" rotWithShape="0">
            <a:prstClr val="black">
              <a:alpha val="36681"/>
            </a:prstClr>
          </a:outerShdw>
        </a:effectLst>
      </xdr:spPr>
    </xdr:pic>
    <xdr:clientData/>
  </xdr:twoCellAnchor>
  <xdr:twoCellAnchor>
    <xdr:from>
      <xdr:col>1</xdr:col>
      <xdr:colOff>266700</xdr:colOff>
      <xdr:row>1</xdr:row>
      <xdr:rowOff>50800</xdr:rowOff>
    </xdr:from>
    <xdr:to>
      <xdr:col>10</xdr:col>
      <xdr:colOff>76200</xdr:colOff>
      <xdr:row>4</xdr:row>
      <xdr:rowOff>114300</xdr:rowOff>
    </xdr:to>
    <xdr:sp macro="" textlink="">
      <xdr:nvSpPr>
        <xdr:cNvPr id="5" name="Rechteck 4">
          <a:extLst>
            <a:ext uri="{FF2B5EF4-FFF2-40B4-BE49-F238E27FC236}">
              <a16:creationId xmlns:a16="http://schemas.microsoft.com/office/drawing/2014/main" id="{6B49A9BC-F176-0E43-ADCF-47BCECDEAF46}"/>
            </a:ext>
          </a:extLst>
        </xdr:cNvPr>
        <xdr:cNvSpPr/>
      </xdr:nvSpPr>
      <xdr:spPr>
        <a:xfrm>
          <a:off x="406400" y="152400"/>
          <a:ext cx="7061200" cy="6858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139700</xdr:colOff>
      <xdr:row>30</xdr:row>
      <xdr:rowOff>0</xdr:rowOff>
    </xdr:from>
    <xdr:to>
      <xdr:col>9</xdr:col>
      <xdr:colOff>774700</xdr:colOff>
      <xdr:row>33</xdr:row>
      <xdr:rowOff>50800</xdr:rowOff>
    </xdr:to>
    <xdr:sp macro="" textlink="">
      <xdr:nvSpPr>
        <xdr:cNvPr id="6" name="Rechteck 5">
          <a:extLst>
            <a:ext uri="{FF2B5EF4-FFF2-40B4-BE49-F238E27FC236}">
              <a16:creationId xmlns:a16="http://schemas.microsoft.com/office/drawing/2014/main" id="{3B483203-6CA5-F840-95F1-3EAB7BE2EE57}"/>
            </a:ext>
          </a:extLst>
        </xdr:cNvPr>
        <xdr:cNvSpPr/>
      </xdr:nvSpPr>
      <xdr:spPr>
        <a:xfrm>
          <a:off x="279400" y="6972300"/>
          <a:ext cx="7061200" cy="6858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117666</xdr:colOff>
      <xdr:row>3</xdr:row>
      <xdr:rowOff>78154</xdr:rowOff>
    </xdr:from>
    <xdr:to>
      <xdr:col>9</xdr:col>
      <xdr:colOff>525589</xdr:colOff>
      <xdr:row>31</xdr:row>
      <xdr:rowOff>41302</xdr:rowOff>
    </xdr:to>
    <xdr:sp macro="" textlink="">
      <xdr:nvSpPr>
        <xdr:cNvPr id="7" name="Ring 6">
          <a:extLst>
            <a:ext uri="{FF2B5EF4-FFF2-40B4-BE49-F238E27FC236}">
              <a16:creationId xmlns:a16="http://schemas.microsoft.com/office/drawing/2014/main" id="{BEDB7E71-F95E-0145-ADD2-74821C83E52D}"/>
            </a:ext>
          </a:extLst>
        </xdr:cNvPr>
        <xdr:cNvSpPr>
          <a:spLocks noChangeAspect="1"/>
        </xdr:cNvSpPr>
      </xdr:nvSpPr>
      <xdr:spPr>
        <a:xfrm>
          <a:off x="257366" y="598854"/>
          <a:ext cx="6834123" cy="6630648"/>
        </a:xfrm>
        <a:prstGeom prst="donut">
          <a:avLst>
            <a:gd name="adj" fmla="val 4471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465016</xdr:colOff>
      <xdr:row>23</xdr:row>
      <xdr:rowOff>189523</xdr:rowOff>
    </xdr:from>
    <xdr:to>
      <xdr:col>4</xdr:col>
      <xdr:colOff>527538</xdr:colOff>
      <xdr:row>32</xdr:row>
      <xdr:rowOff>87923</xdr:rowOff>
    </xdr:to>
    <xdr:sp macro="" textlink="">
      <xdr:nvSpPr>
        <xdr:cNvPr id="8" name="Rechtwinkliges Dreieck 7">
          <a:extLst>
            <a:ext uri="{FF2B5EF4-FFF2-40B4-BE49-F238E27FC236}">
              <a16:creationId xmlns:a16="http://schemas.microsoft.com/office/drawing/2014/main" id="{715743C5-1C8A-0540-9FE6-5E784E55D903}"/>
            </a:ext>
          </a:extLst>
        </xdr:cNvPr>
        <xdr:cNvSpPr/>
      </xdr:nvSpPr>
      <xdr:spPr>
        <a:xfrm>
          <a:off x="601785" y="5513754"/>
          <a:ext cx="2495061" cy="2106246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244234</xdr:colOff>
      <xdr:row>22</xdr:row>
      <xdr:rowOff>25399</xdr:rowOff>
    </xdr:from>
    <xdr:to>
      <xdr:col>9</xdr:col>
      <xdr:colOff>332158</xdr:colOff>
      <xdr:row>31</xdr:row>
      <xdr:rowOff>214922</xdr:rowOff>
    </xdr:to>
    <xdr:sp macro="" textlink="">
      <xdr:nvSpPr>
        <xdr:cNvPr id="9" name="Rechtwinkliges Dreieck 8">
          <a:extLst>
            <a:ext uri="{FF2B5EF4-FFF2-40B4-BE49-F238E27FC236}">
              <a16:creationId xmlns:a16="http://schemas.microsoft.com/office/drawing/2014/main" id="{039D72BA-270E-0C4D-9366-8D752B0404E7}"/>
            </a:ext>
          </a:extLst>
        </xdr:cNvPr>
        <xdr:cNvSpPr/>
      </xdr:nvSpPr>
      <xdr:spPr>
        <a:xfrm rot="16200000">
          <a:off x="4555884" y="5060949"/>
          <a:ext cx="2196123" cy="2488224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322384</xdr:colOff>
      <xdr:row>2</xdr:row>
      <xdr:rowOff>190499</xdr:rowOff>
    </xdr:from>
    <xdr:to>
      <xdr:col>9</xdr:col>
      <xdr:colOff>214922</xdr:colOff>
      <xdr:row>10</xdr:row>
      <xdr:rowOff>195384</xdr:rowOff>
    </xdr:to>
    <xdr:sp macro="" textlink="">
      <xdr:nvSpPr>
        <xdr:cNvPr id="10" name="Rechtwinkliges Dreieck 9">
          <a:extLst>
            <a:ext uri="{FF2B5EF4-FFF2-40B4-BE49-F238E27FC236}">
              <a16:creationId xmlns:a16="http://schemas.microsoft.com/office/drawing/2014/main" id="{49971DC0-CC52-F946-ADF4-8BBA0431256D}"/>
            </a:ext>
          </a:extLst>
        </xdr:cNvPr>
        <xdr:cNvSpPr/>
      </xdr:nvSpPr>
      <xdr:spPr>
        <a:xfrm rot="10800000">
          <a:off x="4487984" y="507999"/>
          <a:ext cx="2292838" cy="2024185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292100</xdr:colOff>
      <xdr:row>2</xdr:row>
      <xdr:rowOff>165100</xdr:rowOff>
    </xdr:from>
    <xdr:to>
      <xdr:col>4</xdr:col>
      <xdr:colOff>304800</xdr:colOff>
      <xdr:row>11</xdr:row>
      <xdr:rowOff>78154</xdr:rowOff>
    </xdr:to>
    <xdr:sp macro="" textlink="">
      <xdr:nvSpPr>
        <xdr:cNvPr id="11" name="Rechtwinkliges Dreieck 10">
          <a:extLst>
            <a:ext uri="{FF2B5EF4-FFF2-40B4-BE49-F238E27FC236}">
              <a16:creationId xmlns:a16="http://schemas.microsoft.com/office/drawing/2014/main" id="{193ED603-69CF-8A47-9A8C-B398E14A43E0}"/>
            </a:ext>
          </a:extLst>
        </xdr:cNvPr>
        <xdr:cNvSpPr/>
      </xdr:nvSpPr>
      <xdr:spPr>
        <a:xfrm rot="5400000">
          <a:off x="583223" y="331177"/>
          <a:ext cx="2135554" cy="2438400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3</xdr:col>
      <xdr:colOff>730135</xdr:colOff>
      <xdr:row>19</xdr:row>
      <xdr:rowOff>146539</xdr:rowOff>
    </xdr:from>
    <xdr:to>
      <xdr:col>10</xdr:col>
      <xdr:colOff>302847</xdr:colOff>
      <xdr:row>39</xdr:row>
      <xdr:rowOff>58616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5EA3FE2-68AA-904D-828E-890DADD6A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263" r="7501"/>
        <a:stretch/>
      </xdr:blipFill>
      <xdr:spPr>
        <a:xfrm>
          <a:off x="2498366" y="4591539"/>
          <a:ext cx="5209558" cy="4318000"/>
        </a:xfrm>
        <a:prstGeom prst="rect">
          <a:avLst/>
        </a:prstGeom>
        <a:effectLst>
          <a:outerShdw blurRad="50800" dist="101600" dir="18900000" algn="bl" rotWithShape="0">
            <a:prstClr val="black">
              <a:alpha val="83000"/>
            </a:prst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341922</xdr:colOff>
      <xdr:row>0</xdr:row>
      <xdr:rowOff>9769</xdr:rowOff>
    </xdr:from>
    <xdr:to>
      <xdr:col>32</xdr:col>
      <xdr:colOff>190461</xdr:colOff>
      <xdr:row>10</xdr:row>
      <xdr:rowOff>28842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EE1A6-7139-B344-B810-B8A39BD44A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5298" t="10603" r="6677" b="8097"/>
        <a:stretch/>
      </xdr:blipFill>
      <xdr:spPr>
        <a:xfrm>
          <a:off x="16959384" y="9769"/>
          <a:ext cx="2681615" cy="2353919"/>
        </a:xfrm>
        <a:prstGeom prst="rect">
          <a:avLst/>
        </a:prstGeom>
      </xdr:spPr>
    </xdr:pic>
    <xdr:clientData/>
  </xdr:twoCellAnchor>
  <xdr:twoCellAnchor>
    <xdr:from>
      <xdr:col>1</xdr:col>
      <xdr:colOff>549031</xdr:colOff>
      <xdr:row>1</xdr:row>
      <xdr:rowOff>63500</xdr:rowOff>
    </xdr:from>
    <xdr:to>
      <xdr:col>9</xdr:col>
      <xdr:colOff>100624</xdr:colOff>
      <xdr:row>31</xdr:row>
      <xdr:rowOff>203200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335CF6-2CD6-5641-9442-DBF72920280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364392</xdr:colOff>
      <xdr:row>4</xdr:row>
      <xdr:rowOff>172916</xdr:rowOff>
    </xdr:from>
    <xdr:to>
      <xdr:col>9</xdr:col>
      <xdr:colOff>274192</xdr:colOff>
      <xdr:row>30</xdr:row>
      <xdr:rowOff>8157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16141AB0-3687-F448-812E-FE2928B61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092" y="896816"/>
          <a:ext cx="6336000" cy="6159841"/>
        </a:xfrm>
        <a:prstGeom prst="rect">
          <a:avLst/>
        </a:prstGeom>
        <a:effectLst>
          <a:outerShdw blurRad="50800" dist="105054" dir="18900000" algn="bl" rotWithShape="0">
            <a:prstClr val="black">
              <a:alpha val="36681"/>
            </a:prstClr>
          </a:outerShdw>
        </a:effectLst>
      </xdr:spPr>
    </xdr:pic>
    <xdr:clientData/>
  </xdr:twoCellAnchor>
  <xdr:twoCellAnchor>
    <xdr:from>
      <xdr:col>1</xdr:col>
      <xdr:colOff>266700</xdr:colOff>
      <xdr:row>1</xdr:row>
      <xdr:rowOff>50800</xdr:rowOff>
    </xdr:from>
    <xdr:to>
      <xdr:col>10</xdr:col>
      <xdr:colOff>76200</xdr:colOff>
      <xdr:row>4</xdr:row>
      <xdr:rowOff>114300</xdr:rowOff>
    </xdr:to>
    <xdr:sp macro="" textlink="">
      <xdr:nvSpPr>
        <xdr:cNvPr id="5" name="Rechteck 4">
          <a:extLst>
            <a:ext uri="{FF2B5EF4-FFF2-40B4-BE49-F238E27FC236}">
              <a16:creationId xmlns:a16="http://schemas.microsoft.com/office/drawing/2014/main" id="{2BFC40D7-4483-0B45-906C-6E1500C5051E}"/>
            </a:ext>
          </a:extLst>
        </xdr:cNvPr>
        <xdr:cNvSpPr/>
      </xdr:nvSpPr>
      <xdr:spPr>
        <a:xfrm>
          <a:off x="406400" y="152400"/>
          <a:ext cx="7061200" cy="6858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139700</xdr:colOff>
      <xdr:row>30</xdr:row>
      <xdr:rowOff>0</xdr:rowOff>
    </xdr:from>
    <xdr:to>
      <xdr:col>9</xdr:col>
      <xdr:colOff>774700</xdr:colOff>
      <xdr:row>33</xdr:row>
      <xdr:rowOff>50800</xdr:rowOff>
    </xdr:to>
    <xdr:sp macro="" textlink="">
      <xdr:nvSpPr>
        <xdr:cNvPr id="6" name="Rechteck 5">
          <a:extLst>
            <a:ext uri="{FF2B5EF4-FFF2-40B4-BE49-F238E27FC236}">
              <a16:creationId xmlns:a16="http://schemas.microsoft.com/office/drawing/2014/main" id="{B181D8CE-C0FA-8E49-9366-C947AE88B840}"/>
            </a:ext>
          </a:extLst>
        </xdr:cNvPr>
        <xdr:cNvSpPr/>
      </xdr:nvSpPr>
      <xdr:spPr>
        <a:xfrm>
          <a:off x="279400" y="7048500"/>
          <a:ext cx="7061200" cy="6604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117666</xdr:colOff>
      <xdr:row>3</xdr:row>
      <xdr:rowOff>78154</xdr:rowOff>
    </xdr:from>
    <xdr:to>
      <xdr:col>9</xdr:col>
      <xdr:colOff>525589</xdr:colOff>
      <xdr:row>31</xdr:row>
      <xdr:rowOff>41302</xdr:rowOff>
    </xdr:to>
    <xdr:sp macro="" textlink="">
      <xdr:nvSpPr>
        <xdr:cNvPr id="7" name="Ring 6">
          <a:extLst>
            <a:ext uri="{FF2B5EF4-FFF2-40B4-BE49-F238E27FC236}">
              <a16:creationId xmlns:a16="http://schemas.microsoft.com/office/drawing/2014/main" id="{E83387C4-F833-A546-88EF-7A836B91374D}"/>
            </a:ext>
          </a:extLst>
        </xdr:cNvPr>
        <xdr:cNvSpPr>
          <a:spLocks noChangeAspect="1"/>
        </xdr:cNvSpPr>
      </xdr:nvSpPr>
      <xdr:spPr>
        <a:xfrm>
          <a:off x="257366" y="598854"/>
          <a:ext cx="6834123" cy="6694148"/>
        </a:xfrm>
        <a:prstGeom prst="donut">
          <a:avLst>
            <a:gd name="adj" fmla="val 4471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406400</xdr:colOff>
      <xdr:row>22</xdr:row>
      <xdr:rowOff>101600</xdr:rowOff>
    </xdr:from>
    <xdr:to>
      <xdr:col>4</xdr:col>
      <xdr:colOff>114300</xdr:colOff>
      <xdr:row>31</xdr:row>
      <xdr:rowOff>0</xdr:rowOff>
    </xdr:to>
    <xdr:sp macro="" textlink="">
      <xdr:nvSpPr>
        <xdr:cNvPr id="8" name="Rechtwinkliges Dreieck 7">
          <a:extLst>
            <a:ext uri="{FF2B5EF4-FFF2-40B4-BE49-F238E27FC236}">
              <a16:creationId xmlns:a16="http://schemas.microsoft.com/office/drawing/2014/main" id="{BA0823B4-AAEA-D143-9D89-4A6DD1144B1C}"/>
            </a:ext>
          </a:extLst>
        </xdr:cNvPr>
        <xdr:cNvSpPr/>
      </xdr:nvSpPr>
      <xdr:spPr>
        <a:xfrm>
          <a:off x="546100" y="5435600"/>
          <a:ext cx="2133600" cy="1816100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244234</xdr:colOff>
      <xdr:row>22</xdr:row>
      <xdr:rowOff>25399</xdr:rowOff>
    </xdr:from>
    <xdr:to>
      <xdr:col>9</xdr:col>
      <xdr:colOff>332158</xdr:colOff>
      <xdr:row>31</xdr:row>
      <xdr:rowOff>214922</xdr:rowOff>
    </xdr:to>
    <xdr:sp macro="" textlink="">
      <xdr:nvSpPr>
        <xdr:cNvPr id="9" name="Rechtwinkliges Dreieck 8">
          <a:extLst>
            <a:ext uri="{FF2B5EF4-FFF2-40B4-BE49-F238E27FC236}">
              <a16:creationId xmlns:a16="http://schemas.microsoft.com/office/drawing/2014/main" id="{EACA1264-A11F-4C45-9C63-08C2F6E83AB5}"/>
            </a:ext>
          </a:extLst>
        </xdr:cNvPr>
        <xdr:cNvSpPr/>
      </xdr:nvSpPr>
      <xdr:spPr>
        <a:xfrm rot="16200000">
          <a:off x="4606684" y="5162549"/>
          <a:ext cx="2094523" cy="2488224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322384</xdr:colOff>
      <xdr:row>2</xdr:row>
      <xdr:rowOff>190499</xdr:rowOff>
    </xdr:from>
    <xdr:to>
      <xdr:col>9</xdr:col>
      <xdr:colOff>214922</xdr:colOff>
      <xdr:row>10</xdr:row>
      <xdr:rowOff>195384</xdr:rowOff>
    </xdr:to>
    <xdr:sp macro="" textlink="">
      <xdr:nvSpPr>
        <xdr:cNvPr id="10" name="Rechtwinkliges Dreieck 9">
          <a:extLst>
            <a:ext uri="{FF2B5EF4-FFF2-40B4-BE49-F238E27FC236}">
              <a16:creationId xmlns:a16="http://schemas.microsoft.com/office/drawing/2014/main" id="{3CE68421-D047-5549-BBD7-F911E83BC6F1}"/>
            </a:ext>
          </a:extLst>
        </xdr:cNvPr>
        <xdr:cNvSpPr/>
      </xdr:nvSpPr>
      <xdr:spPr>
        <a:xfrm rot="10800000">
          <a:off x="4487984" y="507999"/>
          <a:ext cx="2292838" cy="2011485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292100</xdr:colOff>
      <xdr:row>2</xdr:row>
      <xdr:rowOff>165100</xdr:rowOff>
    </xdr:from>
    <xdr:to>
      <xdr:col>4</xdr:col>
      <xdr:colOff>304800</xdr:colOff>
      <xdr:row>11</xdr:row>
      <xdr:rowOff>78154</xdr:rowOff>
    </xdr:to>
    <xdr:sp macro="" textlink="">
      <xdr:nvSpPr>
        <xdr:cNvPr id="11" name="Rechtwinkliges Dreieck 10">
          <a:extLst>
            <a:ext uri="{FF2B5EF4-FFF2-40B4-BE49-F238E27FC236}">
              <a16:creationId xmlns:a16="http://schemas.microsoft.com/office/drawing/2014/main" id="{C0F0ED28-732B-C54D-8AC6-ADFD15958386}"/>
            </a:ext>
          </a:extLst>
        </xdr:cNvPr>
        <xdr:cNvSpPr/>
      </xdr:nvSpPr>
      <xdr:spPr>
        <a:xfrm rot="5400000">
          <a:off x="589573" y="324827"/>
          <a:ext cx="2122854" cy="2438400"/>
        </a:xfrm>
        <a:prstGeom prst="rtTriangle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3</xdr:col>
      <xdr:colOff>730135</xdr:colOff>
      <xdr:row>19</xdr:row>
      <xdr:rowOff>244229</xdr:rowOff>
    </xdr:from>
    <xdr:to>
      <xdr:col>10</xdr:col>
      <xdr:colOff>302847</xdr:colOff>
      <xdr:row>38</xdr:row>
      <xdr:rowOff>78154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65324639-D2AF-AC4D-95CD-E9801132A9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263" r="7501"/>
        <a:stretch/>
      </xdr:blipFill>
      <xdr:spPr>
        <a:xfrm>
          <a:off x="2498366" y="4581767"/>
          <a:ext cx="5209558" cy="4308233"/>
        </a:xfrm>
        <a:prstGeom prst="rect">
          <a:avLst/>
        </a:prstGeom>
        <a:effectLst>
          <a:outerShdw blurRad="50800" dist="101600" dir="18900000" algn="bl" rotWithShape="0">
            <a:prstClr val="black">
              <a:alpha val="83000"/>
            </a:prst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29309</xdr:colOff>
      <xdr:row>0</xdr:row>
      <xdr:rowOff>0</xdr:rowOff>
    </xdr:from>
    <xdr:to>
      <xdr:col>44</xdr:col>
      <xdr:colOff>317464</xdr:colOff>
      <xdr:row>10</xdr:row>
      <xdr:rowOff>97227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FDB7F7-8C99-C245-B9F8-D7B0F6EAE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5298" t="10603" r="6677" b="8097"/>
        <a:stretch/>
      </xdr:blipFill>
      <xdr:spPr>
        <a:xfrm>
          <a:off x="16959386" y="0"/>
          <a:ext cx="2681615" cy="2353919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381000</xdr:colOff>
      <xdr:row>2</xdr:row>
      <xdr:rowOff>50800</xdr:rowOff>
    </xdr:from>
    <xdr:to>
      <xdr:col>53</xdr:col>
      <xdr:colOff>165099</xdr:colOff>
      <xdr:row>27</xdr:row>
      <xdr:rowOff>182685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715CA5C-03EC-F8BB-0AE5-13186EDA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7600" y="774700"/>
          <a:ext cx="5562600" cy="5715000"/>
        </a:xfrm>
        <a:prstGeom prst="rect">
          <a:avLst/>
        </a:prstGeom>
      </xdr:spPr>
    </xdr:pic>
    <xdr:clientData/>
  </xdr:twoCellAnchor>
  <xdr:twoCellAnchor>
    <xdr:from>
      <xdr:col>47</xdr:col>
      <xdr:colOff>139700</xdr:colOff>
      <xdr:row>30</xdr:row>
      <xdr:rowOff>95250</xdr:rowOff>
    </xdr:from>
    <xdr:to>
      <xdr:col>52</xdr:col>
      <xdr:colOff>584200</xdr:colOff>
      <xdr:row>65</xdr:row>
      <xdr:rowOff>120650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B7792BE5-E87B-713C-D2C3-D1E3B2448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317205</xdr:colOff>
      <xdr:row>6</xdr:row>
      <xdr:rowOff>33585</xdr:rowOff>
    </xdr:from>
    <xdr:to>
      <xdr:col>32</xdr:col>
      <xdr:colOff>136770</xdr:colOff>
      <xdr:row>21</xdr:row>
      <xdr:rowOff>9768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B6DD4A93-00AD-654E-9355-6DE3C10129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63" r="7501"/>
        <a:stretch/>
      </xdr:blipFill>
      <xdr:spPr>
        <a:xfrm>
          <a:off x="12909743" y="1391508"/>
          <a:ext cx="3824949" cy="3131645"/>
        </a:xfrm>
        <a:prstGeom prst="rect">
          <a:avLst/>
        </a:prstGeom>
        <a:effectLst>
          <a:outerShdw blurRad="50800" dist="101600" dir="18900000" algn="bl" rotWithShape="0">
            <a:prstClr val="black">
              <a:alpha val="83000"/>
            </a:prstClr>
          </a:outerShdw>
        </a:effectLst>
      </xdr:spPr>
    </xdr:pic>
    <xdr:clientData/>
  </xdr:twoCellAnchor>
  <xdr:twoCellAnchor editAs="oneCell">
    <xdr:from>
      <xdr:col>32</xdr:col>
      <xdr:colOff>136770</xdr:colOff>
      <xdr:row>0</xdr:row>
      <xdr:rowOff>0</xdr:rowOff>
    </xdr:from>
    <xdr:to>
      <xdr:col>38</xdr:col>
      <xdr:colOff>141615</xdr:colOff>
      <xdr:row>10</xdr:row>
      <xdr:rowOff>155842</xdr:rowOff>
    </xdr:to>
    <xdr:pic>
      <xdr:nvPicPr>
        <xdr:cNvPr id="13" name="Grafik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0F6930-ADE2-4AF8-2D94-B3847C709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5298" t="10603" r="6677" b="8097"/>
        <a:stretch/>
      </xdr:blipFill>
      <xdr:spPr>
        <a:xfrm>
          <a:off x="16666308" y="0"/>
          <a:ext cx="2681615" cy="2353919"/>
        </a:xfrm>
        <a:prstGeom prst="rect">
          <a:avLst/>
        </a:prstGeom>
      </xdr:spPr>
    </xdr:pic>
    <xdr:clientData/>
  </xdr:twoCellAnchor>
  <xdr:twoCellAnchor>
    <xdr:from>
      <xdr:col>2</xdr:col>
      <xdr:colOff>156307</xdr:colOff>
      <xdr:row>30</xdr:row>
      <xdr:rowOff>185615</xdr:rowOff>
    </xdr:from>
    <xdr:to>
      <xdr:col>35</xdr:col>
      <xdr:colOff>185616</xdr:colOff>
      <xdr:row>50</xdr:row>
      <xdr:rowOff>29305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471283-BE3C-AED8-5BD3-CB4D6211A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Design 2013–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4DB2E-1910-A241-83DE-943C5E2E7FA7}">
  <dimension ref="B1:M40"/>
  <sheetViews>
    <sheetView zoomScale="130" zoomScaleNormal="130" workbookViewId="0">
      <pane xSplit="23" topLeftCell="X1" activePane="topRight" state="frozen"/>
      <selection pane="topRight" activeCell="G21" sqref="G21"/>
    </sheetView>
  </sheetViews>
  <sheetFormatPr baseColWidth="10" defaultRowHeight="16" x14ac:dyDescent="0.2"/>
  <cols>
    <col min="1" max="1" width="2.5" style="35" customWidth="1"/>
    <col min="2" max="2" width="4.1640625" style="35" customWidth="1"/>
    <col min="3" max="3" width="12.5" style="35" customWidth="1"/>
    <col min="4" max="4" width="5.6640625" style="35" customWidth="1"/>
    <col min="5" max="5" width="2.83203125" style="35" customWidth="1"/>
    <col min="6" max="6" width="13.5" style="35" customWidth="1"/>
    <col min="7" max="7" width="78.1640625" style="35" customWidth="1"/>
    <col min="8" max="8" width="16.5" style="35" customWidth="1"/>
    <col min="9" max="9" width="3.6640625" style="35" customWidth="1"/>
    <col min="10" max="10" width="47.33203125" style="35" customWidth="1"/>
    <col min="11" max="11" width="57.5" style="35" customWidth="1"/>
    <col min="12" max="12" width="5.33203125" style="35" customWidth="1"/>
    <col min="13" max="13" width="4.33203125" style="35" customWidth="1"/>
    <col min="14" max="16384" width="10.83203125" style="35"/>
  </cols>
  <sheetData>
    <row r="1" spans="2:13" ht="11" customHeight="1" thickBot="1" x14ac:dyDescent="0.25"/>
    <row r="2" spans="2:13" ht="17" thickTop="1" x14ac:dyDescent="0.2">
      <c r="B2" s="97"/>
      <c r="C2" s="98"/>
      <c r="D2" s="98"/>
      <c r="E2" s="98"/>
      <c r="F2" s="98"/>
      <c r="G2" s="98"/>
      <c r="H2" s="98"/>
      <c r="I2" s="98"/>
      <c r="J2" s="98"/>
      <c r="K2" s="98"/>
      <c r="L2" s="98"/>
      <c r="M2" s="99"/>
    </row>
    <row r="3" spans="2:13" x14ac:dyDescent="0.2">
      <c r="B3" s="100"/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2"/>
    </row>
    <row r="4" spans="2:13" ht="23" x14ac:dyDescent="0.25">
      <c r="B4" s="100"/>
      <c r="C4" s="103"/>
      <c r="D4" s="101"/>
      <c r="E4" s="101"/>
      <c r="F4" s="101"/>
      <c r="G4" s="101"/>
      <c r="H4" s="101"/>
      <c r="I4" s="101"/>
      <c r="J4" s="101"/>
      <c r="K4" s="101"/>
      <c r="L4" s="101"/>
      <c r="M4" s="102"/>
    </row>
    <row r="5" spans="2:13" x14ac:dyDescent="0.2">
      <c r="B5" s="100"/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102"/>
    </row>
    <row r="6" spans="2:13" x14ac:dyDescent="0.2">
      <c r="B6" s="100"/>
      <c r="C6" s="124" t="s">
        <v>127</v>
      </c>
      <c r="D6" s="101"/>
      <c r="E6" s="101"/>
      <c r="F6" s="101"/>
      <c r="G6" s="101"/>
      <c r="H6" s="101"/>
      <c r="I6" s="101"/>
      <c r="J6" s="101"/>
      <c r="K6" s="101"/>
      <c r="L6" s="101"/>
      <c r="M6" s="102"/>
    </row>
    <row r="7" spans="2:13" x14ac:dyDescent="0.2">
      <c r="B7" s="100"/>
      <c r="C7" s="124" t="s">
        <v>128</v>
      </c>
      <c r="D7" s="101"/>
      <c r="E7" s="101"/>
      <c r="F7" s="101"/>
      <c r="G7" s="101"/>
      <c r="H7" s="101"/>
      <c r="I7" s="101"/>
      <c r="J7" s="101"/>
      <c r="K7" s="101"/>
      <c r="L7" s="101"/>
      <c r="M7" s="102"/>
    </row>
    <row r="8" spans="2:13" x14ac:dyDescent="0.2">
      <c r="B8" s="100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2"/>
    </row>
    <row r="9" spans="2:13" ht="16" customHeight="1" x14ac:dyDescent="0.3">
      <c r="B9" s="100"/>
      <c r="C9" s="101"/>
      <c r="D9" s="101"/>
      <c r="E9" s="101"/>
      <c r="F9" s="101"/>
      <c r="G9" s="101"/>
      <c r="H9" s="101"/>
      <c r="I9" s="104"/>
      <c r="J9" s="101"/>
      <c r="K9" s="101"/>
      <c r="L9" s="101"/>
      <c r="M9" s="102"/>
    </row>
    <row r="10" spans="2:13" x14ac:dyDescent="0.2">
      <c r="B10" s="100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2"/>
    </row>
    <row r="11" spans="2:13" x14ac:dyDescent="0.2">
      <c r="B11" s="100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2"/>
    </row>
    <row r="12" spans="2:13" x14ac:dyDescent="0.2">
      <c r="B12" s="100"/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2"/>
    </row>
    <row r="13" spans="2:13" x14ac:dyDescent="0.2">
      <c r="B13" s="100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2"/>
    </row>
    <row r="14" spans="2:13" x14ac:dyDescent="0.2">
      <c r="B14" s="100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2"/>
    </row>
    <row r="15" spans="2:13" x14ac:dyDescent="0.2">
      <c r="B15" s="100"/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2"/>
    </row>
    <row r="16" spans="2:13" x14ac:dyDescent="0.2">
      <c r="B16" s="100"/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2"/>
    </row>
    <row r="17" spans="2:13" x14ac:dyDescent="0.2">
      <c r="B17" s="100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2"/>
    </row>
    <row r="18" spans="2:13" x14ac:dyDescent="0.2">
      <c r="B18" s="100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2"/>
    </row>
    <row r="19" spans="2:13" x14ac:dyDescent="0.2">
      <c r="B19" s="100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2"/>
    </row>
    <row r="20" spans="2:13" x14ac:dyDescent="0.2">
      <c r="B20" s="100"/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2"/>
    </row>
    <row r="21" spans="2:13" ht="18" x14ac:dyDescent="0.2">
      <c r="B21" s="100"/>
      <c r="C21" s="105" t="s">
        <v>129</v>
      </c>
      <c r="D21" s="101"/>
      <c r="E21" s="101"/>
      <c r="F21" s="101"/>
      <c r="G21" s="101"/>
      <c r="H21" s="101"/>
      <c r="I21" s="101"/>
      <c r="J21" s="101"/>
      <c r="K21" s="101"/>
      <c r="L21" s="101"/>
      <c r="M21" s="102"/>
    </row>
    <row r="22" spans="2:13" x14ac:dyDescent="0.2">
      <c r="B22" s="100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2"/>
    </row>
    <row r="23" spans="2:13" x14ac:dyDescent="0.2">
      <c r="B23" s="100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2"/>
    </row>
    <row r="24" spans="2:13" ht="30" x14ac:dyDescent="0.3">
      <c r="B24" s="100"/>
      <c r="C24" s="123" t="s">
        <v>130</v>
      </c>
      <c r="D24" s="101"/>
      <c r="E24" s="118" t="s">
        <v>132</v>
      </c>
      <c r="F24" s="119"/>
      <c r="G24" s="119"/>
      <c r="H24" s="119"/>
      <c r="I24" s="106"/>
      <c r="J24" s="107"/>
      <c r="K24" s="101"/>
      <c r="L24" s="101"/>
      <c r="M24" s="102"/>
    </row>
    <row r="25" spans="2:13" ht="15" customHeight="1" x14ac:dyDescent="0.25">
      <c r="B25" s="100"/>
      <c r="C25" s="101"/>
      <c r="D25" s="101"/>
      <c r="E25" s="108"/>
      <c r="F25" s="108"/>
      <c r="G25" s="101"/>
      <c r="H25" s="101"/>
      <c r="I25" s="101"/>
      <c r="J25" s="101"/>
      <c r="K25" s="101"/>
      <c r="L25" s="101"/>
      <c r="M25" s="102"/>
    </row>
    <row r="26" spans="2:13" ht="15" customHeight="1" x14ac:dyDescent="0.25">
      <c r="B26" s="100"/>
      <c r="C26" s="101"/>
      <c r="D26" s="101"/>
      <c r="E26" s="120"/>
      <c r="F26" s="120"/>
      <c r="I26" s="101"/>
      <c r="J26" s="101"/>
      <c r="K26" s="101"/>
      <c r="L26" s="101"/>
      <c r="M26" s="102"/>
    </row>
    <row r="27" spans="2:13" s="36" customFormat="1" ht="29" customHeight="1" x14ac:dyDescent="0.2">
      <c r="B27" s="109"/>
      <c r="C27" s="110"/>
      <c r="D27" s="110"/>
      <c r="F27" s="121" t="s">
        <v>222</v>
      </c>
      <c r="I27" s="110"/>
      <c r="J27" s="110"/>
      <c r="K27" s="110"/>
      <c r="L27" s="110"/>
      <c r="M27" s="111"/>
    </row>
    <row r="28" spans="2:13" s="36" customFormat="1" ht="29" customHeight="1" x14ac:dyDescent="0.2">
      <c r="B28" s="109"/>
      <c r="C28" s="110"/>
      <c r="D28" s="110"/>
      <c r="F28" s="121" t="s">
        <v>223</v>
      </c>
      <c r="I28" s="110"/>
      <c r="J28" s="110"/>
      <c r="K28" s="110"/>
      <c r="L28" s="110"/>
      <c r="M28" s="111"/>
    </row>
    <row r="29" spans="2:13" s="36" customFormat="1" ht="29" customHeight="1" x14ac:dyDescent="0.2">
      <c r="B29" s="109"/>
      <c r="C29" s="110"/>
      <c r="D29" s="110"/>
      <c r="F29" s="121" t="s">
        <v>224</v>
      </c>
      <c r="I29" s="110"/>
      <c r="J29" s="110"/>
      <c r="K29" s="110"/>
      <c r="L29" s="110"/>
      <c r="M29" s="111"/>
    </row>
    <row r="30" spans="2:13" s="36" customFormat="1" ht="29" customHeight="1" x14ac:dyDescent="0.2">
      <c r="B30" s="109"/>
      <c r="C30" s="110"/>
      <c r="D30" s="110"/>
      <c r="F30" s="121" t="s">
        <v>225</v>
      </c>
      <c r="I30" s="110"/>
      <c r="J30" s="110"/>
      <c r="K30" s="110"/>
      <c r="L30" s="110"/>
      <c r="M30" s="111"/>
    </row>
    <row r="31" spans="2:13" ht="27" customHeight="1" x14ac:dyDescent="0.2">
      <c r="B31" s="100"/>
      <c r="C31" s="101"/>
      <c r="D31" s="101"/>
      <c r="F31" s="121" t="s">
        <v>226</v>
      </c>
      <c r="I31" s="101"/>
      <c r="J31" s="101"/>
      <c r="K31" s="101"/>
      <c r="L31" s="101"/>
      <c r="M31" s="102"/>
    </row>
    <row r="32" spans="2:13" ht="19" customHeight="1" x14ac:dyDescent="0.2">
      <c r="B32" s="100"/>
      <c r="C32" s="101"/>
      <c r="D32" s="101"/>
      <c r="F32" s="122"/>
      <c r="I32" s="101"/>
      <c r="J32" s="101"/>
      <c r="K32" s="101"/>
      <c r="L32" s="101"/>
      <c r="M32" s="102"/>
    </row>
    <row r="33" spans="2:13" ht="19" customHeight="1" x14ac:dyDescent="0.2">
      <c r="B33" s="100"/>
      <c r="C33" s="101"/>
      <c r="D33" s="101"/>
      <c r="F33" s="122"/>
      <c r="I33" s="101"/>
      <c r="J33" s="101"/>
      <c r="K33" s="101"/>
      <c r="L33" s="101"/>
      <c r="M33" s="102"/>
    </row>
    <row r="34" spans="2:13" ht="19" customHeight="1" x14ac:dyDescent="0.2">
      <c r="B34" s="100"/>
      <c r="C34" s="101"/>
      <c r="D34" s="101"/>
      <c r="E34" s="101"/>
      <c r="F34" s="112"/>
      <c r="G34" s="101"/>
      <c r="H34" s="101"/>
      <c r="I34" s="101"/>
      <c r="J34" s="101"/>
      <c r="K34" s="101"/>
      <c r="L34" s="101"/>
      <c r="M34" s="102"/>
    </row>
    <row r="35" spans="2:13" ht="18" customHeight="1" x14ac:dyDescent="0.2">
      <c r="B35" s="100"/>
      <c r="C35" s="101"/>
      <c r="D35" s="101"/>
      <c r="E35" s="101"/>
      <c r="F35" s="112"/>
      <c r="G35" s="101"/>
      <c r="H35" s="101"/>
      <c r="I35" s="101"/>
      <c r="J35" s="101"/>
      <c r="K35" s="101"/>
      <c r="L35" s="101"/>
      <c r="M35" s="102"/>
    </row>
    <row r="36" spans="2:13" x14ac:dyDescent="0.2">
      <c r="B36" s="100"/>
      <c r="C36" s="101" t="s">
        <v>298</v>
      </c>
      <c r="D36" s="101"/>
      <c r="E36" s="101"/>
      <c r="F36" s="101"/>
      <c r="G36" s="101"/>
      <c r="H36" s="101"/>
      <c r="I36" s="101"/>
      <c r="J36" s="101"/>
      <c r="K36" s="101"/>
      <c r="L36" s="101"/>
      <c r="M36" s="102"/>
    </row>
    <row r="37" spans="2:13" x14ac:dyDescent="0.2">
      <c r="B37" s="100"/>
      <c r="C37" s="113"/>
      <c r="D37" s="101"/>
      <c r="E37" s="101"/>
      <c r="F37" s="101"/>
      <c r="G37" s="101"/>
      <c r="H37" s="101"/>
      <c r="I37" s="101"/>
      <c r="J37" s="101"/>
      <c r="K37" s="101"/>
      <c r="L37" s="101"/>
      <c r="M37" s="102"/>
    </row>
    <row r="38" spans="2:13" x14ac:dyDescent="0.2">
      <c r="B38" s="100"/>
      <c r="C38" s="114" t="s">
        <v>131</v>
      </c>
      <c r="D38" s="101"/>
      <c r="E38" s="101"/>
      <c r="F38" s="101"/>
      <c r="G38" s="101"/>
      <c r="H38" s="101"/>
      <c r="I38" s="101"/>
      <c r="J38" s="101"/>
      <c r="K38" s="101"/>
      <c r="L38" s="101"/>
      <c r="M38" s="102"/>
    </row>
    <row r="39" spans="2:13" ht="17" thickBot="1" x14ac:dyDescent="0.25">
      <c r="B39" s="115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7"/>
    </row>
    <row r="40" spans="2:13" ht="17" thickTop="1" x14ac:dyDescent="0.2"/>
  </sheetData>
  <sheetProtection algorithmName="SHA-512" hashValue="cu0r4sPDIAxGk1KDR3d/gEfnEZOD0ZbzZpM6tQeDrkV7BOfKXNmuQpH0bCUmcewkn8zsSTi4p/LwNeXpgdixdA==" saltValue="00bIHEDlG5ungJ46M+al4w==" spinCount="100000" sheet="1" scenarios="1" selectLockedCells="1" selectUnlockedCells="1"/>
  <pageMargins left="0.7" right="0.7" top="0.78740157499999996" bottom="0.78740157499999996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D1A2-C106-D946-95CF-AB2D115A21A3}">
  <dimension ref="B1:L61"/>
  <sheetViews>
    <sheetView zoomScale="130" zoomScaleNormal="130" workbookViewId="0">
      <pane xSplit="22" topLeftCell="W1" activePane="topRight" state="frozen"/>
      <selection pane="topRight" activeCell="E46" sqref="E46"/>
    </sheetView>
  </sheetViews>
  <sheetFormatPr baseColWidth="10" defaultRowHeight="20" x14ac:dyDescent="0.2"/>
  <cols>
    <col min="1" max="1" width="2.5" style="35" customWidth="1"/>
    <col min="2" max="3" width="3.33203125" style="35" customWidth="1"/>
    <col min="4" max="4" width="2.83203125" style="35" customWidth="1"/>
    <col min="5" max="5" width="6.1640625" style="35" customWidth="1"/>
    <col min="6" max="6" width="101.5" style="286" customWidth="1"/>
    <col min="7" max="7" width="16.5" style="35" customWidth="1"/>
    <col min="8" max="8" width="3.6640625" style="35" customWidth="1"/>
    <col min="9" max="9" width="47.33203125" style="35" customWidth="1"/>
    <col min="10" max="10" width="57.5" style="35" customWidth="1"/>
    <col min="11" max="11" width="5.33203125" style="35" customWidth="1"/>
    <col min="12" max="12" width="4.33203125" style="35" customWidth="1"/>
    <col min="13" max="16384" width="10.83203125" style="35"/>
  </cols>
  <sheetData>
    <row r="1" spans="2:12" ht="11" customHeight="1" thickBot="1" x14ac:dyDescent="0.25"/>
    <row r="2" spans="2:12" ht="21" thickTop="1" x14ac:dyDescent="0.2">
      <c r="B2" s="97"/>
      <c r="C2" s="98"/>
      <c r="D2" s="98"/>
      <c r="E2" s="98"/>
      <c r="F2" s="287"/>
      <c r="G2" s="98"/>
      <c r="H2" s="98"/>
      <c r="I2" s="98"/>
      <c r="J2" s="98"/>
      <c r="K2" s="98"/>
      <c r="L2" s="99"/>
    </row>
    <row r="3" spans="2:12" x14ac:dyDescent="0.2">
      <c r="B3" s="100"/>
      <c r="C3" s="101"/>
      <c r="D3" s="101"/>
      <c r="E3" s="101"/>
      <c r="F3" s="288"/>
      <c r="G3" s="101"/>
      <c r="H3" s="101"/>
      <c r="I3" s="101"/>
      <c r="J3" s="101"/>
      <c r="K3" s="101"/>
      <c r="L3" s="102"/>
    </row>
    <row r="4" spans="2:12" ht="23" x14ac:dyDescent="0.25">
      <c r="B4" s="100"/>
      <c r="C4" s="103"/>
      <c r="D4" s="101"/>
      <c r="E4" s="101"/>
      <c r="F4" s="288"/>
      <c r="G4" s="101"/>
      <c r="H4" s="101"/>
      <c r="I4" s="101"/>
      <c r="J4" s="101"/>
      <c r="K4" s="101"/>
      <c r="L4" s="102"/>
    </row>
    <row r="5" spans="2:12" x14ac:dyDescent="0.2">
      <c r="B5" s="100"/>
      <c r="C5" s="101"/>
      <c r="D5" s="101"/>
      <c r="E5" s="101"/>
      <c r="F5" s="288"/>
      <c r="G5" s="101"/>
      <c r="H5" s="101"/>
      <c r="I5" s="101"/>
      <c r="J5" s="101"/>
      <c r="K5" s="101"/>
      <c r="L5" s="102"/>
    </row>
    <row r="6" spans="2:12" x14ac:dyDescent="0.2">
      <c r="B6" s="100"/>
      <c r="C6" s="124" t="s">
        <v>127</v>
      </c>
      <c r="D6" s="101"/>
      <c r="E6" s="101"/>
      <c r="F6" s="288"/>
      <c r="G6" s="101"/>
      <c r="H6" s="101"/>
      <c r="I6" s="101"/>
      <c r="J6" s="101"/>
      <c r="K6" s="101"/>
      <c r="L6" s="102"/>
    </row>
    <row r="7" spans="2:12" x14ac:dyDescent="0.2">
      <c r="B7" s="100"/>
      <c r="C7" s="124" t="s">
        <v>128</v>
      </c>
      <c r="D7" s="101"/>
      <c r="E7" s="101"/>
      <c r="F7" s="288"/>
      <c r="G7" s="101"/>
      <c r="H7" s="101"/>
      <c r="I7" s="101"/>
      <c r="J7" s="101"/>
      <c r="K7" s="101"/>
      <c r="L7" s="102"/>
    </row>
    <row r="8" spans="2:12" x14ac:dyDescent="0.2">
      <c r="B8" s="100"/>
      <c r="C8" s="101"/>
      <c r="D8" s="101"/>
      <c r="E8" s="101"/>
      <c r="F8" s="288"/>
      <c r="G8" s="101"/>
      <c r="H8" s="101"/>
      <c r="I8" s="101"/>
      <c r="J8" s="101"/>
      <c r="K8" s="101"/>
      <c r="L8" s="102"/>
    </row>
    <row r="9" spans="2:12" ht="16" customHeight="1" x14ac:dyDescent="0.3">
      <c r="B9" s="100"/>
      <c r="C9" s="101"/>
      <c r="D9" s="101"/>
      <c r="E9" s="101"/>
      <c r="F9" s="288"/>
      <c r="G9" s="101"/>
      <c r="H9" s="104"/>
      <c r="I9" s="101"/>
      <c r="J9" s="101"/>
      <c r="K9" s="101"/>
      <c r="L9" s="102"/>
    </row>
    <row r="10" spans="2:12" x14ac:dyDescent="0.2">
      <c r="B10" s="100"/>
      <c r="C10" s="101"/>
      <c r="D10" s="101"/>
      <c r="E10" s="101"/>
      <c r="F10" s="288"/>
      <c r="G10" s="101"/>
      <c r="H10" s="101"/>
      <c r="I10" s="101"/>
      <c r="J10" s="101"/>
      <c r="K10" s="101"/>
      <c r="L10" s="102"/>
    </row>
    <row r="11" spans="2:12" x14ac:dyDescent="0.2">
      <c r="B11" s="100"/>
      <c r="C11" s="101"/>
      <c r="D11" s="101"/>
      <c r="E11" s="101"/>
      <c r="F11" s="288"/>
      <c r="G11" s="101"/>
      <c r="H11" s="101"/>
      <c r="I11" s="101"/>
      <c r="J11" s="101"/>
      <c r="K11" s="101"/>
      <c r="L11" s="102"/>
    </row>
    <row r="12" spans="2:12" ht="30" x14ac:dyDescent="0.3">
      <c r="B12" s="100"/>
      <c r="C12" s="118" t="s">
        <v>271</v>
      </c>
      <c r="D12" s="119"/>
      <c r="E12" s="119"/>
      <c r="J12" s="106"/>
      <c r="K12" s="107"/>
      <c r="L12" s="102"/>
    </row>
    <row r="13" spans="2:12" ht="25" x14ac:dyDescent="0.25">
      <c r="B13" s="100"/>
      <c r="C13" s="101"/>
      <c r="D13" s="101"/>
      <c r="E13" s="101"/>
      <c r="F13" s="288"/>
      <c r="G13" s="108"/>
      <c r="H13" s="101"/>
      <c r="I13" s="101"/>
      <c r="J13" s="101"/>
      <c r="K13" s="101"/>
      <c r="L13" s="102"/>
    </row>
    <row r="14" spans="2:12" ht="25" x14ac:dyDescent="0.2">
      <c r="B14" s="100"/>
      <c r="C14" s="101"/>
      <c r="E14" s="36"/>
      <c r="F14" s="289"/>
      <c r="H14" s="36"/>
      <c r="I14" s="36"/>
      <c r="J14" s="36"/>
      <c r="K14" s="36"/>
      <c r="L14" s="102"/>
    </row>
    <row r="15" spans="2:12" ht="25" x14ac:dyDescent="0.2">
      <c r="B15" s="100"/>
      <c r="C15" s="101"/>
      <c r="E15" s="121" t="s">
        <v>282</v>
      </c>
      <c r="F15" s="290"/>
      <c r="H15" s="36"/>
      <c r="I15" s="36"/>
      <c r="J15" s="36"/>
      <c r="K15" s="36"/>
      <c r="L15" s="102"/>
    </row>
    <row r="16" spans="2:12" s="280" customFormat="1" x14ac:dyDescent="0.2">
      <c r="B16" s="278"/>
      <c r="C16" s="279"/>
      <c r="E16" s="281"/>
      <c r="F16" s="290" t="s">
        <v>288</v>
      </c>
      <c r="H16" s="282"/>
      <c r="I16" s="282"/>
      <c r="J16" s="282"/>
      <c r="K16" s="282"/>
      <c r="L16" s="283"/>
    </row>
    <row r="17" spans="2:12" s="280" customFormat="1" x14ac:dyDescent="0.2">
      <c r="B17" s="278"/>
      <c r="C17" s="279"/>
      <c r="E17" s="281"/>
      <c r="F17" s="290" t="s">
        <v>284</v>
      </c>
      <c r="H17" s="282"/>
      <c r="I17" s="282"/>
      <c r="J17" s="282"/>
      <c r="K17" s="282"/>
      <c r="L17" s="283"/>
    </row>
    <row r="18" spans="2:12" s="280" customFormat="1" x14ac:dyDescent="0.2">
      <c r="B18" s="278"/>
      <c r="C18" s="279"/>
      <c r="E18" s="281"/>
      <c r="F18" s="290" t="s">
        <v>283</v>
      </c>
      <c r="H18" s="282"/>
      <c r="I18" s="282"/>
      <c r="J18" s="282"/>
      <c r="K18" s="282"/>
      <c r="L18" s="283"/>
    </row>
    <row r="19" spans="2:12" x14ac:dyDescent="0.2">
      <c r="B19" s="100"/>
      <c r="C19" s="101"/>
      <c r="E19" s="269"/>
      <c r="F19" s="289"/>
      <c r="H19" s="269"/>
      <c r="I19" s="269"/>
      <c r="J19" s="269"/>
      <c r="K19" s="269"/>
      <c r="L19" s="102"/>
    </row>
    <row r="20" spans="2:12" ht="25" x14ac:dyDescent="0.2">
      <c r="B20" s="100"/>
      <c r="C20" s="101"/>
      <c r="E20" s="121" t="s">
        <v>222</v>
      </c>
      <c r="F20" s="290"/>
      <c r="H20" s="36"/>
      <c r="I20" s="36"/>
      <c r="J20" s="36"/>
      <c r="K20" s="36"/>
      <c r="L20" s="102"/>
    </row>
    <row r="21" spans="2:12" s="280" customFormat="1" x14ac:dyDescent="0.2">
      <c r="B21" s="278"/>
      <c r="C21" s="279"/>
      <c r="E21" s="281"/>
      <c r="F21" s="290" t="s">
        <v>272</v>
      </c>
      <c r="H21" s="282"/>
      <c r="I21" s="282"/>
      <c r="J21" s="282"/>
      <c r="K21" s="282"/>
      <c r="L21" s="283"/>
    </row>
    <row r="22" spans="2:12" s="280" customFormat="1" x14ac:dyDescent="0.2">
      <c r="B22" s="278"/>
      <c r="C22" s="279"/>
      <c r="E22" s="281"/>
      <c r="F22" s="290" t="s">
        <v>273</v>
      </c>
      <c r="H22" s="282"/>
      <c r="I22" s="282"/>
      <c r="J22" s="282"/>
      <c r="K22" s="282"/>
      <c r="L22" s="283"/>
    </row>
    <row r="23" spans="2:12" s="280" customFormat="1" x14ac:dyDescent="0.2">
      <c r="B23" s="278"/>
      <c r="C23" s="279"/>
      <c r="E23" s="281"/>
      <c r="F23" s="290" t="s">
        <v>274</v>
      </c>
      <c r="H23" s="282"/>
      <c r="I23" s="282"/>
      <c r="J23" s="282"/>
      <c r="K23" s="282"/>
      <c r="L23" s="283"/>
    </row>
    <row r="24" spans="2:12" s="280" customFormat="1" x14ac:dyDescent="0.2">
      <c r="B24" s="278"/>
      <c r="C24" s="279"/>
      <c r="E24" s="281"/>
      <c r="F24" s="290" t="s">
        <v>275</v>
      </c>
      <c r="H24" s="282"/>
      <c r="I24" s="282"/>
      <c r="J24" s="282"/>
      <c r="K24" s="282"/>
      <c r="L24" s="283"/>
    </row>
    <row r="25" spans="2:12" s="280" customFormat="1" x14ac:dyDescent="0.2">
      <c r="B25" s="278"/>
      <c r="C25" s="279"/>
      <c r="E25" s="281"/>
      <c r="F25" s="290" t="s">
        <v>276</v>
      </c>
      <c r="H25" s="282"/>
      <c r="I25" s="282"/>
      <c r="J25" s="282"/>
      <c r="K25" s="282"/>
      <c r="L25" s="283"/>
    </row>
    <row r="26" spans="2:12" s="280" customFormat="1" x14ac:dyDescent="0.2">
      <c r="B26" s="278"/>
      <c r="C26" s="279"/>
      <c r="E26" s="281"/>
      <c r="F26" s="290"/>
      <c r="H26" s="282"/>
      <c r="I26" s="282"/>
      <c r="J26" s="282"/>
      <c r="K26" s="282"/>
      <c r="L26" s="283"/>
    </row>
    <row r="27" spans="2:12" ht="25" x14ac:dyDescent="0.2">
      <c r="B27" s="100"/>
      <c r="C27" s="101"/>
      <c r="E27" s="121" t="s">
        <v>223</v>
      </c>
      <c r="F27" s="290"/>
      <c r="H27" s="36"/>
      <c r="I27" s="36"/>
      <c r="J27" s="36"/>
      <c r="K27" s="36"/>
      <c r="L27" s="102"/>
    </row>
    <row r="28" spans="2:12" s="280" customFormat="1" x14ac:dyDescent="0.2">
      <c r="B28" s="278"/>
      <c r="C28" s="279"/>
      <c r="E28" s="281"/>
      <c r="F28" s="290" t="s">
        <v>277</v>
      </c>
      <c r="H28" s="282"/>
      <c r="I28" s="282"/>
      <c r="J28" s="282"/>
      <c r="K28" s="282"/>
      <c r="L28" s="283"/>
    </row>
    <row r="29" spans="2:12" s="280" customFormat="1" ht="24" x14ac:dyDescent="0.2">
      <c r="B29" s="278"/>
      <c r="C29" s="279"/>
      <c r="E29" s="281"/>
      <c r="F29" s="290" t="s">
        <v>287</v>
      </c>
      <c r="H29" s="282"/>
      <c r="I29" s="282"/>
      <c r="J29" s="282"/>
      <c r="K29" s="282"/>
      <c r="L29" s="283"/>
    </row>
    <row r="30" spans="2:12" s="280" customFormat="1" x14ac:dyDescent="0.2">
      <c r="B30" s="278"/>
      <c r="C30" s="279"/>
      <c r="E30" s="281"/>
      <c r="F30" s="290" t="s">
        <v>278</v>
      </c>
      <c r="H30" s="282"/>
      <c r="I30" s="282"/>
      <c r="J30" s="282"/>
      <c r="K30" s="282"/>
      <c r="L30" s="283"/>
    </row>
    <row r="31" spans="2:12" s="280" customFormat="1" x14ac:dyDescent="0.2">
      <c r="B31" s="278"/>
      <c r="C31" s="279"/>
      <c r="E31" s="281"/>
      <c r="F31" s="290"/>
      <c r="H31" s="282"/>
      <c r="I31" s="282"/>
      <c r="J31" s="282"/>
      <c r="K31" s="282"/>
      <c r="L31" s="283"/>
    </row>
    <row r="32" spans="2:12" ht="25" x14ac:dyDescent="0.2">
      <c r="B32" s="100"/>
      <c r="C32" s="101"/>
      <c r="E32" s="121" t="s">
        <v>33</v>
      </c>
      <c r="F32" s="290"/>
      <c r="H32" s="36"/>
      <c r="I32" s="36"/>
      <c r="J32" s="36"/>
      <c r="K32" s="36"/>
      <c r="L32" s="102"/>
    </row>
    <row r="33" spans="2:12" x14ac:dyDescent="0.2">
      <c r="B33" s="100"/>
      <c r="C33" s="101"/>
      <c r="E33" s="277"/>
      <c r="F33" s="290" t="s">
        <v>280</v>
      </c>
      <c r="H33" s="269"/>
      <c r="I33" s="269"/>
      <c r="J33" s="269"/>
      <c r="K33" s="269"/>
      <c r="L33" s="102"/>
    </row>
    <row r="34" spans="2:12" x14ac:dyDescent="0.2">
      <c r="B34" s="100"/>
      <c r="C34" s="101"/>
      <c r="E34" s="277"/>
      <c r="F34" s="290" t="s">
        <v>281</v>
      </c>
      <c r="H34" s="269"/>
      <c r="I34" s="269"/>
      <c r="J34" s="269"/>
      <c r="K34" s="269"/>
      <c r="L34" s="102"/>
    </row>
    <row r="35" spans="2:12" x14ac:dyDescent="0.2">
      <c r="B35" s="100"/>
      <c r="C35" s="101"/>
      <c r="E35" s="277"/>
      <c r="F35" s="290"/>
      <c r="H35" s="269"/>
      <c r="I35" s="269"/>
      <c r="J35" s="269"/>
      <c r="K35" s="269"/>
      <c r="L35" s="102"/>
    </row>
    <row r="36" spans="2:12" ht="25" x14ac:dyDescent="0.2">
      <c r="B36" s="100"/>
      <c r="C36" s="101"/>
      <c r="E36" s="121" t="s">
        <v>279</v>
      </c>
      <c r="F36" s="290"/>
      <c r="L36" s="102"/>
    </row>
    <row r="37" spans="2:12" x14ac:dyDescent="0.2">
      <c r="B37" s="100"/>
      <c r="C37" s="101"/>
      <c r="E37" s="277"/>
      <c r="F37" s="290" t="s">
        <v>285</v>
      </c>
      <c r="L37" s="102"/>
    </row>
    <row r="38" spans="2:12" x14ac:dyDescent="0.2">
      <c r="B38" s="100"/>
      <c r="C38" s="101"/>
      <c r="E38" s="277"/>
      <c r="F38" s="290" t="s">
        <v>286</v>
      </c>
      <c r="L38" s="102"/>
    </row>
    <row r="39" spans="2:12" x14ac:dyDescent="0.2">
      <c r="B39" s="100"/>
      <c r="C39" s="101"/>
      <c r="E39" s="277"/>
      <c r="F39" s="290" t="s">
        <v>290</v>
      </c>
      <c r="L39" s="102"/>
    </row>
    <row r="40" spans="2:12" x14ac:dyDescent="0.2">
      <c r="B40" s="100"/>
      <c r="C40" s="101"/>
      <c r="E40" s="277"/>
      <c r="F40" s="290"/>
      <c r="L40" s="102"/>
    </row>
    <row r="41" spans="2:12" ht="25" x14ac:dyDescent="0.2">
      <c r="B41" s="100"/>
      <c r="C41" s="101"/>
      <c r="E41" s="121" t="s">
        <v>233</v>
      </c>
      <c r="F41" s="290"/>
      <c r="G41" s="122"/>
      <c r="L41" s="102"/>
    </row>
    <row r="42" spans="2:12" ht="24" x14ac:dyDescent="0.2">
      <c r="B42" s="100"/>
      <c r="C42" s="284"/>
      <c r="F42" s="290" t="s">
        <v>291</v>
      </c>
      <c r="G42" s="285"/>
      <c r="L42" s="102"/>
    </row>
    <row r="43" spans="2:12" x14ac:dyDescent="0.2">
      <c r="B43" s="100"/>
      <c r="C43" s="284"/>
      <c r="F43" s="290" t="s">
        <v>289</v>
      </c>
      <c r="G43" s="285"/>
      <c r="L43" s="102"/>
    </row>
    <row r="44" spans="2:12" x14ac:dyDescent="0.2">
      <c r="B44" s="100"/>
      <c r="C44" s="101"/>
      <c r="G44" s="285"/>
      <c r="L44" s="102"/>
    </row>
    <row r="45" spans="2:12" x14ac:dyDescent="0.2">
      <c r="B45" s="100"/>
      <c r="C45" s="101"/>
      <c r="G45" s="285"/>
      <c r="L45" s="102"/>
    </row>
    <row r="46" spans="2:12" ht="25" x14ac:dyDescent="0.2">
      <c r="B46" s="100"/>
      <c r="C46" s="101"/>
      <c r="E46" s="121" t="s">
        <v>292</v>
      </c>
      <c r="F46" s="290"/>
      <c r="G46" s="122"/>
      <c r="L46" s="102"/>
    </row>
    <row r="47" spans="2:12" ht="24" x14ac:dyDescent="0.2">
      <c r="B47" s="100"/>
      <c r="C47" s="284"/>
      <c r="F47" s="290" t="s">
        <v>291</v>
      </c>
      <c r="G47" s="285"/>
      <c r="L47" s="102"/>
    </row>
    <row r="48" spans="2:12" x14ac:dyDescent="0.2">
      <c r="B48" s="100"/>
      <c r="C48" s="284"/>
      <c r="F48" s="290" t="s">
        <v>289</v>
      </c>
      <c r="G48" s="285"/>
      <c r="L48" s="102"/>
    </row>
    <row r="49" spans="2:12" x14ac:dyDescent="0.2">
      <c r="B49" s="100"/>
      <c r="C49" s="101"/>
      <c r="G49" s="285"/>
      <c r="L49" s="102"/>
    </row>
    <row r="50" spans="2:12" x14ac:dyDescent="0.2">
      <c r="B50" s="100"/>
      <c r="C50" s="101"/>
      <c r="G50" s="285"/>
      <c r="L50" s="102"/>
    </row>
    <row r="51" spans="2:12" x14ac:dyDescent="0.2">
      <c r="B51" s="100"/>
      <c r="C51" s="101"/>
      <c r="G51" s="285"/>
      <c r="L51" s="102"/>
    </row>
    <row r="52" spans="2:12" x14ac:dyDescent="0.2">
      <c r="B52" s="100"/>
      <c r="C52" s="101"/>
      <c r="G52" s="285"/>
      <c r="L52" s="102"/>
    </row>
    <row r="53" spans="2:12" x14ac:dyDescent="0.2">
      <c r="B53" s="100"/>
      <c r="C53" s="101"/>
      <c r="G53" s="285"/>
      <c r="L53" s="102"/>
    </row>
    <row r="54" spans="2:12" x14ac:dyDescent="0.2">
      <c r="B54" s="100"/>
      <c r="C54" s="101"/>
      <c r="G54" s="285"/>
      <c r="L54" s="102"/>
    </row>
    <row r="55" spans="2:12" x14ac:dyDescent="0.2">
      <c r="B55" s="100"/>
      <c r="C55" s="101"/>
      <c r="G55" s="285"/>
      <c r="L55" s="102"/>
    </row>
    <row r="56" spans="2:12" x14ac:dyDescent="0.2">
      <c r="B56" s="100"/>
      <c r="C56" s="101"/>
      <c r="L56" s="102"/>
    </row>
    <row r="57" spans="2:12" x14ac:dyDescent="0.2">
      <c r="B57" s="100"/>
      <c r="C57" s="101"/>
      <c r="L57" s="102"/>
    </row>
    <row r="58" spans="2:12" x14ac:dyDescent="0.2">
      <c r="B58" s="100"/>
      <c r="C58" s="113"/>
      <c r="D58" s="113"/>
      <c r="E58" s="113"/>
      <c r="F58" s="291"/>
      <c r="G58" s="113"/>
      <c r="H58" s="113"/>
      <c r="I58" s="113"/>
      <c r="J58" s="113"/>
      <c r="K58" s="113"/>
      <c r="L58" s="102"/>
    </row>
    <row r="59" spans="2:12" x14ac:dyDescent="0.2">
      <c r="B59" s="100"/>
      <c r="C59" s="114" t="s">
        <v>131</v>
      </c>
      <c r="D59" s="101"/>
      <c r="E59" s="101"/>
      <c r="F59" s="288"/>
      <c r="G59" s="101"/>
      <c r="H59" s="101"/>
      <c r="I59" s="101"/>
      <c r="J59" s="101"/>
      <c r="K59" s="101"/>
      <c r="L59" s="102"/>
    </row>
    <row r="60" spans="2:12" ht="21" thickBot="1" x14ac:dyDescent="0.25">
      <c r="B60" s="115"/>
      <c r="C60" s="116"/>
      <c r="D60" s="116"/>
      <c r="E60" s="116"/>
      <c r="F60" s="292"/>
      <c r="G60" s="116"/>
      <c r="H60" s="116"/>
      <c r="I60" s="116"/>
      <c r="J60" s="116"/>
      <c r="K60" s="116"/>
      <c r="L60" s="117"/>
    </row>
    <row r="61" spans="2:12" ht="21" thickTop="1" x14ac:dyDescent="0.2"/>
  </sheetData>
  <sheetProtection sheet="1" scenarios="1" selectLockedCells="1" selectUnlockedCells="1"/>
  <pageMargins left="0.7" right="0.7" top="0.78740157499999996" bottom="0.78740157499999996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7209F-D547-AA47-AA64-A43890EA0C9D}">
  <dimension ref="B1:AD42"/>
  <sheetViews>
    <sheetView zoomScale="130" zoomScaleNormal="130" workbookViewId="0">
      <selection activeCell="Q13" sqref="Q13"/>
    </sheetView>
  </sheetViews>
  <sheetFormatPr baseColWidth="10" defaultRowHeight="16" x14ac:dyDescent="0.2"/>
  <cols>
    <col min="1" max="1" width="1.83203125" style="37" customWidth="1"/>
    <col min="2" max="2" width="10.83203125" style="37"/>
    <col min="3" max="9" width="10.5" style="37" customWidth="1"/>
    <col min="10" max="10" width="10.83203125" style="38"/>
    <col min="11" max="11" width="7.5" style="37" customWidth="1"/>
    <col min="12" max="12" width="3.1640625" style="37" customWidth="1"/>
    <col min="13" max="13" width="7.1640625" style="37" customWidth="1"/>
    <col min="14" max="14" width="2.33203125" style="37" customWidth="1"/>
    <col min="15" max="15" width="14.6640625" style="37" customWidth="1"/>
    <col min="16" max="16" width="2.5" style="37" customWidth="1"/>
    <col min="17" max="28" width="9.33203125" style="63" customWidth="1"/>
    <col min="29" max="29" width="4.83203125" style="38" customWidth="1"/>
    <col min="30" max="30" width="3.5" style="37" customWidth="1"/>
    <col min="31" max="16384" width="10.83203125" style="37"/>
  </cols>
  <sheetData>
    <row r="1" spans="2:30" ht="8" customHeight="1" thickBot="1" x14ac:dyDescent="0.25"/>
    <row r="2" spans="2:30" ht="17" thickTop="1" x14ac:dyDescent="0.2">
      <c r="B2" s="39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41"/>
      <c r="AD2" s="42"/>
    </row>
    <row r="3" spans="2:30" x14ac:dyDescent="0.2">
      <c r="B3" s="43"/>
      <c r="C3" s="71"/>
      <c r="D3" s="71"/>
      <c r="E3" s="71"/>
      <c r="F3" s="71"/>
      <c r="G3" s="71"/>
      <c r="H3" s="71"/>
      <c r="I3" s="71"/>
      <c r="J3" s="89"/>
      <c r="K3" s="71"/>
      <c r="L3" s="44"/>
      <c r="M3" s="44"/>
      <c r="N3" s="44"/>
      <c r="O3" s="44"/>
      <c r="P3" s="44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45"/>
      <c r="AD3" s="46"/>
    </row>
    <row r="4" spans="2:30" x14ac:dyDescent="0.2">
      <c r="B4" s="43"/>
      <c r="C4" s="71"/>
      <c r="D4" s="71"/>
      <c r="E4" s="71"/>
      <c r="F4" s="71"/>
      <c r="G4" s="71"/>
      <c r="H4" s="71"/>
      <c r="I4" s="71"/>
      <c r="J4" s="89" t="s">
        <v>138</v>
      </c>
      <c r="K4" s="44"/>
      <c r="L4" s="44"/>
      <c r="M4" s="44"/>
      <c r="N4" s="44"/>
      <c r="O4" s="44"/>
      <c r="P4" s="44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45"/>
      <c r="AD4" s="46"/>
    </row>
    <row r="5" spans="2:30" ht="29" x14ac:dyDescent="0.2">
      <c r="B5" s="43"/>
      <c r="C5" s="71"/>
      <c r="D5" s="71"/>
      <c r="E5" s="71"/>
      <c r="F5" s="71"/>
      <c r="G5" s="71"/>
      <c r="H5" s="71"/>
      <c r="I5" s="71"/>
      <c r="J5" s="89" t="s">
        <v>146</v>
      </c>
      <c r="K5" s="44"/>
      <c r="L5" s="269"/>
      <c r="M5" s="276" t="s">
        <v>270</v>
      </c>
      <c r="N5" s="269"/>
      <c r="O5" s="269"/>
      <c r="P5" s="269"/>
      <c r="Q5" s="273">
        <f>'Energy Performance Report'!AB184+'Energy Performance Report'!AC184</f>
        <v>114.34739977156769</v>
      </c>
      <c r="R5" s="275" t="s">
        <v>269</v>
      </c>
      <c r="S5" s="271">
        <f>'Energy Performance Report'!$AB$184</f>
        <v>113.64963107620937</v>
      </c>
      <c r="T5" s="275" t="s">
        <v>269</v>
      </c>
      <c r="U5" s="272">
        <f>'Energy Performance Report'!$AC$184</f>
        <v>0.6977686953583131</v>
      </c>
      <c r="V5" s="275" t="s">
        <v>269</v>
      </c>
      <c r="W5" s="65"/>
      <c r="X5" s="65"/>
      <c r="Y5" s="65"/>
      <c r="Z5" s="65"/>
      <c r="AA5" s="65"/>
      <c r="AB5" s="65"/>
      <c r="AC5" s="45"/>
      <c r="AD5" s="46"/>
    </row>
    <row r="6" spans="2:30" x14ac:dyDescent="0.2">
      <c r="B6" s="43"/>
      <c r="C6" s="71"/>
      <c r="D6" s="71"/>
      <c r="E6" s="71"/>
      <c r="F6" s="71"/>
      <c r="G6" s="71"/>
      <c r="H6" s="71"/>
      <c r="I6" s="71"/>
      <c r="J6" s="93">
        <f>Q5/3</f>
        <v>38.115799923855896</v>
      </c>
      <c r="K6" s="44"/>
      <c r="L6" s="44"/>
      <c r="M6" s="44"/>
      <c r="N6" s="44"/>
      <c r="O6" s="44"/>
      <c r="P6" s="44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45"/>
      <c r="AD6" s="46"/>
    </row>
    <row r="7" spans="2:30" ht="30" x14ac:dyDescent="0.3">
      <c r="B7" s="43"/>
      <c r="C7" s="71"/>
      <c r="D7" s="71"/>
      <c r="E7" s="71"/>
      <c r="F7" s="71"/>
      <c r="G7" s="71"/>
      <c r="H7" s="71"/>
      <c r="I7" s="71"/>
      <c r="J7" s="84"/>
      <c r="K7" s="71"/>
      <c r="L7" s="69"/>
      <c r="M7" s="69" t="s">
        <v>137</v>
      </c>
      <c r="N7" s="69"/>
      <c r="O7" s="69"/>
      <c r="P7" s="69"/>
      <c r="Q7" s="82"/>
      <c r="R7" s="70"/>
      <c r="S7" s="70"/>
      <c r="T7" s="70"/>
      <c r="U7" s="70"/>
      <c r="V7" s="70"/>
      <c r="W7" s="65"/>
      <c r="X7" s="65"/>
      <c r="Y7" s="65"/>
      <c r="Z7" s="65"/>
      <c r="AA7" s="65"/>
      <c r="AB7" s="65"/>
      <c r="AC7" s="45"/>
      <c r="AD7" s="46"/>
    </row>
    <row r="8" spans="2:30" x14ac:dyDescent="0.2">
      <c r="B8" s="43"/>
      <c r="C8" s="71"/>
      <c r="D8" s="71"/>
      <c r="E8" s="71"/>
      <c r="F8" s="71"/>
      <c r="G8" s="71"/>
      <c r="H8" s="71"/>
      <c r="I8" s="71"/>
      <c r="J8" s="84"/>
      <c r="K8" s="71"/>
      <c r="L8" s="55" t="s">
        <v>18</v>
      </c>
      <c r="M8" s="55"/>
      <c r="N8" s="55"/>
      <c r="O8" s="44"/>
      <c r="P8" s="44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45"/>
      <c r="AD8" s="46"/>
    </row>
    <row r="9" spans="2:30" x14ac:dyDescent="0.2">
      <c r="B9" s="43"/>
      <c r="C9" s="71"/>
      <c r="D9" s="71"/>
      <c r="E9" s="71"/>
      <c r="F9" s="71"/>
      <c r="G9" s="71"/>
      <c r="H9" s="71"/>
      <c r="I9" s="71"/>
      <c r="J9" s="84"/>
      <c r="K9" s="71"/>
      <c r="L9" s="47"/>
      <c r="M9" s="47"/>
      <c r="N9" s="47"/>
      <c r="O9" s="47"/>
      <c r="P9" s="47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48"/>
      <c r="AD9" s="46"/>
    </row>
    <row r="10" spans="2:30" ht="20" x14ac:dyDescent="0.2">
      <c r="B10" s="43"/>
      <c r="C10" s="71"/>
      <c r="D10" s="71"/>
      <c r="E10" s="71"/>
      <c r="F10" s="71"/>
      <c r="G10" s="71"/>
      <c r="H10" s="71"/>
      <c r="I10" s="71"/>
      <c r="J10" s="84"/>
      <c r="K10" s="71"/>
      <c r="L10" s="47"/>
      <c r="M10" s="53" t="s">
        <v>17</v>
      </c>
      <c r="N10" s="53"/>
      <c r="O10" s="47"/>
      <c r="P10" s="47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48"/>
      <c r="AD10" s="46"/>
    </row>
    <row r="11" spans="2:30" x14ac:dyDescent="0.2">
      <c r="B11" s="43"/>
      <c r="C11" s="71"/>
      <c r="D11" s="71"/>
      <c r="E11" s="71"/>
      <c r="F11" s="71"/>
      <c r="G11" s="71"/>
      <c r="H11" s="71"/>
      <c r="I11" s="71"/>
      <c r="J11" s="84"/>
      <c r="K11" s="71"/>
      <c r="L11" s="47"/>
      <c r="M11" s="47"/>
      <c r="N11" s="47"/>
      <c r="O11" s="47"/>
      <c r="P11" s="47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48"/>
      <c r="AD11" s="46"/>
    </row>
    <row r="12" spans="2:30" x14ac:dyDescent="0.2">
      <c r="B12" s="43"/>
      <c r="C12" s="71"/>
      <c r="D12" s="71"/>
      <c r="E12" s="71"/>
      <c r="F12" s="71"/>
      <c r="G12" s="71"/>
      <c r="H12" s="71"/>
      <c r="I12" s="71"/>
      <c r="J12" s="84"/>
      <c r="K12" s="71"/>
      <c r="L12" s="47"/>
      <c r="M12" s="47"/>
      <c r="N12" s="47"/>
      <c r="O12" s="47"/>
      <c r="P12" s="47"/>
      <c r="Q12" s="66" t="s">
        <v>4</v>
      </c>
      <c r="R12" s="66" t="s">
        <v>5</v>
      </c>
      <c r="S12" s="66" t="s">
        <v>6</v>
      </c>
      <c r="T12" s="66" t="s">
        <v>8</v>
      </c>
      <c r="U12" s="66" t="s">
        <v>9</v>
      </c>
      <c r="V12" s="66" t="s">
        <v>10</v>
      </c>
      <c r="W12" s="66" t="s">
        <v>11</v>
      </c>
      <c r="X12" s="66" t="s">
        <v>12</v>
      </c>
      <c r="Y12" s="66" t="s">
        <v>13</v>
      </c>
      <c r="Z12" s="66" t="s">
        <v>14</v>
      </c>
      <c r="AA12" s="66" t="s">
        <v>15</v>
      </c>
      <c r="AB12" s="66" t="s">
        <v>16</v>
      </c>
      <c r="AC12" s="48"/>
      <c r="AD12" s="46"/>
    </row>
    <row r="13" spans="2:30" x14ac:dyDescent="0.2">
      <c r="B13" s="43"/>
      <c r="C13" s="85"/>
      <c r="D13" s="85"/>
      <c r="E13" s="85"/>
      <c r="F13" s="85"/>
      <c r="G13" s="85"/>
      <c r="H13" s="85"/>
      <c r="I13" s="85"/>
      <c r="J13" s="84"/>
      <c r="K13" s="85"/>
      <c r="L13" s="47"/>
      <c r="M13" s="47"/>
      <c r="N13" s="47"/>
      <c r="O13" s="54" t="s">
        <v>133</v>
      </c>
      <c r="P13" s="54"/>
      <c r="Q13" s="72">
        <v>-1</v>
      </c>
      <c r="R13" s="72">
        <v>0</v>
      </c>
      <c r="S13" s="72">
        <v>3</v>
      </c>
      <c r="T13" s="72">
        <v>6</v>
      </c>
      <c r="U13" s="72">
        <v>10</v>
      </c>
      <c r="V13" s="72">
        <v>14</v>
      </c>
      <c r="W13" s="72">
        <v>16</v>
      </c>
      <c r="X13" s="72">
        <v>15</v>
      </c>
      <c r="Y13" s="72">
        <v>12</v>
      </c>
      <c r="Z13" s="72">
        <v>8</v>
      </c>
      <c r="AA13" s="72">
        <v>3</v>
      </c>
      <c r="AB13" s="72">
        <v>1</v>
      </c>
      <c r="AC13" s="48"/>
      <c r="AD13" s="46"/>
    </row>
    <row r="14" spans="2:30" x14ac:dyDescent="0.2">
      <c r="B14" s="43"/>
      <c r="C14" s="71"/>
      <c r="D14" s="71"/>
      <c r="E14" s="71"/>
      <c r="F14" s="71"/>
      <c r="G14" s="71"/>
      <c r="H14" s="71"/>
      <c r="I14" s="71"/>
      <c r="J14" s="84"/>
      <c r="K14" s="71"/>
      <c r="L14" s="47"/>
      <c r="M14" s="47"/>
      <c r="N14" s="47"/>
      <c r="O14" s="54" t="s">
        <v>134</v>
      </c>
      <c r="P14" s="54"/>
      <c r="Q14" s="72">
        <v>5</v>
      </c>
      <c r="R14" s="72">
        <v>7</v>
      </c>
      <c r="S14" s="72">
        <v>11</v>
      </c>
      <c r="T14" s="72">
        <v>16</v>
      </c>
      <c r="U14" s="72">
        <v>20</v>
      </c>
      <c r="V14" s="72">
        <v>23</v>
      </c>
      <c r="W14" s="72">
        <v>25</v>
      </c>
      <c r="X14" s="72">
        <v>25</v>
      </c>
      <c r="Y14" s="72">
        <v>21</v>
      </c>
      <c r="Z14" s="72">
        <v>16</v>
      </c>
      <c r="AA14" s="72">
        <v>9</v>
      </c>
      <c r="AB14" s="72">
        <v>6</v>
      </c>
      <c r="AC14" s="48"/>
      <c r="AD14" s="46"/>
    </row>
    <row r="15" spans="2:30" x14ac:dyDescent="0.2">
      <c r="B15" s="43"/>
      <c r="C15" s="71"/>
      <c r="D15" s="71"/>
      <c r="E15" s="71"/>
      <c r="F15" s="71"/>
      <c r="G15" s="71"/>
      <c r="H15" s="71"/>
      <c r="I15" s="71"/>
      <c r="J15" s="84"/>
      <c r="K15" s="71"/>
      <c r="L15" s="47"/>
      <c r="M15" s="47"/>
      <c r="N15" s="47"/>
      <c r="O15" s="54" t="s">
        <v>135</v>
      </c>
      <c r="P15" s="54"/>
      <c r="Q15" s="72">
        <v>12</v>
      </c>
      <c r="R15" s="72">
        <v>12.5</v>
      </c>
      <c r="S15" s="72">
        <v>13</v>
      </c>
      <c r="T15" s="72">
        <v>14</v>
      </c>
      <c r="U15" s="72">
        <v>14.5</v>
      </c>
      <c r="V15" s="72">
        <v>15</v>
      </c>
      <c r="W15" s="72">
        <v>15</v>
      </c>
      <c r="X15" s="72">
        <v>15</v>
      </c>
      <c r="Y15" s="72">
        <v>14.5</v>
      </c>
      <c r="Z15" s="72">
        <v>14</v>
      </c>
      <c r="AA15" s="72">
        <v>13.5</v>
      </c>
      <c r="AB15" s="72">
        <v>13</v>
      </c>
      <c r="AC15" s="48"/>
      <c r="AD15" s="46"/>
    </row>
    <row r="16" spans="2:30" x14ac:dyDescent="0.2">
      <c r="B16" s="43"/>
      <c r="C16" s="71"/>
      <c r="D16" s="71"/>
      <c r="E16" s="71"/>
      <c r="F16" s="71"/>
      <c r="G16" s="71"/>
      <c r="H16" s="71"/>
      <c r="I16" s="71"/>
      <c r="J16" s="84"/>
      <c r="K16" s="71"/>
      <c r="L16" s="47"/>
      <c r="M16" s="47"/>
      <c r="N16" s="47"/>
      <c r="O16" s="47"/>
      <c r="P16" s="47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48"/>
      <c r="AD16" s="46"/>
    </row>
    <row r="17" spans="2:30" x14ac:dyDescent="0.2">
      <c r="B17" s="43"/>
      <c r="C17" s="71"/>
      <c r="D17" s="71"/>
      <c r="E17" s="71"/>
      <c r="F17" s="71"/>
      <c r="G17" s="71"/>
      <c r="H17" s="71"/>
      <c r="I17" s="71"/>
      <c r="J17" s="84"/>
      <c r="K17" s="71"/>
      <c r="L17" s="55" t="s">
        <v>18</v>
      </c>
      <c r="M17" s="55"/>
      <c r="N17" s="55"/>
      <c r="O17" s="44"/>
      <c r="P17" s="44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44"/>
      <c r="AD17" s="46"/>
    </row>
    <row r="18" spans="2:30" x14ac:dyDescent="0.2">
      <c r="B18" s="43"/>
      <c r="C18" s="71"/>
      <c r="D18" s="71"/>
      <c r="E18" s="71"/>
      <c r="F18" s="71"/>
      <c r="G18" s="71"/>
      <c r="H18" s="71"/>
      <c r="I18" s="71"/>
      <c r="J18" s="84"/>
      <c r="K18" s="71"/>
      <c r="L18" s="56"/>
      <c r="M18" s="56"/>
      <c r="N18" s="56"/>
      <c r="O18" s="56"/>
      <c r="P18" s="56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56"/>
      <c r="AD18" s="46"/>
    </row>
    <row r="19" spans="2:30" ht="20" x14ac:dyDescent="0.2">
      <c r="B19" s="43"/>
      <c r="C19" s="71"/>
      <c r="D19" s="71"/>
      <c r="E19" s="71"/>
      <c r="F19" s="71"/>
      <c r="G19" s="71"/>
      <c r="H19" s="71"/>
      <c r="I19" s="71"/>
      <c r="J19" s="84"/>
      <c r="K19" s="71"/>
      <c r="L19" s="56"/>
      <c r="M19" s="58" t="s">
        <v>136</v>
      </c>
      <c r="N19" s="58"/>
      <c r="O19" s="56"/>
      <c r="P19" s="56"/>
      <c r="Q19" s="156" t="s">
        <v>232</v>
      </c>
      <c r="R19" s="157" t="s">
        <v>24</v>
      </c>
      <c r="S19" s="67"/>
      <c r="T19" s="126" t="s">
        <v>196</v>
      </c>
      <c r="U19" s="155" t="s">
        <v>23</v>
      </c>
      <c r="V19" s="67"/>
      <c r="W19" s="158" t="s">
        <v>32</v>
      </c>
      <c r="X19" s="155" t="s">
        <v>23</v>
      </c>
      <c r="Y19" s="67"/>
      <c r="Z19" s="159" t="s">
        <v>31</v>
      </c>
      <c r="AA19" s="155" t="s">
        <v>23</v>
      </c>
      <c r="AB19" s="67"/>
      <c r="AC19" s="56"/>
      <c r="AD19" s="46"/>
    </row>
    <row r="20" spans="2:30" x14ac:dyDescent="0.2">
      <c r="B20" s="43"/>
      <c r="C20" s="71"/>
      <c r="D20" s="71"/>
      <c r="E20" s="71"/>
      <c r="F20" s="71"/>
      <c r="G20" s="71"/>
      <c r="H20" s="71"/>
      <c r="I20" s="71"/>
      <c r="J20" s="84"/>
      <c r="K20" s="71"/>
      <c r="L20" s="56"/>
      <c r="M20" s="57"/>
      <c r="N20" s="57"/>
      <c r="O20" s="56"/>
      <c r="P20" s="56"/>
      <c r="Q20" s="160"/>
      <c r="R20" s="161" t="s">
        <v>23</v>
      </c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46"/>
    </row>
    <row r="21" spans="2:30" ht="26" thickBot="1" x14ac:dyDescent="0.3">
      <c r="B21" s="43"/>
      <c r="C21" s="71"/>
      <c r="D21" s="71"/>
      <c r="E21" s="71"/>
      <c r="F21" s="71"/>
      <c r="G21" s="71"/>
      <c r="H21" s="71"/>
      <c r="I21" s="71"/>
      <c r="J21" s="84"/>
      <c r="K21" s="71"/>
      <c r="L21" s="56"/>
      <c r="M21" s="57" t="s">
        <v>232</v>
      </c>
      <c r="N21" s="74"/>
      <c r="O21" s="95" t="s">
        <v>50</v>
      </c>
      <c r="P21" s="74"/>
      <c r="Q21" s="57" t="s">
        <v>4</v>
      </c>
      <c r="R21" s="57" t="s">
        <v>5</v>
      </c>
      <c r="S21" s="67" t="s">
        <v>6</v>
      </c>
      <c r="T21" s="67" t="s">
        <v>8</v>
      </c>
      <c r="U21" s="67" t="s">
        <v>9</v>
      </c>
      <c r="V21" s="67" t="s">
        <v>10</v>
      </c>
      <c r="W21" s="67" t="s">
        <v>11</v>
      </c>
      <c r="X21" s="67" t="s">
        <v>12</v>
      </c>
      <c r="Y21" s="67" t="s">
        <v>13</v>
      </c>
      <c r="Z21" s="67" t="s">
        <v>14</v>
      </c>
      <c r="AA21" s="67" t="s">
        <v>15</v>
      </c>
      <c r="AB21" s="67" t="s">
        <v>16</v>
      </c>
      <c r="AC21" s="56"/>
      <c r="AD21" s="46"/>
    </row>
    <row r="22" spans="2:30" ht="17" thickTop="1" x14ac:dyDescent="0.2">
      <c r="B22" s="43"/>
      <c r="C22" s="71"/>
      <c r="D22" s="71"/>
      <c r="E22" s="71"/>
      <c r="F22" s="71"/>
      <c r="G22" s="71"/>
      <c r="H22" s="71"/>
      <c r="I22" s="71"/>
      <c r="J22" s="84"/>
      <c r="K22" s="71"/>
      <c r="L22" s="56"/>
      <c r="M22" s="73" t="s">
        <v>24</v>
      </c>
      <c r="N22" s="60"/>
      <c r="O22" s="83" t="s">
        <v>20</v>
      </c>
      <c r="P22" s="60"/>
      <c r="Q22" s="80">
        <v>17</v>
      </c>
      <c r="R22" s="80">
        <v>17</v>
      </c>
      <c r="S22" s="80">
        <v>17</v>
      </c>
      <c r="T22" s="80">
        <v>17</v>
      </c>
      <c r="U22" s="80">
        <v>17</v>
      </c>
      <c r="V22" s="80">
        <v>17</v>
      </c>
      <c r="W22" s="80">
        <v>17</v>
      </c>
      <c r="X22" s="80">
        <v>17</v>
      </c>
      <c r="Y22" s="80">
        <v>17</v>
      </c>
      <c r="Z22" s="80">
        <v>17</v>
      </c>
      <c r="AA22" s="80">
        <v>17</v>
      </c>
      <c r="AB22" s="80">
        <v>17</v>
      </c>
      <c r="AC22" s="56"/>
      <c r="AD22" s="46"/>
    </row>
    <row r="23" spans="2:30" ht="17" thickBot="1" x14ac:dyDescent="0.25">
      <c r="B23" s="43"/>
      <c r="C23" s="71"/>
      <c r="D23" s="71"/>
      <c r="E23" s="71"/>
      <c r="F23" s="71"/>
      <c r="G23" s="71"/>
      <c r="H23" s="71"/>
      <c r="I23" s="71"/>
      <c r="J23" s="84"/>
      <c r="K23" s="71"/>
      <c r="L23" s="56"/>
      <c r="M23" s="61"/>
      <c r="N23" s="62"/>
      <c r="O23" s="79"/>
      <c r="P23" s="62"/>
      <c r="Q23" s="81">
        <f>'Heat Flow Calc'!F$67</f>
        <v>16.999999999999961</v>
      </c>
      <c r="R23" s="81">
        <f>'Heat Flow Calc'!V$67</f>
        <v>16.999999999999961</v>
      </c>
      <c r="S23" s="81">
        <f>'Heat Flow Calc'!AL$67</f>
        <v>16.999999999999968</v>
      </c>
      <c r="T23" s="81">
        <f>'Heat Flow Calc'!BB$67</f>
        <v>16.999999999999972</v>
      </c>
      <c r="U23" s="81">
        <f>'Heat Flow Calc'!BR$67</f>
        <v>16.999999999999982</v>
      </c>
      <c r="V23" s="81">
        <f>'Heat Flow Calc'!CH$67</f>
        <v>16.999999999999989</v>
      </c>
      <c r="W23" s="81">
        <f>'Heat Flow Calc'!CX$67</f>
        <v>16.999999999999993</v>
      </c>
      <c r="X23" s="81">
        <f>'Heat Flow Calc'!DN$67</f>
        <v>16.999999999999993</v>
      </c>
      <c r="Y23" s="81">
        <f>'Heat Flow Calc'!ED$67</f>
        <v>16.999999999999986</v>
      </c>
      <c r="Z23" s="81">
        <f>'Heat Flow Calc'!ET$67</f>
        <v>16.999999999999979</v>
      </c>
      <c r="AA23" s="81">
        <f>'Heat Flow Calc'!FJ$67</f>
        <v>16.999999999999964</v>
      </c>
      <c r="AB23" s="81">
        <f>'Heat Flow Calc'!FZ$67</f>
        <v>16.999999999999964</v>
      </c>
      <c r="AC23" s="56"/>
      <c r="AD23" s="46"/>
    </row>
    <row r="24" spans="2:30" x14ac:dyDescent="0.2">
      <c r="B24" s="43"/>
      <c r="C24" s="71"/>
      <c r="D24" s="71"/>
      <c r="E24" s="71"/>
      <c r="F24" s="71"/>
      <c r="G24" s="71"/>
      <c r="H24" s="71"/>
      <c r="I24" s="71"/>
      <c r="J24" s="84"/>
      <c r="K24" s="71"/>
      <c r="L24" s="56"/>
      <c r="M24" s="73" t="s">
        <v>24</v>
      </c>
      <c r="N24" s="60"/>
      <c r="O24" s="78" t="s">
        <v>21</v>
      </c>
      <c r="P24" s="60"/>
      <c r="Q24" s="80">
        <v>18</v>
      </c>
      <c r="R24" s="80">
        <v>18</v>
      </c>
      <c r="S24" s="80">
        <v>18</v>
      </c>
      <c r="T24" s="80">
        <v>18</v>
      </c>
      <c r="U24" s="80">
        <v>18</v>
      </c>
      <c r="V24" s="80">
        <v>18</v>
      </c>
      <c r="W24" s="80">
        <v>18</v>
      </c>
      <c r="X24" s="80">
        <v>18</v>
      </c>
      <c r="Y24" s="80">
        <v>18</v>
      </c>
      <c r="Z24" s="80">
        <v>18</v>
      </c>
      <c r="AA24" s="80">
        <v>18</v>
      </c>
      <c r="AB24" s="80">
        <v>18</v>
      </c>
      <c r="AC24" s="56"/>
      <c r="AD24" s="46"/>
    </row>
    <row r="25" spans="2:30" ht="17" thickBot="1" x14ac:dyDescent="0.25">
      <c r="B25" s="43"/>
      <c r="C25" s="71"/>
      <c r="D25" s="71"/>
      <c r="E25" s="71"/>
      <c r="F25" s="71"/>
      <c r="G25" s="71"/>
      <c r="H25" s="71"/>
      <c r="I25" s="71"/>
      <c r="J25" s="84"/>
      <c r="K25" s="71"/>
      <c r="L25" s="56"/>
      <c r="M25" s="61"/>
      <c r="N25" s="62"/>
      <c r="O25" s="79"/>
      <c r="P25" s="62"/>
      <c r="Q25" s="81">
        <f>'Heat Flow Calc'!F$66</f>
        <v>17.999999999999915</v>
      </c>
      <c r="R25" s="81">
        <f>'Heat Flow Calc'!V$66</f>
        <v>17.999999999999915</v>
      </c>
      <c r="S25" s="81">
        <f>'Heat Flow Calc'!AL$66</f>
        <v>17.999999999999936</v>
      </c>
      <c r="T25" s="81">
        <f>'Heat Flow Calc'!BB$66</f>
        <v>17.999999999999943</v>
      </c>
      <c r="U25" s="81">
        <f>'Heat Flow Calc'!BR$66</f>
        <v>17.999999999999964</v>
      </c>
      <c r="V25" s="81">
        <f>'Heat Flow Calc'!CH$66</f>
        <v>17.999999999999982</v>
      </c>
      <c r="W25" s="81">
        <f>'Heat Flow Calc'!CX$66</f>
        <v>17.999999999999993</v>
      </c>
      <c r="X25" s="81">
        <f>'Heat Flow Calc'!DN$66</f>
        <v>17.999999999999986</v>
      </c>
      <c r="Y25" s="81">
        <f>'Heat Flow Calc'!ED$66</f>
        <v>17.999999999999972</v>
      </c>
      <c r="Z25" s="81">
        <f>'Heat Flow Calc'!ET$66</f>
        <v>17.999999999999954</v>
      </c>
      <c r="AA25" s="81">
        <f>'Heat Flow Calc'!FJ$66</f>
        <v>17.999999999999932</v>
      </c>
      <c r="AB25" s="81">
        <f>'Heat Flow Calc'!FZ$66</f>
        <v>17.999999999999922</v>
      </c>
      <c r="AC25" s="56"/>
      <c r="AD25" s="46"/>
    </row>
    <row r="26" spans="2:30" x14ac:dyDescent="0.2">
      <c r="B26" s="43"/>
      <c r="C26" s="71"/>
      <c r="D26" s="71"/>
      <c r="E26" s="71"/>
      <c r="F26" s="71"/>
      <c r="G26" s="71"/>
      <c r="H26" s="71"/>
      <c r="I26" s="71"/>
      <c r="J26" s="84"/>
      <c r="K26" s="71"/>
      <c r="L26" s="56"/>
      <c r="M26" s="73" t="s">
        <v>24</v>
      </c>
      <c r="N26" s="60"/>
      <c r="O26" s="78" t="s">
        <v>27</v>
      </c>
      <c r="P26" s="60"/>
      <c r="Q26" s="80">
        <v>19</v>
      </c>
      <c r="R26" s="80">
        <v>19</v>
      </c>
      <c r="S26" s="80">
        <v>19</v>
      </c>
      <c r="T26" s="80">
        <v>19</v>
      </c>
      <c r="U26" s="80">
        <v>19</v>
      </c>
      <c r="V26" s="80">
        <v>19</v>
      </c>
      <c r="W26" s="80">
        <v>19</v>
      </c>
      <c r="X26" s="80">
        <v>19</v>
      </c>
      <c r="Y26" s="80">
        <v>19</v>
      </c>
      <c r="Z26" s="80">
        <v>19</v>
      </c>
      <c r="AA26" s="80">
        <v>19</v>
      </c>
      <c r="AB26" s="80">
        <v>19</v>
      </c>
      <c r="AC26" s="56"/>
      <c r="AD26" s="46"/>
    </row>
    <row r="27" spans="2:30" ht="17" thickBot="1" x14ac:dyDescent="0.25">
      <c r="B27" s="43"/>
      <c r="C27" s="71"/>
      <c r="D27" s="71"/>
      <c r="E27" s="71"/>
      <c r="F27" s="71"/>
      <c r="G27" s="71"/>
      <c r="H27" s="71"/>
      <c r="I27" s="71"/>
      <c r="J27" s="84"/>
      <c r="K27" s="71"/>
      <c r="L27" s="56"/>
      <c r="M27" s="61"/>
      <c r="N27" s="62"/>
      <c r="O27" s="79"/>
      <c r="P27" s="62"/>
      <c r="Q27" s="81">
        <f>'Heat Flow Calc'!F$65</f>
        <v>18.999999999999929</v>
      </c>
      <c r="R27" s="81">
        <f>'Heat Flow Calc'!V$65</f>
        <v>18.999999999999929</v>
      </c>
      <c r="S27" s="81">
        <f>'Heat Flow Calc'!AL$65</f>
        <v>18.999999999999936</v>
      </c>
      <c r="T27" s="81">
        <f>'Heat Flow Calc'!BB$65</f>
        <v>18.999999999999954</v>
      </c>
      <c r="U27" s="81">
        <f>'Heat Flow Calc'!BR$65</f>
        <v>18.999999999999964</v>
      </c>
      <c r="V27" s="81">
        <f>'Heat Flow Calc'!CH$65</f>
        <v>18.999999999999986</v>
      </c>
      <c r="W27" s="81">
        <f>'Heat Flow Calc'!CX$65</f>
        <v>18.999999999999993</v>
      </c>
      <c r="X27" s="81">
        <f>'Heat Flow Calc'!DN$65</f>
        <v>18.999999999999986</v>
      </c>
      <c r="Y27" s="81">
        <f>'Heat Flow Calc'!ED$65</f>
        <v>18.999999999999975</v>
      </c>
      <c r="Z27" s="81">
        <f>'Heat Flow Calc'!ET$65</f>
        <v>18.999999999999957</v>
      </c>
      <c r="AA27" s="81">
        <f>'Heat Flow Calc'!FJ$65</f>
        <v>18.999999999999947</v>
      </c>
      <c r="AB27" s="81">
        <f>'Heat Flow Calc'!FZ$65</f>
        <v>18.999999999999929</v>
      </c>
      <c r="AC27" s="56"/>
      <c r="AD27" s="46"/>
    </row>
    <row r="28" spans="2:30" x14ac:dyDescent="0.2">
      <c r="B28" s="43"/>
      <c r="C28" s="71"/>
      <c r="D28" s="71"/>
      <c r="E28" s="71"/>
      <c r="F28" s="71"/>
      <c r="G28" s="71"/>
      <c r="H28" s="71"/>
      <c r="I28" s="71"/>
      <c r="J28" s="84"/>
      <c r="K28" s="71"/>
      <c r="L28" s="56"/>
      <c r="M28" s="73" t="s">
        <v>23</v>
      </c>
      <c r="N28" s="60"/>
      <c r="O28" s="78" t="s">
        <v>19</v>
      </c>
      <c r="P28" s="60"/>
      <c r="Q28" s="80">
        <v>18</v>
      </c>
      <c r="R28" s="80">
        <v>18</v>
      </c>
      <c r="S28" s="80">
        <v>18</v>
      </c>
      <c r="T28" s="80">
        <v>18</v>
      </c>
      <c r="U28" s="80">
        <v>18</v>
      </c>
      <c r="V28" s="80">
        <v>18</v>
      </c>
      <c r="W28" s="80">
        <v>18</v>
      </c>
      <c r="X28" s="80">
        <v>18</v>
      </c>
      <c r="Y28" s="80">
        <v>18</v>
      </c>
      <c r="Z28" s="80">
        <v>18</v>
      </c>
      <c r="AA28" s="80">
        <v>18</v>
      </c>
      <c r="AB28" s="80">
        <v>18</v>
      </c>
      <c r="AC28" s="56"/>
      <c r="AD28" s="46"/>
    </row>
    <row r="29" spans="2:30" ht="17" thickBot="1" x14ac:dyDescent="0.25">
      <c r="B29" s="43"/>
      <c r="C29" s="71"/>
      <c r="D29" s="71"/>
      <c r="E29" s="71"/>
      <c r="F29" s="71"/>
      <c r="G29" s="71"/>
      <c r="H29" s="71"/>
      <c r="I29" s="71"/>
      <c r="J29" s="84"/>
      <c r="K29" s="71"/>
      <c r="L29" s="56"/>
      <c r="M29" s="61"/>
      <c r="N29" s="62"/>
      <c r="O29" s="79"/>
      <c r="P29" s="62"/>
      <c r="Q29" s="81">
        <f>'Heat Flow Calc'!F$64</f>
        <v>12.320169327728593</v>
      </c>
      <c r="R29" s="81">
        <f>'Heat Flow Calc'!V$64</f>
        <v>12.766808761247489</v>
      </c>
      <c r="S29" s="81">
        <f>'Heat Flow Calc'!AL$64</f>
        <v>13.3557404036751</v>
      </c>
      <c r="T29" s="81">
        <f>'Heat Flow Calc'!BB$64</f>
        <v>14.320165375167221</v>
      </c>
      <c r="U29" s="81">
        <f>'Heat Flow Calc'!BR$64</f>
        <v>14.98024312204916</v>
      </c>
      <c r="V29" s="81">
        <f>'Heat Flow Calc'!CH$64</f>
        <v>15.640320868931084</v>
      </c>
      <c r="W29" s="81">
        <f>'Heat Flow Calc'!CX$64</f>
        <v>15.782613077839773</v>
      </c>
      <c r="X29" s="81">
        <f>'Heat Flow Calc'!DN$64</f>
        <v>15.711466973385434</v>
      </c>
      <c r="Y29" s="81">
        <f>'Heat Flow Calc'!ED$64</f>
        <v>15.122535330957831</v>
      </c>
      <c r="Z29" s="81">
        <f>'Heat Flow Calc'!ET$64</f>
        <v>14.462457584075906</v>
      </c>
      <c r="AA29" s="81">
        <f>'Heat Flow Calc'!FJ$64</f>
        <v>13.731233732739639</v>
      </c>
      <c r="AB29" s="81">
        <f>'Heat Flow Calc'!FZ$64</f>
        <v>13.213448194766443</v>
      </c>
      <c r="AC29" s="56"/>
      <c r="AD29" s="46"/>
    </row>
    <row r="30" spans="2:30" x14ac:dyDescent="0.2">
      <c r="B30" s="43"/>
      <c r="C30" s="71"/>
      <c r="D30" s="71"/>
      <c r="E30" s="71"/>
      <c r="F30" s="71"/>
      <c r="G30" s="71"/>
      <c r="H30" s="71"/>
      <c r="I30" s="71"/>
      <c r="J30" s="84"/>
      <c r="K30" s="71"/>
      <c r="L30" s="56"/>
      <c r="M30" s="57"/>
      <c r="N30" s="59"/>
      <c r="O30" s="59"/>
      <c r="P30" s="59"/>
      <c r="Q30" s="57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6"/>
      <c r="AD30" s="46"/>
    </row>
    <row r="31" spans="2:30" ht="26" thickBot="1" x14ac:dyDescent="0.3">
      <c r="B31" s="43"/>
      <c r="C31" s="71"/>
      <c r="D31" s="71"/>
      <c r="E31" s="71"/>
      <c r="F31" s="71"/>
      <c r="G31" s="71"/>
      <c r="H31" s="71"/>
      <c r="I31" s="71"/>
      <c r="J31" s="84"/>
      <c r="K31" s="71"/>
      <c r="L31" s="56"/>
      <c r="M31" s="57" t="s">
        <v>232</v>
      </c>
      <c r="N31" s="74"/>
      <c r="O31" s="96" t="s">
        <v>53</v>
      </c>
      <c r="P31" s="75"/>
      <c r="Q31" s="57" t="s">
        <v>4</v>
      </c>
      <c r="R31" s="57" t="s">
        <v>5</v>
      </c>
      <c r="S31" s="67" t="s">
        <v>6</v>
      </c>
      <c r="T31" s="67" t="s">
        <v>8</v>
      </c>
      <c r="U31" s="67" t="s">
        <v>9</v>
      </c>
      <c r="V31" s="67" t="s">
        <v>10</v>
      </c>
      <c r="W31" s="67" t="s">
        <v>11</v>
      </c>
      <c r="X31" s="67" t="s">
        <v>12</v>
      </c>
      <c r="Y31" s="67" t="s">
        <v>13</v>
      </c>
      <c r="Z31" s="67" t="s">
        <v>14</v>
      </c>
      <c r="AA31" s="67" t="s">
        <v>15</v>
      </c>
      <c r="AB31" s="67" t="s">
        <v>16</v>
      </c>
      <c r="AC31" s="56"/>
      <c r="AD31" s="46"/>
    </row>
    <row r="32" spans="2:30" ht="17" thickTop="1" x14ac:dyDescent="0.2">
      <c r="B32" s="43"/>
      <c r="C32" s="71"/>
      <c r="D32" s="71"/>
      <c r="E32" s="71"/>
      <c r="F32" s="71"/>
      <c r="G32" s="71"/>
      <c r="H32" s="71"/>
      <c r="I32" s="71"/>
      <c r="J32" s="84"/>
      <c r="K32" s="71"/>
      <c r="L32" s="56"/>
      <c r="M32" s="73" t="s">
        <v>24</v>
      </c>
      <c r="N32" s="60"/>
      <c r="O32" s="76" t="s">
        <v>20</v>
      </c>
      <c r="P32" s="60"/>
      <c r="Q32" s="80">
        <v>22</v>
      </c>
      <c r="R32" s="80">
        <v>22</v>
      </c>
      <c r="S32" s="80">
        <v>22</v>
      </c>
      <c r="T32" s="80">
        <v>22</v>
      </c>
      <c r="U32" s="80">
        <v>22</v>
      </c>
      <c r="V32" s="80">
        <v>25</v>
      </c>
      <c r="W32" s="80">
        <v>25</v>
      </c>
      <c r="X32" s="80">
        <v>25</v>
      </c>
      <c r="Y32" s="80">
        <v>22</v>
      </c>
      <c r="Z32" s="80">
        <v>22</v>
      </c>
      <c r="AA32" s="80">
        <v>22</v>
      </c>
      <c r="AB32" s="80">
        <v>22</v>
      </c>
      <c r="AC32" s="56"/>
      <c r="AD32" s="46"/>
    </row>
    <row r="33" spans="2:30" ht="17" thickBot="1" x14ac:dyDescent="0.25">
      <c r="B33" s="43"/>
      <c r="C33" s="71"/>
      <c r="D33" s="71"/>
      <c r="E33" s="71"/>
      <c r="F33" s="71"/>
      <c r="G33" s="71"/>
      <c r="H33" s="71"/>
      <c r="I33" s="71"/>
      <c r="J33" s="84"/>
      <c r="K33" s="71"/>
      <c r="L33" s="56"/>
      <c r="M33" s="61"/>
      <c r="N33" s="62"/>
      <c r="O33" s="77"/>
      <c r="P33" s="62"/>
      <c r="Q33" s="81">
        <f>'Heat Flow Calc'!F$136</f>
        <v>21.999999999999961</v>
      </c>
      <c r="R33" s="81">
        <f>'Heat Flow Calc'!V$136</f>
        <v>21.999999999999968</v>
      </c>
      <c r="S33" s="81">
        <f>'Heat Flow Calc'!AL$136</f>
        <v>21.999999999999972</v>
      </c>
      <c r="T33" s="81">
        <f>'Heat Flow Calc'!BB$136</f>
        <v>21.999999999999986</v>
      </c>
      <c r="U33" s="81">
        <f>'Heat Flow Calc'!BR$136</f>
        <v>21.999999999999993</v>
      </c>
      <c r="V33" s="81">
        <f>'Heat Flow Calc'!CH$136</f>
        <v>25</v>
      </c>
      <c r="W33" s="81">
        <f>'Heat Flow Calc'!CX$136</f>
        <v>25.000000000000004</v>
      </c>
      <c r="X33" s="81">
        <f>'Heat Flow Calc'!DN$136</f>
        <v>25.000000000000007</v>
      </c>
      <c r="Y33" s="81">
        <f>'Heat Flow Calc'!ED$136</f>
        <v>21.999999999999996</v>
      </c>
      <c r="Z33" s="81">
        <f>'Heat Flow Calc'!ET$136</f>
        <v>21.999999999999986</v>
      </c>
      <c r="AA33" s="81">
        <f>'Heat Flow Calc'!FJ$136</f>
        <v>21.999999999999972</v>
      </c>
      <c r="AB33" s="81">
        <f>'Heat Flow Calc'!FZ$136</f>
        <v>21.999999999999964</v>
      </c>
      <c r="AC33" s="56"/>
      <c r="AD33" s="46"/>
    </row>
    <row r="34" spans="2:30" x14ac:dyDescent="0.2">
      <c r="B34" s="90"/>
      <c r="C34" s="94"/>
      <c r="D34" s="94"/>
      <c r="E34" s="94"/>
      <c r="F34" s="94"/>
      <c r="G34" s="94"/>
      <c r="H34" s="94"/>
      <c r="I34" s="94"/>
      <c r="J34" s="89"/>
      <c r="K34" s="71"/>
      <c r="L34" s="56"/>
      <c r="M34" s="73" t="s">
        <v>24</v>
      </c>
      <c r="N34" s="60"/>
      <c r="O34" s="76" t="s">
        <v>21</v>
      </c>
      <c r="P34" s="60"/>
      <c r="Q34" s="80">
        <v>23</v>
      </c>
      <c r="R34" s="80">
        <v>23</v>
      </c>
      <c r="S34" s="80">
        <v>23</v>
      </c>
      <c r="T34" s="80">
        <v>23</v>
      </c>
      <c r="U34" s="80">
        <v>23</v>
      </c>
      <c r="V34" s="80">
        <v>23</v>
      </c>
      <c r="W34" s="80">
        <v>25</v>
      </c>
      <c r="X34" s="80">
        <v>23</v>
      </c>
      <c r="Y34" s="80">
        <v>23</v>
      </c>
      <c r="Z34" s="80">
        <v>23</v>
      </c>
      <c r="AA34" s="80">
        <v>23</v>
      </c>
      <c r="AB34" s="80">
        <v>23</v>
      </c>
      <c r="AC34" s="56"/>
      <c r="AD34" s="46"/>
    </row>
    <row r="35" spans="2:30" ht="17" thickBot="1" x14ac:dyDescent="0.25">
      <c r="B35" s="86" t="s">
        <v>142</v>
      </c>
      <c r="C35" s="87" t="s">
        <v>143</v>
      </c>
      <c r="D35" s="87">
        <v>1</v>
      </c>
      <c r="E35" s="87"/>
      <c r="F35" s="87"/>
      <c r="G35" s="87"/>
      <c r="H35" s="87" t="s">
        <v>139</v>
      </c>
      <c r="I35" s="88">
        <v>3.9</v>
      </c>
      <c r="J35" s="89"/>
      <c r="K35" s="71"/>
      <c r="L35" s="56"/>
      <c r="M35" s="61"/>
      <c r="N35" s="62"/>
      <c r="O35" s="77"/>
      <c r="P35" s="62"/>
      <c r="Q35" s="81">
        <f>'Heat Flow Calc'!F$135</f>
        <v>22.999999999999922</v>
      </c>
      <c r="R35" s="81">
        <f>'Heat Flow Calc'!V$135</f>
        <v>22.999999999999936</v>
      </c>
      <c r="S35" s="81">
        <f>'Heat Flow Calc'!AL$135</f>
        <v>22.999999999999947</v>
      </c>
      <c r="T35" s="81">
        <f>'Heat Flow Calc'!BB$135</f>
        <v>22.999999999999972</v>
      </c>
      <c r="U35" s="81">
        <f>'Heat Flow Calc'!BR$135</f>
        <v>22.999999999999986</v>
      </c>
      <c r="V35" s="81">
        <f>'Heat Flow Calc'!CH$135</f>
        <v>23</v>
      </c>
      <c r="W35" s="81">
        <f>'Heat Flow Calc'!CX$135</f>
        <v>25</v>
      </c>
      <c r="X35" s="81">
        <f>'Heat Flow Calc'!DN$135</f>
        <v>23.000000000000007</v>
      </c>
      <c r="Y35" s="81">
        <f>'Heat Flow Calc'!ED$135</f>
        <v>22.999999999999993</v>
      </c>
      <c r="Z35" s="81">
        <f>'Heat Flow Calc'!ET$135</f>
        <v>22.999999999999972</v>
      </c>
      <c r="AA35" s="81">
        <f>'Heat Flow Calc'!FJ$135</f>
        <v>22.999999999999936</v>
      </c>
      <c r="AB35" s="81">
        <f>'Heat Flow Calc'!FZ$135</f>
        <v>22.999999999999925</v>
      </c>
      <c r="AC35" s="56"/>
      <c r="AD35" s="46"/>
    </row>
    <row r="36" spans="2:30" x14ac:dyDescent="0.2">
      <c r="B36" s="86">
        <f>F37</f>
        <v>3.796856061348139</v>
      </c>
      <c r="C36" s="87">
        <f>G37</f>
        <v>6.1664066625304459</v>
      </c>
      <c r="D36" s="87" t="s">
        <v>144</v>
      </c>
      <c r="E36" s="87" t="s">
        <v>145</v>
      </c>
      <c r="F36" s="87" t="s">
        <v>142</v>
      </c>
      <c r="G36" s="87" t="s">
        <v>143</v>
      </c>
      <c r="H36" s="87" t="s">
        <v>140</v>
      </c>
      <c r="I36" s="88">
        <v>4.5999999999999996</v>
      </c>
      <c r="J36" s="89"/>
      <c r="K36" s="71"/>
      <c r="L36" s="56"/>
      <c r="M36" s="73" t="s">
        <v>24</v>
      </c>
      <c r="N36" s="60"/>
      <c r="O36" s="76" t="s">
        <v>27</v>
      </c>
      <c r="P36" s="60"/>
      <c r="Q36" s="80">
        <v>23</v>
      </c>
      <c r="R36" s="80">
        <v>23</v>
      </c>
      <c r="S36" s="80">
        <v>23</v>
      </c>
      <c r="T36" s="80">
        <v>23</v>
      </c>
      <c r="U36" s="80">
        <v>23</v>
      </c>
      <c r="V36" s="80">
        <v>23</v>
      </c>
      <c r="W36" s="80">
        <v>23</v>
      </c>
      <c r="X36" s="80">
        <v>23</v>
      </c>
      <c r="Y36" s="80">
        <v>23</v>
      </c>
      <c r="Z36" s="80">
        <v>23</v>
      </c>
      <c r="AA36" s="80">
        <v>23</v>
      </c>
      <c r="AB36" s="80">
        <v>23</v>
      </c>
      <c r="AC36" s="56"/>
      <c r="AD36" s="46"/>
    </row>
    <row r="37" spans="2:30" ht="17" thickBot="1" x14ac:dyDescent="0.25">
      <c r="B37" s="86">
        <f>I36</f>
        <v>4.5999999999999996</v>
      </c>
      <c r="C37" s="87">
        <f>I37</f>
        <v>2.35</v>
      </c>
      <c r="D37" s="87">
        <f>--50-J6*D35</f>
        <v>11.884200076144104</v>
      </c>
      <c r="E37" s="87">
        <f>PI() *D37/180</f>
        <v>0.20741842029447544</v>
      </c>
      <c r="F37" s="87">
        <f>I36-I35*SIN(E37)</f>
        <v>3.796856061348139</v>
      </c>
      <c r="G37" s="87">
        <f>I37+I35*COS(E37)</f>
        <v>6.1664066625304459</v>
      </c>
      <c r="H37" s="87" t="s">
        <v>141</v>
      </c>
      <c r="I37" s="88">
        <v>2.35</v>
      </c>
      <c r="J37" s="89"/>
      <c r="K37" s="71"/>
      <c r="L37" s="56"/>
      <c r="M37" s="61"/>
      <c r="N37" s="62"/>
      <c r="O37" s="77"/>
      <c r="P37" s="62"/>
      <c r="Q37" s="81">
        <f>'Heat Flow Calc'!F$134</f>
        <v>22.999999999999925</v>
      </c>
      <c r="R37" s="81">
        <f>'Heat Flow Calc'!V$134</f>
        <v>22.999999999999932</v>
      </c>
      <c r="S37" s="81">
        <f>'Heat Flow Calc'!AL$134</f>
        <v>22.999999999999957</v>
      </c>
      <c r="T37" s="81">
        <f>'Heat Flow Calc'!BB$134</f>
        <v>22.999999999999979</v>
      </c>
      <c r="U37" s="81">
        <f>'Heat Flow Calc'!BR$134</f>
        <v>22.999999999999993</v>
      </c>
      <c r="V37" s="81">
        <f>'Heat Flow Calc'!CH$134</f>
        <v>23</v>
      </c>
      <c r="W37" s="81">
        <f>'Heat Flow Calc'!CX$134</f>
        <v>23.000000000000007</v>
      </c>
      <c r="X37" s="81">
        <f>'Heat Flow Calc'!DN$134</f>
        <v>23.000000000000011</v>
      </c>
      <c r="Y37" s="81">
        <f>'Heat Flow Calc'!ED$134</f>
        <v>22.999999999999993</v>
      </c>
      <c r="Z37" s="81">
        <f>'Heat Flow Calc'!ET$134</f>
        <v>22.999999999999979</v>
      </c>
      <c r="AA37" s="81">
        <f>'Heat Flow Calc'!FJ$134</f>
        <v>22.999999999999943</v>
      </c>
      <c r="AB37" s="81">
        <f>'Heat Flow Calc'!FZ$134</f>
        <v>22.999999999999936</v>
      </c>
      <c r="AC37" s="56"/>
      <c r="AD37" s="46"/>
    </row>
    <row r="38" spans="2:30" x14ac:dyDescent="0.2">
      <c r="B38" s="86">
        <v>9</v>
      </c>
      <c r="C38" s="87"/>
      <c r="D38" s="87"/>
      <c r="E38" s="87"/>
      <c r="F38" s="87">
        <f>I36</f>
        <v>4.5999999999999996</v>
      </c>
      <c r="G38" s="87">
        <f>I37</f>
        <v>2.35</v>
      </c>
      <c r="H38" s="87"/>
      <c r="I38" s="87"/>
      <c r="J38" s="89"/>
      <c r="K38" s="71"/>
      <c r="L38" s="56"/>
      <c r="M38" s="73" t="s">
        <v>23</v>
      </c>
      <c r="N38" s="60"/>
      <c r="O38" s="76" t="s">
        <v>19</v>
      </c>
      <c r="P38" s="60"/>
      <c r="Q38" s="80">
        <v>20</v>
      </c>
      <c r="R38" s="80">
        <v>20</v>
      </c>
      <c r="S38" s="80">
        <v>20</v>
      </c>
      <c r="T38" s="80">
        <v>20</v>
      </c>
      <c r="U38" s="80">
        <v>20</v>
      </c>
      <c r="V38" s="80">
        <v>20</v>
      </c>
      <c r="W38" s="80">
        <v>20</v>
      </c>
      <c r="X38" s="80">
        <v>20</v>
      </c>
      <c r="Y38" s="80">
        <v>20</v>
      </c>
      <c r="Z38" s="80">
        <v>20</v>
      </c>
      <c r="AA38" s="80">
        <v>20</v>
      </c>
      <c r="AB38" s="80">
        <v>20</v>
      </c>
      <c r="AC38" s="56"/>
      <c r="AD38" s="46"/>
    </row>
    <row r="39" spans="2:30" ht="17" thickBot="1" x14ac:dyDescent="0.25">
      <c r="B39" s="90"/>
      <c r="C39" s="91"/>
      <c r="D39" s="91"/>
      <c r="E39" s="91"/>
      <c r="F39" s="91"/>
      <c r="G39" s="91"/>
      <c r="H39" s="91"/>
      <c r="I39" s="91"/>
      <c r="J39" s="92"/>
      <c r="K39" s="44"/>
      <c r="L39" s="56"/>
      <c r="M39" s="61"/>
      <c r="N39" s="62"/>
      <c r="O39" s="77"/>
      <c r="P39" s="62"/>
      <c r="Q39" s="81">
        <f>'Heat Flow Calc'!F$133</f>
        <v>13.45851095155939</v>
      </c>
      <c r="R39" s="81">
        <f>'Heat Flow Calc'!V$133</f>
        <v>13.976296489532643</v>
      </c>
      <c r="S39" s="81">
        <f>'Heat Flow Calc'!AL$133</f>
        <v>14.636374236414525</v>
      </c>
      <c r="T39" s="81">
        <f>'Heat Flow Calc'!BB$133</f>
        <v>15.743091416815389</v>
      </c>
      <c r="U39" s="81">
        <f>'Heat Flow Calc'!BR$133</f>
        <v>16.403169163697299</v>
      </c>
      <c r="V39" s="81">
        <f>'Heat Flow Calc'!CH$133</f>
        <v>16.992100806124924</v>
      </c>
      <c r="W39" s="81">
        <f>'Heat Flow Calc'!CX$133</f>
        <v>17.134393015033609</v>
      </c>
      <c r="X39" s="81">
        <f>'Heat Flow Calc'!DN$133</f>
        <v>17.134393015033602</v>
      </c>
      <c r="Y39" s="81">
        <f>'Heat Flow Calc'!ED$133</f>
        <v>16.47431526815166</v>
      </c>
      <c r="Z39" s="81">
        <f>'Heat Flow Calc'!ET$133</f>
        <v>15.743091416815389</v>
      </c>
      <c r="AA39" s="81">
        <f>'Heat Flow Calc'!FJ$133</f>
        <v>14.869575356570465</v>
      </c>
      <c r="AB39" s="81">
        <f>'Heat Flow Calc'!FZ$133</f>
        <v>14.280643714142826</v>
      </c>
      <c r="AC39" s="56"/>
      <c r="AD39" s="46"/>
    </row>
    <row r="40" spans="2:30" x14ac:dyDescent="0.2">
      <c r="B40" s="90"/>
      <c r="C40" s="91"/>
      <c r="D40" s="91"/>
      <c r="E40" s="91"/>
      <c r="F40" s="91"/>
      <c r="G40" s="91"/>
      <c r="H40" s="91"/>
      <c r="I40" s="91"/>
      <c r="J40" s="92"/>
      <c r="K40" s="44"/>
      <c r="L40" s="56"/>
      <c r="M40" s="57"/>
      <c r="N40" s="59"/>
      <c r="O40" s="59"/>
      <c r="P40" s="59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56"/>
      <c r="AD40" s="46"/>
    </row>
    <row r="41" spans="2:30" ht="17" thickBot="1" x14ac:dyDescent="0.25">
      <c r="B41" s="49"/>
      <c r="C41" s="50"/>
      <c r="D41" s="50"/>
      <c r="E41" s="50"/>
      <c r="F41" s="50"/>
      <c r="G41" s="50"/>
      <c r="H41" s="50"/>
      <c r="I41" s="50"/>
      <c r="J41" s="51"/>
      <c r="K41" s="50"/>
      <c r="L41" s="50"/>
      <c r="M41" s="50"/>
      <c r="N41" s="50"/>
      <c r="O41" s="50"/>
      <c r="P41" s="50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51"/>
      <c r="AD41" s="52"/>
    </row>
    <row r="42" spans="2:30" ht="17" thickTop="1" x14ac:dyDescent="0.2"/>
  </sheetData>
  <sheetProtection algorithmName="SHA-512" hashValue="jOXUqH4kb5ZnlGDo6Y07DoegEH0UJx45foVqn0FyL3MP6er3knK+Xn3Xh+r4hoxPEGXLuBlA+swMNyVSwn4d5A==" saltValue="KaFid7Ce0vwFonCYdY2Z2Q==" spinCount="100000" sheet="1" objects="1" scenarios="1" selectLockedCells="1"/>
  <conditionalFormatting sqref="Q22:AB22">
    <cfRule type="expression" dxfId="40" priority="155">
      <formula>$M22&lt;&gt;"on"</formula>
    </cfRule>
    <cfRule type="expression" dxfId="39" priority="156">
      <formula>$M22="on"</formula>
    </cfRule>
  </conditionalFormatting>
  <conditionalFormatting sqref="Q23:AB23">
    <cfRule type="expression" dxfId="38" priority="153">
      <formula>$M22="on"</formula>
    </cfRule>
    <cfRule type="expression" dxfId="37" priority="154">
      <formula>$M22&lt;&gt;"on"</formula>
    </cfRule>
  </conditionalFormatting>
  <conditionalFormatting sqref="Q24:AB24">
    <cfRule type="expression" dxfId="36" priority="47">
      <formula>$M24&lt;&gt;"on"</formula>
    </cfRule>
    <cfRule type="expression" dxfId="35" priority="48">
      <formula>$M24="on"</formula>
    </cfRule>
  </conditionalFormatting>
  <conditionalFormatting sqref="Q26:AB26">
    <cfRule type="expression" dxfId="34" priority="43">
      <formula>$M26&lt;&gt;"on"</formula>
    </cfRule>
    <cfRule type="expression" dxfId="33" priority="44">
      <formula>$M26="on"</formula>
    </cfRule>
  </conditionalFormatting>
  <conditionalFormatting sqref="Q28:AB28">
    <cfRule type="expression" dxfId="32" priority="39">
      <formula>$M28&lt;&gt;"on"</formula>
    </cfRule>
    <cfRule type="expression" dxfId="31" priority="40">
      <formula>$M28="on"</formula>
    </cfRule>
  </conditionalFormatting>
  <conditionalFormatting sqref="Q32:AB32">
    <cfRule type="expression" dxfId="30" priority="35">
      <formula>$M32&lt;&gt;"on"</formula>
    </cfRule>
    <cfRule type="expression" dxfId="29" priority="36">
      <formula>$M32="on"</formula>
    </cfRule>
  </conditionalFormatting>
  <conditionalFormatting sqref="Q34:AB34">
    <cfRule type="expression" dxfId="28" priority="31">
      <formula>$M34&lt;&gt;"on"</formula>
    </cfRule>
    <cfRule type="expression" dxfId="27" priority="32">
      <formula>$M34="on"</formula>
    </cfRule>
  </conditionalFormatting>
  <conditionalFormatting sqref="Q36:AB36">
    <cfRule type="expression" dxfId="26" priority="27">
      <formula>$M36&lt;&gt;"on"</formula>
    </cfRule>
    <cfRule type="expression" dxfId="25" priority="28">
      <formula>$M36="on"</formula>
    </cfRule>
  </conditionalFormatting>
  <conditionalFormatting sqref="Q38:AB38">
    <cfRule type="expression" dxfId="24" priority="23">
      <formula>$M38&lt;&gt;"on"</formula>
    </cfRule>
    <cfRule type="expression" dxfId="23" priority="24">
      <formula>$M38="on"</formula>
    </cfRule>
  </conditionalFormatting>
  <conditionalFormatting sqref="Q25:AB25">
    <cfRule type="expression" dxfId="22" priority="13">
      <formula>$M24="on"</formula>
    </cfRule>
    <cfRule type="expression" dxfId="21" priority="14">
      <formula>$M24&lt;&gt;"on"</formula>
    </cfRule>
  </conditionalFormatting>
  <conditionalFormatting sqref="Q27:AB27">
    <cfRule type="expression" dxfId="20" priority="11">
      <formula>$M26="on"</formula>
    </cfRule>
    <cfRule type="expression" dxfId="19" priority="12">
      <formula>$M26&lt;&gt;"on"</formula>
    </cfRule>
  </conditionalFormatting>
  <conditionalFormatting sqref="Q29:AB29">
    <cfRule type="expression" dxfId="18" priority="9">
      <formula>$M28="on"</formula>
    </cfRule>
    <cfRule type="expression" dxfId="17" priority="10">
      <formula>$M28&lt;&gt;"on"</formula>
    </cfRule>
  </conditionalFormatting>
  <conditionalFormatting sqref="Q33:AB33">
    <cfRule type="expression" dxfId="16" priority="7">
      <formula>$M32="on"</formula>
    </cfRule>
    <cfRule type="expression" dxfId="15" priority="8">
      <formula>$M32&lt;&gt;"on"</formula>
    </cfRule>
  </conditionalFormatting>
  <conditionalFormatting sqref="Q35:AB35">
    <cfRule type="expression" dxfId="14" priority="5">
      <formula>$M34="on"</formula>
    </cfRule>
    <cfRule type="expression" dxfId="13" priority="6">
      <formula>$M34&lt;&gt;"on"</formula>
    </cfRule>
  </conditionalFormatting>
  <conditionalFormatting sqref="Q37:AB37">
    <cfRule type="expression" dxfId="12" priority="3">
      <formula>$M36="on"</formula>
    </cfRule>
    <cfRule type="expression" dxfId="11" priority="4">
      <formula>$M36&lt;&gt;"on"</formula>
    </cfRule>
  </conditionalFormatting>
  <conditionalFormatting sqref="Q39:AB39">
    <cfRule type="expression" dxfId="10" priority="1">
      <formula>$M38="on"</formula>
    </cfRule>
    <cfRule type="expression" dxfId="9" priority="2">
      <formula>$M38&lt;&gt;"on"</formula>
    </cfRule>
  </conditionalFormatting>
  <dataValidations count="1">
    <dataValidation type="list" allowBlank="1" showInputMessage="1" showErrorMessage="1" sqref="M24 M26 M28 M32 M34 M36 M22 M38 U19 AA19 X19" xr:uid="{C4190471-3DC8-604D-AA9E-AD06588CF459}">
      <formula1>$R$19:$R$20</formula1>
    </dataValidation>
  </dataValidations>
  <pageMargins left="0.7" right="0.7" top="0.78740157499999996" bottom="0.78740157499999996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3EB14-4BFA-9C4C-A53D-939EF56D359F}">
  <dimension ref="B1:AA56"/>
  <sheetViews>
    <sheetView topLeftCell="A6" zoomScale="130" zoomScaleNormal="130" workbookViewId="0">
      <selection activeCell="U30" sqref="U30"/>
    </sheetView>
  </sheetViews>
  <sheetFormatPr baseColWidth="10" defaultRowHeight="16" x14ac:dyDescent="0.2"/>
  <cols>
    <col min="1" max="1" width="1.83203125" style="37" customWidth="1"/>
    <col min="2" max="2" width="10.83203125" style="37"/>
    <col min="3" max="9" width="10.5" style="37" customWidth="1"/>
    <col min="10" max="10" width="10.83203125" style="38"/>
    <col min="11" max="11" width="7.5" style="37" customWidth="1"/>
    <col min="12" max="13" width="1.83203125" style="37" customWidth="1"/>
    <col min="14" max="14" width="4" style="37" customWidth="1"/>
    <col min="15" max="15" width="16.5" style="180" customWidth="1"/>
    <col min="16" max="16" width="1.1640625" style="37" customWidth="1"/>
    <col min="17" max="25" width="13.33203125" style="63" customWidth="1"/>
    <col min="26" max="26" width="2.83203125" style="38" customWidth="1"/>
    <col min="27" max="27" width="2.83203125" style="37" customWidth="1"/>
    <col min="28" max="16384" width="10.83203125" style="37"/>
  </cols>
  <sheetData>
    <row r="1" spans="2:27" ht="8" customHeight="1" thickBot="1" x14ac:dyDescent="0.25"/>
    <row r="2" spans="2:27" ht="17" thickTop="1" x14ac:dyDescent="0.2">
      <c r="B2" s="39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181"/>
      <c r="P2" s="40"/>
      <c r="Q2" s="64"/>
      <c r="R2" s="64"/>
      <c r="S2" s="64"/>
      <c r="T2" s="64"/>
      <c r="U2" s="64"/>
      <c r="V2" s="64"/>
      <c r="W2" s="64"/>
      <c r="X2" s="64"/>
      <c r="Y2" s="64"/>
      <c r="Z2" s="41"/>
      <c r="AA2" s="42"/>
    </row>
    <row r="3" spans="2:27" x14ac:dyDescent="0.2">
      <c r="B3" s="43"/>
      <c r="C3" s="71"/>
      <c r="D3" s="71"/>
      <c r="E3" s="71"/>
      <c r="F3" s="71"/>
      <c r="G3" s="71"/>
      <c r="H3" s="71"/>
      <c r="I3" s="71"/>
      <c r="J3" s="89"/>
      <c r="K3" s="71"/>
      <c r="L3" s="44"/>
      <c r="M3" s="44"/>
      <c r="N3" s="44"/>
      <c r="O3" s="182"/>
      <c r="P3" s="44"/>
      <c r="Q3" s="65"/>
      <c r="R3" s="65"/>
      <c r="S3" s="65"/>
      <c r="T3" s="65"/>
      <c r="U3" s="65"/>
      <c r="V3" s="65"/>
      <c r="W3" s="65"/>
      <c r="X3" s="65"/>
      <c r="Y3" s="65"/>
      <c r="Z3" s="45"/>
      <c r="AA3" s="46"/>
    </row>
    <row r="4" spans="2:27" x14ac:dyDescent="0.2">
      <c r="B4" s="43"/>
      <c r="C4" s="71"/>
      <c r="D4" s="71"/>
      <c r="E4" s="71"/>
      <c r="F4" s="71"/>
      <c r="G4" s="71"/>
      <c r="H4" s="71"/>
      <c r="I4" s="71"/>
      <c r="J4" s="89" t="s">
        <v>138</v>
      </c>
      <c r="K4" s="44"/>
      <c r="L4" s="44"/>
      <c r="M4" s="44"/>
      <c r="N4" s="44"/>
      <c r="O4" s="182"/>
      <c r="P4" s="44"/>
      <c r="Q4" s="65"/>
      <c r="R4" s="65"/>
      <c r="S4" s="65"/>
      <c r="T4" s="65"/>
      <c r="U4" s="65"/>
      <c r="V4" s="65"/>
      <c r="W4" s="65"/>
      <c r="X4" s="65"/>
      <c r="Y4" s="65"/>
      <c r="Z4" s="45"/>
      <c r="AA4" s="46"/>
    </row>
    <row r="5" spans="2:27" ht="29" x14ac:dyDescent="0.2">
      <c r="B5" s="43"/>
      <c r="C5" s="71"/>
      <c r="D5" s="71"/>
      <c r="E5" s="71"/>
      <c r="F5" s="71"/>
      <c r="G5" s="71"/>
      <c r="H5" s="71"/>
      <c r="I5" s="71"/>
      <c r="J5" s="89" t="s">
        <v>146</v>
      </c>
      <c r="K5" s="44"/>
      <c r="L5" s="269"/>
      <c r="M5" s="276" t="s">
        <v>270</v>
      </c>
      <c r="N5" s="269"/>
      <c r="O5" s="270"/>
      <c r="P5" s="269"/>
      <c r="Q5" s="273">
        <f>'Energy Performance Report'!AB184+'Energy Performance Report'!AC184</f>
        <v>114.34739977156769</v>
      </c>
      <c r="R5" s="275" t="s">
        <v>269</v>
      </c>
      <c r="S5" s="271">
        <f>'Energy Performance Report'!$AB$184</f>
        <v>113.64963107620937</v>
      </c>
      <c r="T5" s="275" t="s">
        <v>269</v>
      </c>
      <c r="U5" s="272">
        <f>'Energy Performance Report'!$AC$184</f>
        <v>0.6977686953583131</v>
      </c>
      <c r="V5" s="275" t="s">
        <v>269</v>
      </c>
      <c r="W5" s="65"/>
      <c r="X5" s="65"/>
      <c r="Y5" s="65"/>
      <c r="Z5" s="45"/>
      <c r="AA5" s="46"/>
    </row>
    <row r="6" spans="2:27" x14ac:dyDescent="0.2">
      <c r="B6" s="43"/>
      <c r="C6" s="71"/>
      <c r="D6" s="71"/>
      <c r="E6" s="71"/>
      <c r="F6" s="71"/>
      <c r="G6" s="71"/>
      <c r="H6" s="71"/>
      <c r="I6" s="71"/>
      <c r="J6" s="89">
        <f>Q5/3</f>
        <v>38.115799923855896</v>
      </c>
      <c r="K6" s="44"/>
      <c r="L6" s="44"/>
      <c r="M6" s="44"/>
      <c r="N6" s="44"/>
      <c r="O6" s="182"/>
      <c r="P6" s="44"/>
      <c r="Q6" s="65"/>
      <c r="R6" s="65"/>
      <c r="S6" s="65"/>
      <c r="T6" s="65"/>
      <c r="U6" s="65"/>
      <c r="V6" s="65"/>
      <c r="W6" s="65"/>
      <c r="X6" s="65"/>
      <c r="Y6" s="65"/>
      <c r="Z6" s="45"/>
      <c r="AA6" s="46"/>
    </row>
    <row r="7" spans="2:27" ht="30" x14ac:dyDescent="0.3">
      <c r="B7" s="43"/>
      <c r="C7" s="71"/>
      <c r="D7" s="71"/>
      <c r="E7" s="71"/>
      <c r="F7" s="71"/>
      <c r="G7" s="71"/>
      <c r="H7" s="71"/>
      <c r="I7" s="71"/>
      <c r="J7" s="84"/>
      <c r="K7" s="71"/>
      <c r="L7" s="69"/>
      <c r="M7" s="69" t="s">
        <v>150</v>
      </c>
      <c r="N7" s="69"/>
      <c r="O7" s="183"/>
      <c r="P7" s="69"/>
      <c r="Q7" s="82"/>
      <c r="R7" s="82"/>
      <c r="S7" s="82"/>
      <c r="T7" s="82"/>
      <c r="U7" s="82"/>
      <c r="V7" s="82"/>
      <c r="W7" s="65"/>
      <c r="X7" s="65"/>
      <c r="Y7" s="65"/>
      <c r="Z7" s="45"/>
      <c r="AA7" s="46"/>
    </row>
    <row r="8" spans="2:27" x14ac:dyDescent="0.2">
      <c r="B8" s="43"/>
      <c r="C8" s="71"/>
      <c r="D8" s="71"/>
      <c r="E8" s="71"/>
      <c r="F8" s="71"/>
      <c r="G8" s="71"/>
      <c r="H8" s="71"/>
      <c r="I8" s="71"/>
      <c r="J8" s="84"/>
      <c r="K8" s="71"/>
      <c r="L8" s="55" t="s">
        <v>18</v>
      </c>
      <c r="M8" s="55"/>
      <c r="N8" s="55"/>
      <c r="O8" s="182"/>
      <c r="P8" s="44"/>
      <c r="Q8" s="65"/>
      <c r="R8" s="65"/>
      <c r="S8" s="65"/>
      <c r="T8" s="65"/>
      <c r="U8" s="65"/>
      <c r="V8" s="65"/>
      <c r="W8" s="65"/>
      <c r="X8" s="65"/>
      <c r="Y8" s="65"/>
      <c r="Z8" s="45"/>
      <c r="AA8" s="46"/>
    </row>
    <row r="9" spans="2:27" x14ac:dyDescent="0.2">
      <c r="B9" s="43"/>
      <c r="C9" s="71"/>
      <c r="D9" s="71"/>
      <c r="E9" s="71"/>
      <c r="F9" s="71"/>
      <c r="G9" s="71"/>
      <c r="H9" s="71"/>
      <c r="I9" s="71"/>
      <c r="J9" s="84"/>
      <c r="K9" s="71"/>
      <c r="L9" s="125"/>
      <c r="M9" s="125"/>
      <c r="N9" s="125"/>
      <c r="O9" s="130"/>
      <c r="P9" s="125"/>
      <c r="Q9" s="126"/>
      <c r="R9" s="126"/>
      <c r="S9" s="126"/>
      <c r="T9" s="126"/>
      <c r="U9" s="126"/>
      <c r="V9" s="126"/>
      <c r="W9" s="126"/>
      <c r="X9" s="126"/>
      <c r="Y9" s="126"/>
      <c r="Z9" s="127"/>
      <c r="AA9" s="46"/>
    </row>
    <row r="10" spans="2:27" ht="20" x14ac:dyDescent="0.2">
      <c r="B10" s="43"/>
      <c r="C10" s="71"/>
      <c r="D10" s="71"/>
      <c r="E10" s="71"/>
      <c r="F10" s="71"/>
      <c r="G10" s="71"/>
      <c r="H10" s="71"/>
      <c r="I10" s="71"/>
      <c r="J10" s="84"/>
      <c r="K10" s="71"/>
      <c r="L10" s="125"/>
      <c r="M10" s="128" t="s">
        <v>147</v>
      </c>
      <c r="N10" s="128"/>
      <c r="O10" s="130"/>
      <c r="P10" s="125"/>
      <c r="Q10" s="126"/>
      <c r="R10" s="126"/>
      <c r="S10" s="126"/>
      <c r="T10" s="126"/>
      <c r="U10" s="126"/>
      <c r="V10" s="126"/>
      <c r="W10" s="126"/>
      <c r="X10" s="126"/>
      <c r="Y10" s="126"/>
      <c r="Z10" s="127"/>
      <c r="AA10" s="46"/>
    </row>
    <row r="11" spans="2:27" x14ac:dyDescent="0.2">
      <c r="B11" s="43"/>
      <c r="C11" s="71"/>
      <c r="D11" s="71"/>
      <c r="E11" s="71"/>
      <c r="F11" s="71"/>
      <c r="G11" s="71"/>
      <c r="H11" s="71"/>
      <c r="I11" s="71"/>
      <c r="J11" s="84"/>
      <c r="K11" s="71"/>
      <c r="L11" s="125"/>
      <c r="M11" s="125"/>
      <c r="N11" s="125"/>
      <c r="O11" s="130"/>
      <c r="P11" s="125"/>
      <c r="Q11" s="126"/>
      <c r="R11" s="126"/>
      <c r="S11" s="126"/>
      <c r="T11" s="126"/>
      <c r="U11" s="126"/>
      <c r="V11" s="126"/>
      <c r="W11" s="126"/>
      <c r="X11" s="126"/>
      <c r="Y11" s="126"/>
      <c r="Z11" s="127"/>
      <c r="AA11" s="46"/>
    </row>
    <row r="12" spans="2:27" ht="36" customHeight="1" x14ac:dyDescent="0.2">
      <c r="B12" s="43"/>
      <c r="C12" s="71"/>
      <c r="D12" s="71"/>
      <c r="E12" s="71"/>
      <c r="F12" s="71"/>
      <c r="G12" s="71"/>
      <c r="H12" s="71"/>
      <c r="I12" s="71"/>
      <c r="J12" s="84"/>
      <c r="K12" s="71"/>
      <c r="L12" s="125"/>
      <c r="M12" s="125"/>
      <c r="N12" s="125"/>
      <c r="O12" s="184" t="s">
        <v>204</v>
      </c>
      <c r="P12" s="125"/>
      <c r="Q12" s="129" t="s">
        <v>199</v>
      </c>
      <c r="R12" s="129" t="s">
        <v>200</v>
      </c>
      <c r="S12" s="129" t="s">
        <v>37</v>
      </c>
      <c r="T12" s="129" t="s">
        <v>201</v>
      </c>
      <c r="U12" s="129" t="s">
        <v>202</v>
      </c>
      <c r="V12" s="129" t="s">
        <v>203</v>
      </c>
      <c r="W12" s="129" t="s">
        <v>27</v>
      </c>
      <c r="X12" s="129" t="s">
        <v>19</v>
      </c>
      <c r="Y12" s="129" t="s">
        <v>35</v>
      </c>
      <c r="Z12" s="127"/>
      <c r="AA12" s="46"/>
    </row>
    <row r="13" spans="2:27" x14ac:dyDescent="0.2">
      <c r="B13" s="43"/>
      <c r="C13" s="85"/>
      <c r="D13" s="85"/>
      <c r="E13" s="85"/>
      <c r="F13" s="85"/>
      <c r="G13" s="85"/>
      <c r="H13" s="85"/>
      <c r="I13" s="85"/>
      <c r="J13" s="84"/>
      <c r="K13" s="85"/>
      <c r="L13" s="125"/>
      <c r="M13" s="125"/>
      <c r="N13" s="125"/>
      <c r="O13" s="130" t="s">
        <v>39</v>
      </c>
      <c r="P13" s="130"/>
      <c r="Q13" s="65"/>
      <c r="R13" s="65"/>
      <c r="S13" s="65"/>
      <c r="T13" s="65"/>
      <c r="U13" s="72">
        <v>40</v>
      </c>
      <c r="V13" s="72">
        <v>100</v>
      </c>
      <c r="W13" s="72">
        <v>100</v>
      </c>
      <c r="X13" s="72">
        <v>20</v>
      </c>
      <c r="Y13" s="72"/>
      <c r="Z13" s="127"/>
      <c r="AA13" s="46"/>
    </row>
    <row r="14" spans="2:27" x14ac:dyDescent="0.2">
      <c r="B14" s="43"/>
      <c r="C14" s="71"/>
      <c r="D14" s="71"/>
      <c r="E14" s="71"/>
      <c r="F14" s="71"/>
      <c r="G14" s="71"/>
      <c r="H14" s="71"/>
      <c r="I14" s="71"/>
      <c r="J14" s="84"/>
      <c r="K14" s="71"/>
      <c r="L14" s="125"/>
      <c r="M14" s="125"/>
      <c r="N14" s="125"/>
      <c r="O14" s="130" t="s">
        <v>36</v>
      </c>
      <c r="P14" s="130"/>
      <c r="Q14" s="65"/>
      <c r="R14" s="65"/>
      <c r="S14" s="65"/>
      <c r="T14" s="65"/>
      <c r="U14" s="72">
        <v>130</v>
      </c>
      <c r="V14" s="72"/>
      <c r="W14" s="72"/>
      <c r="X14" s="72"/>
      <c r="Y14" s="72"/>
      <c r="Z14" s="127"/>
      <c r="AA14" s="46"/>
    </row>
    <row r="15" spans="2:27" x14ac:dyDescent="0.2">
      <c r="B15" s="43"/>
      <c r="C15" s="71"/>
      <c r="D15" s="71"/>
      <c r="E15" s="71"/>
      <c r="F15" s="71"/>
      <c r="G15" s="71"/>
      <c r="H15" s="71"/>
      <c r="I15" s="71"/>
      <c r="J15" s="84"/>
      <c r="K15" s="71"/>
      <c r="L15" s="125"/>
      <c r="M15" s="125"/>
      <c r="N15" s="125"/>
      <c r="O15" s="130" t="s">
        <v>37</v>
      </c>
      <c r="P15" s="130"/>
      <c r="Q15" s="65"/>
      <c r="R15" s="65"/>
      <c r="S15" s="65"/>
      <c r="T15" s="65"/>
      <c r="U15" s="72">
        <v>20</v>
      </c>
      <c r="V15" s="72">
        <v>20</v>
      </c>
      <c r="W15" s="72">
        <v>20</v>
      </c>
      <c r="X15" s="72">
        <v>2</v>
      </c>
      <c r="Y15" s="72"/>
      <c r="Z15" s="127"/>
      <c r="AA15" s="46"/>
    </row>
    <row r="16" spans="2:27" x14ac:dyDescent="0.2">
      <c r="B16" s="43"/>
      <c r="C16" s="71"/>
      <c r="D16" s="71"/>
      <c r="E16" s="71"/>
      <c r="F16" s="71"/>
      <c r="G16" s="71"/>
      <c r="H16" s="71"/>
      <c r="I16" s="71"/>
      <c r="J16" s="84"/>
      <c r="K16" s="71"/>
      <c r="L16" s="125"/>
      <c r="M16" s="125"/>
      <c r="N16" s="125"/>
      <c r="O16" s="130" t="s">
        <v>38</v>
      </c>
      <c r="P16" s="125"/>
      <c r="Q16" s="65"/>
      <c r="R16" s="65"/>
      <c r="S16" s="65"/>
      <c r="T16" s="65"/>
      <c r="U16" s="72">
        <v>2</v>
      </c>
      <c r="V16" s="72">
        <v>2</v>
      </c>
      <c r="W16" s="72">
        <v>10</v>
      </c>
      <c r="X16" s="72">
        <v>2</v>
      </c>
      <c r="Y16" s="72"/>
      <c r="Z16" s="127"/>
      <c r="AA16" s="46"/>
    </row>
    <row r="17" spans="2:27" x14ac:dyDescent="0.2">
      <c r="B17" s="43"/>
      <c r="C17" s="71"/>
      <c r="D17" s="71"/>
      <c r="E17" s="71"/>
      <c r="F17" s="71"/>
      <c r="G17" s="71"/>
      <c r="H17" s="71"/>
      <c r="I17" s="71"/>
      <c r="J17" s="84"/>
      <c r="K17" s="71"/>
      <c r="L17" s="131"/>
      <c r="M17" s="131"/>
      <c r="N17" s="131"/>
      <c r="O17" s="130" t="s">
        <v>20</v>
      </c>
      <c r="P17" s="125"/>
      <c r="Q17" s="185">
        <f>U13</f>
        <v>40</v>
      </c>
      <c r="R17" s="185">
        <f>U14</f>
        <v>130</v>
      </c>
      <c r="S17" s="185">
        <f>U15</f>
        <v>20</v>
      </c>
      <c r="T17" s="185">
        <f>U16</f>
        <v>2</v>
      </c>
      <c r="U17" s="65"/>
      <c r="V17" s="72">
        <v>100</v>
      </c>
      <c r="W17" s="72"/>
      <c r="X17" s="72"/>
      <c r="Y17" s="72"/>
      <c r="Z17" s="125"/>
      <c r="AA17" s="46"/>
    </row>
    <row r="18" spans="2:27" x14ac:dyDescent="0.2">
      <c r="B18" s="43"/>
      <c r="C18" s="71"/>
      <c r="D18" s="71"/>
      <c r="E18" s="71"/>
      <c r="F18" s="71"/>
      <c r="G18" s="71"/>
      <c r="H18" s="71"/>
      <c r="I18" s="71"/>
      <c r="J18" s="84"/>
      <c r="K18" s="71"/>
      <c r="L18" s="131"/>
      <c r="M18" s="131"/>
      <c r="N18" s="131"/>
      <c r="O18" s="130" t="s">
        <v>21</v>
      </c>
      <c r="P18" s="125"/>
      <c r="Q18" s="185">
        <f>V13</f>
        <v>100</v>
      </c>
      <c r="R18" s="185">
        <f>V14</f>
        <v>0</v>
      </c>
      <c r="S18" s="185">
        <f>V15</f>
        <v>20</v>
      </c>
      <c r="T18" s="185">
        <f>V16</f>
        <v>2</v>
      </c>
      <c r="U18" s="185">
        <f>V17</f>
        <v>100</v>
      </c>
      <c r="V18" s="65"/>
      <c r="W18" s="72">
        <v>100</v>
      </c>
      <c r="X18" s="72"/>
      <c r="Y18" s="72"/>
      <c r="Z18" s="125"/>
      <c r="AA18" s="46"/>
    </row>
    <row r="19" spans="2:27" x14ac:dyDescent="0.2">
      <c r="B19" s="43"/>
      <c r="C19" s="71"/>
      <c r="D19" s="71"/>
      <c r="E19" s="71"/>
      <c r="F19" s="71"/>
      <c r="G19" s="71"/>
      <c r="H19" s="71"/>
      <c r="I19" s="71"/>
      <c r="J19" s="84"/>
      <c r="K19" s="71"/>
      <c r="L19" s="131"/>
      <c r="M19" s="131"/>
      <c r="N19" s="131"/>
      <c r="O19" s="130" t="s">
        <v>27</v>
      </c>
      <c r="P19" s="125"/>
      <c r="Q19" s="185">
        <f>W13</f>
        <v>100</v>
      </c>
      <c r="R19" s="185">
        <f>W14</f>
        <v>0</v>
      </c>
      <c r="S19" s="185">
        <f>W15</f>
        <v>20</v>
      </c>
      <c r="T19" s="185">
        <f>W16</f>
        <v>10</v>
      </c>
      <c r="U19" s="185">
        <f>W17</f>
        <v>0</v>
      </c>
      <c r="V19" s="185">
        <f>W18</f>
        <v>100</v>
      </c>
      <c r="W19" s="65"/>
      <c r="X19" s="72">
        <v>100</v>
      </c>
      <c r="Y19" s="72"/>
      <c r="Z19" s="125"/>
      <c r="AA19" s="46"/>
    </row>
    <row r="20" spans="2:27" x14ac:dyDescent="0.2">
      <c r="B20" s="43"/>
      <c r="C20" s="71"/>
      <c r="D20" s="71"/>
      <c r="E20" s="71"/>
      <c r="F20" s="71"/>
      <c r="G20" s="71"/>
      <c r="H20" s="71"/>
      <c r="I20" s="71"/>
      <c r="J20" s="84"/>
      <c r="K20" s="71"/>
      <c r="L20" s="131"/>
      <c r="M20" s="131"/>
      <c r="N20" s="131"/>
      <c r="O20" s="130" t="s">
        <v>19</v>
      </c>
      <c r="P20" s="125"/>
      <c r="Q20" s="185">
        <f>X13</f>
        <v>20</v>
      </c>
      <c r="R20" s="185">
        <f>X14</f>
        <v>0</v>
      </c>
      <c r="S20" s="185">
        <f>X16</f>
        <v>2</v>
      </c>
      <c r="T20" s="185">
        <f>X16</f>
        <v>2</v>
      </c>
      <c r="U20" s="185">
        <f>X17</f>
        <v>0</v>
      </c>
      <c r="V20" s="185">
        <f>X18</f>
        <v>0</v>
      </c>
      <c r="W20" s="185">
        <f>X19</f>
        <v>100</v>
      </c>
      <c r="X20" s="65"/>
      <c r="Y20" s="72">
        <v>200</v>
      </c>
      <c r="Z20" s="125"/>
      <c r="AA20" s="46"/>
    </row>
    <row r="21" spans="2:27" x14ac:dyDescent="0.2">
      <c r="B21" s="43"/>
      <c r="C21" s="71"/>
      <c r="D21" s="71"/>
      <c r="E21" s="71"/>
      <c r="F21" s="71"/>
      <c r="G21" s="71"/>
      <c r="H21" s="71"/>
      <c r="I21" s="71"/>
      <c r="J21" s="84"/>
      <c r="K21" s="71"/>
      <c r="L21" s="131"/>
      <c r="M21" s="131"/>
      <c r="N21" s="131"/>
      <c r="O21" s="130" t="s">
        <v>35</v>
      </c>
      <c r="P21" s="125"/>
      <c r="Q21" s="185">
        <f>Y13</f>
        <v>0</v>
      </c>
      <c r="R21" s="185">
        <f>Y14</f>
        <v>0</v>
      </c>
      <c r="S21" s="185">
        <f>Y16</f>
        <v>0</v>
      </c>
      <c r="T21" s="185">
        <f>Y16</f>
        <v>0</v>
      </c>
      <c r="U21" s="185">
        <f>Y17</f>
        <v>0</v>
      </c>
      <c r="V21" s="185">
        <f>Y18</f>
        <v>0</v>
      </c>
      <c r="W21" s="185">
        <f>Y19</f>
        <v>0</v>
      </c>
      <c r="X21" s="185">
        <f>Y20</f>
        <v>200</v>
      </c>
      <c r="Y21" s="65"/>
      <c r="Z21" s="125"/>
      <c r="AA21" s="46"/>
    </row>
    <row r="22" spans="2:27" x14ac:dyDescent="0.2">
      <c r="B22" s="43"/>
      <c r="C22" s="71"/>
      <c r="D22" s="71"/>
      <c r="E22" s="71"/>
      <c r="F22" s="71"/>
      <c r="G22" s="71"/>
      <c r="H22" s="71"/>
      <c r="I22" s="71"/>
      <c r="J22" s="84"/>
      <c r="K22" s="71"/>
      <c r="L22" s="131"/>
      <c r="M22" s="131"/>
      <c r="N22" s="131"/>
      <c r="O22" s="130"/>
      <c r="P22" s="125"/>
      <c r="Q22" s="126"/>
      <c r="R22" s="126"/>
      <c r="S22" s="126"/>
      <c r="T22" s="126"/>
      <c r="U22" s="126"/>
      <c r="V22" s="126"/>
      <c r="W22" s="126"/>
      <c r="X22" s="126"/>
      <c r="Y22" s="126"/>
      <c r="Z22" s="125"/>
      <c r="AA22" s="46"/>
    </row>
    <row r="23" spans="2:27" x14ac:dyDescent="0.2">
      <c r="B23" s="43"/>
      <c r="C23" s="71"/>
      <c r="D23" s="71"/>
      <c r="E23" s="71"/>
      <c r="F23" s="71"/>
      <c r="G23" s="71"/>
      <c r="H23" s="71"/>
      <c r="I23" s="71"/>
      <c r="J23" s="84"/>
      <c r="K23" s="71"/>
      <c r="L23" s="55" t="s">
        <v>18</v>
      </c>
      <c r="M23" s="55"/>
      <c r="N23" s="55"/>
      <c r="O23" s="182"/>
      <c r="P23" s="44"/>
      <c r="Q23" s="65"/>
      <c r="R23" s="65"/>
      <c r="S23" s="65"/>
      <c r="T23" s="65"/>
      <c r="U23" s="65"/>
      <c r="V23" s="65"/>
      <c r="W23" s="65"/>
      <c r="X23" s="65"/>
      <c r="Y23" s="65"/>
      <c r="Z23" s="45"/>
      <c r="AA23" s="46"/>
    </row>
    <row r="24" spans="2:27" x14ac:dyDescent="0.2">
      <c r="B24" s="43"/>
      <c r="C24" s="71"/>
      <c r="D24" s="71"/>
      <c r="E24" s="71"/>
      <c r="F24" s="71"/>
      <c r="G24" s="71"/>
      <c r="H24" s="71"/>
      <c r="I24" s="71"/>
      <c r="J24" s="84"/>
      <c r="K24" s="71"/>
      <c r="L24" s="125"/>
      <c r="M24" s="125"/>
      <c r="N24" s="125"/>
      <c r="O24" s="130"/>
      <c r="P24" s="125"/>
      <c r="Q24" s="126"/>
      <c r="R24" s="126"/>
      <c r="S24" s="126"/>
      <c r="T24" s="126"/>
      <c r="U24" s="126"/>
      <c r="V24" s="126"/>
      <c r="W24" s="126"/>
      <c r="X24" s="126"/>
      <c r="Y24" s="126"/>
      <c r="Z24" s="127"/>
      <c r="AA24" s="46"/>
    </row>
    <row r="25" spans="2:27" ht="20" x14ac:dyDescent="0.2">
      <c r="B25" s="43"/>
      <c r="C25" s="71"/>
      <c r="D25" s="71"/>
      <c r="E25" s="71"/>
      <c r="F25" s="71"/>
      <c r="G25" s="71"/>
      <c r="H25" s="71"/>
      <c r="I25" s="71"/>
      <c r="J25" s="84"/>
      <c r="K25" s="71"/>
      <c r="L25" s="125"/>
      <c r="M25" s="128" t="s">
        <v>205</v>
      </c>
      <c r="N25" s="128"/>
      <c r="O25" s="130"/>
      <c r="P25" s="125"/>
      <c r="Q25" s="126"/>
      <c r="R25" s="126"/>
      <c r="S25" s="126"/>
      <c r="T25" s="126"/>
      <c r="U25" s="126"/>
      <c r="V25" s="126"/>
      <c r="W25" s="126"/>
      <c r="X25" s="126"/>
      <c r="Y25" s="126"/>
      <c r="Z25" s="127"/>
      <c r="AA25" s="46"/>
    </row>
    <row r="26" spans="2:27" x14ac:dyDescent="0.2">
      <c r="B26" s="43"/>
      <c r="C26" s="71"/>
      <c r="D26" s="71"/>
      <c r="E26" s="71"/>
      <c r="F26" s="71"/>
      <c r="G26" s="71"/>
      <c r="H26" s="71"/>
      <c r="I26" s="71"/>
      <c r="J26" s="84"/>
      <c r="K26" s="71"/>
      <c r="L26" s="125"/>
      <c r="M26" s="125"/>
      <c r="N26" s="125"/>
      <c r="O26" s="130"/>
      <c r="P26" s="125"/>
      <c r="Q26" s="126"/>
      <c r="R26" s="126"/>
      <c r="S26" s="126"/>
      <c r="T26" s="126"/>
      <c r="U26" s="126"/>
      <c r="V26" s="126"/>
      <c r="W26" s="126"/>
      <c r="X26" s="126"/>
      <c r="Y26" s="126"/>
      <c r="Z26" s="127"/>
      <c r="AA26" s="46"/>
    </row>
    <row r="27" spans="2:27" ht="36" customHeight="1" x14ac:dyDescent="0.2">
      <c r="B27" s="43"/>
      <c r="C27" s="71"/>
      <c r="D27" s="71"/>
      <c r="E27" s="71"/>
      <c r="F27" s="71"/>
      <c r="G27" s="71"/>
      <c r="H27" s="71"/>
      <c r="I27" s="71"/>
      <c r="J27" s="84"/>
      <c r="K27" s="71"/>
      <c r="L27" s="125"/>
      <c r="M27" s="125"/>
      <c r="N27" s="125"/>
      <c r="O27" s="184" t="s">
        <v>206</v>
      </c>
      <c r="P27" s="125"/>
      <c r="Q27" s="129" t="s">
        <v>199</v>
      </c>
      <c r="R27" s="129" t="s">
        <v>200</v>
      </c>
      <c r="S27" s="129" t="s">
        <v>37</v>
      </c>
      <c r="T27" s="129" t="s">
        <v>201</v>
      </c>
      <c r="U27" s="129" t="s">
        <v>202</v>
      </c>
      <c r="V27" s="129" t="s">
        <v>203</v>
      </c>
      <c r="W27" s="129" t="s">
        <v>27</v>
      </c>
      <c r="X27" s="129" t="s">
        <v>19</v>
      </c>
      <c r="Y27" s="129" t="s">
        <v>35</v>
      </c>
      <c r="Z27" s="127"/>
      <c r="AA27" s="46"/>
    </row>
    <row r="28" spans="2:27" x14ac:dyDescent="0.2">
      <c r="B28" s="43"/>
      <c r="C28" s="71"/>
      <c r="D28" s="71"/>
      <c r="E28" s="71"/>
      <c r="F28" s="71"/>
      <c r="G28" s="71"/>
      <c r="H28" s="71"/>
      <c r="I28" s="71"/>
      <c r="J28" s="84"/>
      <c r="K28" s="71"/>
      <c r="L28" s="125"/>
      <c r="M28" s="125"/>
      <c r="N28" s="125"/>
      <c r="O28" s="130" t="s">
        <v>39</v>
      </c>
      <c r="P28" s="130"/>
      <c r="Q28" s="65"/>
      <c r="R28" s="65"/>
      <c r="S28" s="65"/>
      <c r="T28" s="65"/>
      <c r="U28" s="72">
        <v>1.4</v>
      </c>
      <c r="V28" s="72">
        <v>1.4</v>
      </c>
      <c r="W28" s="72">
        <v>1.4</v>
      </c>
      <c r="X28" s="72">
        <v>1.4</v>
      </c>
      <c r="Y28" s="72"/>
      <c r="Z28" s="127"/>
      <c r="AA28" s="46"/>
    </row>
    <row r="29" spans="2:27" x14ac:dyDescent="0.2">
      <c r="B29" s="43"/>
      <c r="C29" s="71"/>
      <c r="D29" s="71"/>
      <c r="E29" s="71"/>
      <c r="F29" s="71"/>
      <c r="G29" s="71"/>
      <c r="H29" s="71"/>
      <c r="I29" s="71"/>
      <c r="J29" s="84"/>
      <c r="K29" s="71"/>
      <c r="L29" s="125"/>
      <c r="M29" s="125"/>
      <c r="N29" s="125"/>
      <c r="O29" s="130" t="s">
        <v>36</v>
      </c>
      <c r="P29" s="130"/>
      <c r="Q29" s="65"/>
      <c r="R29" s="65"/>
      <c r="S29" s="65"/>
      <c r="T29" s="65"/>
      <c r="U29" s="72">
        <v>0.24</v>
      </c>
      <c r="V29" s="72"/>
      <c r="W29" s="72"/>
      <c r="X29" s="72"/>
      <c r="Y29" s="72"/>
      <c r="Z29" s="127"/>
      <c r="AA29" s="46"/>
    </row>
    <row r="30" spans="2:27" x14ac:dyDescent="0.2">
      <c r="B30" s="43"/>
      <c r="C30" s="71"/>
      <c r="D30" s="71"/>
      <c r="E30" s="71"/>
      <c r="F30" s="71"/>
      <c r="G30" s="71"/>
      <c r="H30" s="71"/>
      <c r="I30" s="71"/>
      <c r="J30" s="84"/>
      <c r="K30" s="71"/>
      <c r="L30" s="125"/>
      <c r="M30" s="125"/>
      <c r="N30" s="125"/>
      <c r="O30" s="130" t="s">
        <v>37</v>
      </c>
      <c r="P30" s="130"/>
      <c r="Q30" s="65"/>
      <c r="R30" s="65"/>
      <c r="S30" s="65"/>
      <c r="T30" s="65"/>
      <c r="U30" s="72">
        <v>2</v>
      </c>
      <c r="V30" s="72">
        <v>2</v>
      </c>
      <c r="W30" s="72">
        <v>2</v>
      </c>
      <c r="X30" s="72">
        <v>2</v>
      </c>
      <c r="Y30" s="72"/>
      <c r="Z30" s="127"/>
      <c r="AA30" s="46"/>
    </row>
    <row r="31" spans="2:27" x14ac:dyDescent="0.2">
      <c r="B31" s="43"/>
      <c r="C31" s="71"/>
      <c r="D31" s="71"/>
      <c r="E31" s="71"/>
      <c r="F31" s="71"/>
      <c r="G31" s="71"/>
      <c r="H31" s="71"/>
      <c r="I31" s="71"/>
      <c r="J31" s="84"/>
      <c r="K31" s="71"/>
      <c r="L31" s="125"/>
      <c r="M31" s="125"/>
      <c r="N31" s="125"/>
      <c r="O31" s="130" t="s">
        <v>38</v>
      </c>
      <c r="P31" s="125"/>
      <c r="Q31" s="65"/>
      <c r="R31" s="65"/>
      <c r="S31" s="65"/>
      <c r="T31" s="65"/>
      <c r="U31" s="72">
        <v>0</v>
      </c>
      <c r="V31" s="72">
        <v>1</v>
      </c>
      <c r="W31" s="72">
        <v>1</v>
      </c>
      <c r="X31" s="72">
        <v>2</v>
      </c>
      <c r="Y31" s="72"/>
      <c r="Z31" s="127"/>
      <c r="AA31" s="46"/>
    </row>
    <row r="32" spans="2:27" x14ac:dyDescent="0.2">
      <c r="B32" s="43"/>
      <c r="C32" s="71"/>
      <c r="D32" s="71"/>
      <c r="E32" s="71"/>
      <c r="F32" s="71"/>
      <c r="G32" s="71"/>
      <c r="H32" s="71"/>
      <c r="I32" s="71"/>
      <c r="J32" s="84"/>
      <c r="K32" s="71"/>
      <c r="L32" s="131"/>
      <c r="M32" s="131"/>
      <c r="N32" s="131"/>
      <c r="O32" s="130" t="s">
        <v>20</v>
      </c>
      <c r="P32" s="125"/>
      <c r="Q32" s="185">
        <f>U28</f>
        <v>1.4</v>
      </c>
      <c r="R32" s="185">
        <f>U29</f>
        <v>0.24</v>
      </c>
      <c r="S32" s="185">
        <f>U30</f>
        <v>2</v>
      </c>
      <c r="T32" s="185">
        <f>U31</f>
        <v>0</v>
      </c>
      <c r="U32" s="65"/>
      <c r="V32" s="72">
        <v>0.9</v>
      </c>
      <c r="W32" s="72"/>
      <c r="X32" s="72"/>
      <c r="Y32" s="72"/>
      <c r="Z32" s="125"/>
      <c r="AA32" s="46"/>
    </row>
    <row r="33" spans="2:27" x14ac:dyDescent="0.2">
      <c r="B33" s="90"/>
      <c r="C33" s="94"/>
      <c r="D33" s="94"/>
      <c r="E33" s="94"/>
      <c r="F33" s="94"/>
      <c r="G33" s="94"/>
      <c r="H33" s="94"/>
      <c r="I33" s="94"/>
      <c r="J33" s="89"/>
      <c r="K33" s="71"/>
      <c r="L33" s="131"/>
      <c r="M33" s="131"/>
      <c r="N33" s="131"/>
      <c r="O33" s="130" t="s">
        <v>21</v>
      </c>
      <c r="P33" s="125"/>
      <c r="Q33" s="185">
        <f>V28</f>
        <v>1.4</v>
      </c>
      <c r="R33" s="185">
        <f>V29</f>
        <v>0</v>
      </c>
      <c r="S33" s="185">
        <f>V30</f>
        <v>2</v>
      </c>
      <c r="T33" s="185">
        <f>V31</f>
        <v>1</v>
      </c>
      <c r="U33" s="185">
        <f>V32</f>
        <v>0.9</v>
      </c>
      <c r="V33" s="65"/>
      <c r="W33" s="72">
        <v>0.9</v>
      </c>
      <c r="X33" s="72"/>
      <c r="Y33" s="72"/>
      <c r="Z33" s="125"/>
      <c r="AA33" s="46"/>
    </row>
    <row r="34" spans="2:27" x14ac:dyDescent="0.2">
      <c r="B34" s="86" t="s">
        <v>142</v>
      </c>
      <c r="C34" s="87" t="s">
        <v>143</v>
      </c>
      <c r="D34" s="87">
        <v>1</v>
      </c>
      <c r="E34" s="87"/>
      <c r="F34" s="87"/>
      <c r="G34" s="87"/>
      <c r="H34" s="87" t="s">
        <v>139</v>
      </c>
      <c r="I34" s="87">
        <v>3.9</v>
      </c>
      <c r="J34" s="89"/>
      <c r="K34" s="71"/>
      <c r="L34" s="131"/>
      <c r="M34" s="131"/>
      <c r="N34" s="131"/>
      <c r="O34" s="130" t="s">
        <v>27</v>
      </c>
      <c r="P34" s="125"/>
      <c r="Q34" s="185">
        <f>W28</f>
        <v>1.4</v>
      </c>
      <c r="R34" s="185">
        <f>W29</f>
        <v>0</v>
      </c>
      <c r="S34" s="185">
        <f>W30</f>
        <v>2</v>
      </c>
      <c r="T34" s="185">
        <f>W31</f>
        <v>1</v>
      </c>
      <c r="U34" s="185">
        <f>W32</f>
        <v>0</v>
      </c>
      <c r="V34" s="185">
        <f>W33</f>
        <v>0.9</v>
      </c>
      <c r="W34" s="65"/>
      <c r="X34" s="72">
        <v>0.9</v>
      </c>
      <c r="Y34" s="72"/>
      <c r="Z34" s="125"/>
      <c r="AA34" s="46"/>
    </row>
    <row r="35" spans="2:27" x14ac:dyDescent="0.2">
      <c r="B35" s="86">
        <f>F36</f>
        <v>3.796856061348139</v>
      </c>
      <c r="C35" s="87">
        <f>G36</f>
        <v>6.1664066625304459</v>
      </c>
      <c r="D35" s="87" t="s">
        <v>144</v>
      </c>
      <c r="E35" s="87" t="s">
        <v>145</v>
      </c>
      <c r="F35" s="87" t="s">
        <v>142</v>
      </c>
      <c r="G35" s="87" t="s">
        <v>143</v>
      </c>
      <c r="H35" s="87" t="s">
        <v>140</v>
      </c>
      <c r="I35" s="87">
        <v>4.5999999999999996</v>
      </c>
      <c r="J35" s="89"/>
      <c r="K35" s="71"/>
      <c r="L35" s="131"/>
      <c r="M35" s="131"/>
      <c r="N35" s="131"/>
      <c r="O35" s="130" t="s">
        <v>19</v>
      </c>
      <c r="P35" s="125"/>
      <c r="Q35" s="185">
        <f>X28</f>
        <v>1.4</v>
      </c>
      <c r="R35" s="185">
        <f>X29</f>
        <v>0</v>
      </c>
      <c r="S35" s="185">
        <f>X31</f>
        <v>2</v>
      </c>
      <c r="T35" s="185">
        <f>X31</f>
        <v>2</v>
      </c>
      <c r="U35" s="185">
        <f>X32</f>
        <v>0</v>
      </c>
      <c r="V35" s="185">
        <f>X33</f>
        <v>0</v>
      </c>
      <c r="W35" s="185">
        <f>X34</f>
        <v>0.9</v>
      </c>
      <c r="X35" s="65"/>
      <c r="Y35" s="72">
        <v>1.9</v>
      </c>
      <c r="Z35" s="125"/>
      <c r="AA35" s="46"/>
    </row>
    <row r="36" spans="2:27" x14ac:dyDescent="0.2">
      <c r="B36" s="86">
        <f>I35</f>
        <v>4.5999999999999996</v>
      </c>
      <c r="C36" s="87">
        <f>I36</f>
        <v>2.35</v>
      </c>
      <c r="D36" s="87">
        <f>--50-J6*D34</f>
        <v>11.884200076144104</v>
      </c>
      <c r="E36" s="87">
        <f>PI() *D36/180</f>
        <v>0.20741842029447544</v>
      </c>
      <c r="F36" s="87">
        <f>I35-I34*SIN(E36)</f>
        <v>3.796856061348139</v>
      </c>
      <c r="G36" s="87">
        <f>I36+I34*COS(E36)</f>
        <v>6.1664066625304459</v>
      </c>
      <c r="H36" s="87" t="s">
        <v>141</v>
      </c>
      <c r="I36" s="87">
        <v>2.35</v>
      </c>
      <c r="J36" s="89"/>
      <c r="K36" s="71"/>
      <c r="L36" s="131"/>
      <c r="M36" s="131"/>
      <c r="N36" s="131"/>
      <c r="O36" s="130" t="s">
        <v>35</v>
      </c>
      <c r="P36" s="125"/>
      <c r="Q36" s="185">
        <f>Y28</f>
        <v>0</v>
      </c>
      <c r="R36" s="185">
        <f>Y29</f>
        <v>0</v>
      </c>
      <c r="S36" s="185">
        <f>Y31</f>
        <v>0</v>
      </c>
      <c r="T36" s="185">
        <f>Y31</f>
        <v>0</v>
      </c>
      <c r="U36" s="185">
        <f>Y32</f>
        <v>0</v>
      </c>
      <c r="V36" s="185">
        <f>Y33</f>
        <v>0</v>
      </c>
      <c r="W36" s="185">
        <f>Y34</f>
        <v>0</v>
      </c>
      <c r="X36" s="185">
        <f>Y35</f>
        <v>1.9</v>
      </c>
      <c r="Y36" s="65"/>
      <c r="Z36" s="125"/>
      <c r="AA36" s="46"/>
    </row>
    <row r="37" spans="2:27" x14ac:dyDescent="0.2">
      <c r="B37" s="86">
        <v>9</v>
      </c>
      <c r="C37" s="87"/>
      <c r="D37" s="87"/>
      <c r="E37" s="87"/>
      <c r="F37" s="87">
        <f>I35</f>
        <v>4.5999999999999996</v>
      </c>
      <c r="G37" s="87">
        <f>I36</f>
        <v>2.35</v>
      </c>
      <c r="H37" s="87"/>
      <c r="I37" s="87"/>
      <c r="J37" s="89"/>
      <c r="K37" s="71"/>
      <c r="L37" s="131"/>
      <c r="M37" s="131"/>
      <c r="N37" s="131"/>
      <c r="O37" s="130"/>
      <c r="P37" s="125"/>
      <c r="Q37" s="126"/>
      <c r="R37" s="126"/>
      <c r="S37" s="126"/>
      <c r="T37" s="126"/>
      <c r="U37" s="126"/>
      <c r="V37" s="126"/>
      <c r="W37" s="126"/>
      <c r="X37" s="126"/>
      <c r="Y37" s="126"/>
      <c r="Z37" s="125"/>
      <c r="AA37" s="46"/>
    </row>
    <row r="38" spans="2:27" x14ac:dyDescent="0.2">
      <c r="B38" s="90"/>
      <c r="C38" s="91"/>
      <c r="D38" s="91"/>
      <c r="E38" s="91"/>
      <c r="F38" s="91"/>
      <c r="G38" s="91"/>
      <c r="H38" s="91"/>
      <c r="I38" s="91"/>
      <c r="J38" s="92"/>
      <c r="K38" s="44"/>
      <c r="L38" s="55" t="s">
        <v>18</v>
      </c>
      <c r="M38" s="55"/>
      <c r="N38" s="55"/>
      <c r="O38" s="182"/>
      <c r="P38" s="44"/>
      <c r="Q38" s="65"/>
      <c r="R38" s="65"/>
      <c r="S38" s="65"/>
      <c r="T38" s="65"/>
      <c r="U38" s="65"/>
      <c r="V38" s="65"/>
      <c r="W38" s="65"/>
      <c r="X38" s="65"/>
      <c r="Y38" s="65"/>
      <c r="Z38" s="45"/>
      <c r="AA38" s="46"/>
    </row>
    <row r="39" spans="2:27" x14ac:dyDescent="0.2">
      <c r="B39" s="90"/>
      <c r="C39" s="91"/>
      <c r="D39" s="91"/>
      <c r="E39" s="91"/>
      <c r="F39" s="91"/>
      <c r="G39" s="91"/>
      <c r="H39" s="91"/>
      <c r="I39" s="91"/>
      <c r="J39" s="92"/>
      <c r="K39" s="44"/>
      <c r="L39" s="125"/>
      <c r="M39" s="125"/>
      <c r="N39" s="125"/>
      <c r="O39" s="130"/>
      <c r="P39" s="125"/>
      <c r="Q39" s="126"/>
      <c r="R39" s="126"/>
      <c r="S39" s="126"/>
      <c r="T39" s="126"/>
      <c r="U39" s="126"/>
      <c r="V39" s="126"/>
      <c r="W39" s="126"/>
      <c r="X39" s="126"/>
      <c r="Y39" s="126"/>
      <c r="Z39" s="127"/>
      <c r="AA39" s="46"/>
    </row>
    <row r="40" spans="2:27" ht="24" x14ac:dyDescent="0.3">
      <c r="B40" s="90"/>
      <c r="C40" s="91"/>
      <c r="D40" s="91"/>
      <c r="E40" s="91"/>
      <c r="F40" s="91"/>
      <c r="G40" s="91"/>
      <c r="H40" s="91"/>
      <c r="I40" s="91"/>
      <c r="J40" s="92"/>
      <c r="K40" s="44"/>
      <c r="L40" s="131"/>
      <c r="M40" s="128" t="s">
        <v>208</v>
      </c>
      <c r="N40" s="131"/>
      <c r="O40" s="130"/>
      <c r="P40" s="125"/>
      <c r="Q40" s="126"/>
      <c r="R40" s="126"/>
      <c r="S40" s="126"/>
      <c r="T40" s="126"/>
      <c r="U40" s="126"/>
      <c r="V40" s="126"/>
      <c r="W40" s="126"/>
      <c r="X40" s="126"/>
      <c r="Y40" s="126"/>
      <c r="Z40" s="125"/>
      <c r="AA40" s="46"/>
    </row>
    <row r="41" spans="2:27" x14ac:dyDescent="0.2">
      <c r="B41" s="90"/>
      <c r="C41" s="91"/>
      <c r="D41" s="91"/>
      <c r="E41" s="91"/>
      <c r="F41" s="91"/>
      <c r="G41" s="91"/>
      <c r="H41" s="91"/>
      <c r="I41" s="91"/>
      <c r="J41" s="92"/>
      <c r="K41" s="44"/>
      <c r="L41" s="131"/>
      <c r="M41" s="131"/>
      <c r="N41" s="131"/>
      <c r="O41" s="130"/>
      <c r="P41" s="125"/>
      <c r="Q41" s="126"/>
      <c r="R41" s="126"/>
      <c r="S41" s="126"/>
      <c r="T41" s="126"/>
      <c r="U41" s="126"/>
      <c r="V41" s="126"/>
      <c r="W41" s="126"/>
      <c r="X41" s="126"/>
      <c r="Y41" s="126"/>
      <c r="Z41" s="125"/>
      <c r="AA41" s="46"/>
    </row>
    <row r="42" spans="2:27" ht="18" x14ac:dyDescent="0.25">
      <c r="B42" s="90"/>
      <c r="C42" s="91"/>
      <c r="D42" s="91"/>
      <c r="E42" s="91"/>
      <c r="F42" s="91"/>
      <c r="G42" s="91"/>
      <c r="H42" s="91"/>
      <c r="I42" s="91"/>
      <c r="J42" s="92"/>
      <c r="K42" s="44"/>
      <c r="L42" s="131"/>
      <c r="M42" s="131"/>
      <c r="N42" s="131"/>
      <c r="O42" s="130" t="s">
        <v>209</v>
      </c>
      <c r="P42" s="125"/>
      <c r="Q42" s="187">
        <v>0.20100000000000001</v>
      </c>
      <c r="R42" s="132" t="s">
        <v>210</v>
      </c>
      <c r="S42" s="126"/>
      <c r="T42" s="126"/>
      <c r="U42" s="126"/>
      <c r="V42" s="126"/>
      <c r="W42" s="126"/>
      <c r="X42" s="126"/>
      <c r="Y42" s="126"/>
      <c r="Z42" s="125"/>
      <c r="AA42" s="46"/>
    </row>
    <row r="43" spans="2:27" ht="18" x14ac:dyDescent="0.25">
      <c r="B43" s="90"/>
      <c r="C43" s="91"/>
      <c r="D43" s="91"/>
      <c r="E43" s="91"/>
      <c r="F43" s="91"/>
      <c r="G43" s="91"/>
      <c r="H43" s="91"/>
      <c r="I43" s="91"/>
      <c r="J43" s="92"/>
      <c r="K43" s="44"/>
      <c r="L43" s="131"/>
      <c r="M43" s="131"/>
      <c r="N43" s="131"/>
      <c r="O43" s="130" t="s">
        <v>267</v>
      </c>
      <c r="P43" s="125"/>
      <c r="Q43" s="72">
        <v>2.5</v>
      </c>
      <c r="R43" s="268" t="s">
        <v>268</v>
      </c>
      <c r="S43" s="126"/>
      <c r="T43" s="126"/>
      <c r="U43" s="126"/>
      <c r="V43" s="126"/>
      <c r="W43" s="126"/>
      <c r="X43" s="126"/>
      <c r="Y43" s="126"/>
      <c r="Z43" s="125"/>
      <c r="AA43" s="46"/>
    </row>
    <row r="44" spans="2:27" x14ac:dyDescent="0.2">
      <c r="B44" s="90"/>
      <c r="C44" s="91"/>
      <c r="D44" s="91"/>
      <c r="E44" s="91"/>
      <c r="F44" s="91"/>
      <c r="G44" s="91"/>
      <c r="H44" s="91"/>
      <c r="I44" s="91"/>
      <c r="J44" s="92"/>
      <c r="K44" s="44"/>
      <c r="L44" s="131"/>
      <c r="M44" s="131"/>
      <c r="N44" s="131"/>
      <c r="O44" s="130"/>
      <c r="P44" s="125"/>
      <c r="Q44" s="126"/>
      <c r="R44" s="126"/>
      <c r="S44" s="126"/>
      <c r="T44" s="126"/>
      <c r="U44" s="126"/>
      <c r="V44" s="126"/>
      <c r="W44" s="126"/>
      <c r="X44" s="126"/>
      <c r="Y44" s="126"/>
      <c r="Z44" s="125"/>
      <c r="AA44" s="46"/>
    </row>
    <row r="45" spans="2:27" ht="20" x14ac:dyDescent="0.2">
      <c r="B45" s="90"/>
      <c r="C45" s="91"/>
      <c r="D45" s="91"/>
      <c r="E45" s="91"/>
      <c r="F45" s="91"/>
      <c r="G45" s="91"/>
      <c r="H45" s="91"/>
      <c r="I45" s="91"/>
      <c r="J45" s="92"/>
      <c r="K45" s="44"/>
      <c r="L45" s="131"/>
      <c r="M45" s="128" t="s">
        <v>207</v>
      </c>
      <c r="N45" s="131"/>
      <c r="O45" s="130"/>
      <c r="P45" s="125"/>
      <c r="Q45" s="126"/>
      <c r="R45" s="126"/>
      <c r="S45" s="126"/>
      <c r="T45" s="126"/>
      <c r="U45" s="126"/>
      <c r="V45" s="126"/>
      <c r="W45" s="126"/>
      <c r="X45" s="126"/>
      <c r="Y45" s="126"/>
      <c r="Z45" s="125"/>
      <c r="AA45" s="46"/>
    </row>
    <row r="46" spans="2:27" x14ac:dyDescent="0.2">
      <c r="B46" s="90"/>
      <c r="C46" s="91"/>
      <c r="D46" s="91"/>
      <c r="E46" s="91"/>
      <c r="F46" s="91"/>
      <c r="G46" s="91"/>
      <c r="H46" s="91"/>
      <c r="I46" s="91"/>
      <c r="J46" s="92"/>
      <c r="K46" s="44"/>
      <c r="L46" s="125"/>
      <c r="M46" s="127"/>
      <c r="N46" s="127"/>
      <c r="O46" s="130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46"/>
    </row>
    <row r="47" spans="2:27" x14ac:dyDescent="0.2">
      <c r="B47" s="90"/>
      <c r="C47" s="91"/>
      <c r="D47" s="91"/>
      <c r="E47" s="91"/>
      <c r="F47" s="91"/>
      <c r="G47" s="91"/>
      <c r="H47" s="91"/>
      <c r="I47" s="91"/>
      <c r="J47" s="92"/>
      <c r="K47" s="44"/>
      <c r="L47" s="125"/>
      <c r="M47" s="127"/>
      <c r="N47" s="127"/>
      <c r="O47" s="130" t="s">
        <v>148</v>
      </c>
      <c r="P47" s="127"/>
      <c r="Q47" s="72">
        <v>8.5</v>
      </c>
      <c r="R47" s="132" t="s">
        <v>213</v>
      </c>
      <c r="S47" s="127"/>
      <c r="T47" s="127"/>
      <c r="U47" s="127"/>
      <c r="V47" s="127"/>
      <c r="W47" s="127"/>
      <c r="X47" s="127"/>
      <c r="Y47" s="127"/>
      <c r="Z47" s="127"/>
      <c r="AA47" s="46"/>
    </row>
    <row r="48" spans="2:27" x14ac:dyDescent="0.2">
      <c r="B48" s="90"/>
      <c r="C48" s="91"/>
      <c r="D48" s="91"/>
      <c r="E48" s="91"/>
      <c r="F48" s="91"/>
      <c r="G48" s="91"/>
      <c r="H48" s="91"/>
      <c r="I48" s="91"/>
      <c r="J48" s="92"/>
      <c r="K48" s="44"/>
      <c r="L48" s="125"/>
      <c r="M48" s="127"/>
      <c r="N48" s="127"/>
      <c r="O48" s="130" t="s">
        <v>149</v>
      </c>
      <c r="P48" s="127"/>
      <c r="Q48" s="72">
        <v>20</v>
      </c>
      <c r="R48" s="132" t="s">
        <v>214</v>
      </c>
      <c r="S48" s="127"/>
      <c r="T48" s="127"/>
      <c r="U48" s="127"/>
      <c r="V48" s="127"/>
      <c r="W48" s="127"/>
      <c r="X48" s="127"/>
      <c r="Y48" s="127"/>
      <c r="Z48" s="127"/>
      <c r="AA48" s="46"/>
    </row>
    <row r="49" spans="2:27" x14ac:dyDescent="0.2">
      <c r="B49" s="90"/>
      <c r="C49" s="91"/>
      <c r="D49" s="91"/>
      <c r="E49" s="91"/>
      <c r="F49" s="91"/>
      <c r="G49" s="91"/>
      <c r="H49" s="91"/>
      <c r="I49" s="91"/>
      <c r="J49" s="92"/>
      <c r="K49" s="44"/>
      <c r="L49" s="125"/>
      <c r="M49" s="127"/>
      <c r="N49" s="127"/>
      <c r="O49" s="130"/>
      <c r="P49" s="130"/>
      <c r="Q49" s="130"/>
      <c r="R49" s="130"/>
      <c r="S49" s="127"/>
      <c r="T49" s="127"/>
      <c r="U49" s="127"/>
      <c r="V49" s="127"/>
      <c r="W49" s="127"/>
      <c r="X49" s="127"/>
      <c r="Y49" s="127"/>
      <c r="Z49" s="127"/>
      <c r="AA49" s="46"/>
    </row>
    <row r="50" spans="2:27" ht="20" x14ac:dyDescent="0.2">
      <c r="B50" s="90"/>
      <c r="C50" s="91"/>
      <c r="D50" s="91"/>
      <c r="E50" s="91"/>
      <c r="F50" s="91"/>
      <c r="G50" s="91"/>
      <c r="H50" s="91"/>
      <c r="I50" s="91"/>
      <c r="J50" s="92"/>
      <c r="K50" s="44"/>
      <c r="L50" s="125"/>
      <c r="M50" s="128" t="s">
        <v>192</v>
      </c>
      <c r="N50" s="127"/>
      <c r="O50" s="130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46"/>
    </row>
    <row r="51" spans="2:27" x14ac:dyDescent="0.2">
      <c r="B51" s="90"/>
      <c r="C51" s="91"/>
      <c r="D51" s="91"/>
      <c r="E51" s="91"/>
      <c r="F51" s="91"/>
      <c r="G51" s="91"/>
      <c r="H51" s="91"/>
      <c r="I51" s="91"/>
      <c r="J51" s="92"/>
      <c r="K51" s="44"/>
      <c r="L51" s="125"/>
      <c r="M51" s="127"/>
      <c r="N51" s="127"/>
      <c r="O51" s="130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46"/>
    </row>
    <row r="52" spans="2:27" ht="18" x14ac:dyDescent="0.25">
      <c r="B52" s="90"/>
      <c r="C52" s="91"/>
      <c r="D52" s="91"/>
      <c r="E52" s="91"/>
      <c r="F52" s="91"/>
      <c r="G52" s="91"/>
      <c r="H52" s="91"/>
      <c r="I52" s="91"/>
      <c r="J52" s="92"/>
      <c r="K52" s="44"/>
      <c r="L52" s="125"/>
      <c r="M52" s="127"/>
      <c r="N52" s="127"/>
      <c r="O52" s="130" t="s">
        <v>190</v>
      </c>
      <c r="P52" s="127"/>
      <c r="Q52" s="140">
        <f>'Energy Performance Report'!AH184</f>
        <v>5000.5837673532133</v>
      </c>
      <c r="R52" s="127"/>
      <c r="S52" s="125" t="s">
        <v>266</v>
      </c>
      <c r="T52" s="140">
        <f>'Energy Performance Report'!Y184</f>
        <v>9137.4303385272324</v>
      </c>
      <c r="U52" s="127"/>
      <c r="V52" s="127"/>
      <c r="W52" s="127"/>
      <c r="X52" s="127"/>
      <c r="Y52" s="127"/>
      <c r="Z52" s="127"/>
      <c r="AA52" s="46"/>
    </row>
    <row r="53" spans="2:27" ht="18" x14ac:dyDescent="0.25">
      <c r="B53" s="90"/>
      <c r="C53" s="91"/>
      <c r="D53" s="91"/>
      <c r="E53" s="91"/>
      <c r="F53" s="91"/>
      <c r="G53" s="91"/>
      <c r="H53" s="91"/>
      <c r="I53" s="91"/>
      <c r="J53" s="92"/>
      <c r="K53" s="44"/>
      <c r="L53" s="125"/>
      <c r="M53" s="127"/>
      <c r="N53" s="127"/>
      <c r="O53" s="130" t="s">
        <v>191</v>
      </c>
      <c r="P53" s="127"/>
      <c r="Q53" s="140">
        <f>'Energy Performance Report'!AI184</f>
        <v>30.70182259576578</v>
      </c>
      <c r="R53" s="127"/>
      <c r="S53" s="125" t="s">
        <v>266</v>
      </c>
      <c r="T53" s="140">
        <f>'Energy Performance Report'!Z184</f>
        <v>56.100603106808371</v>
      </c>
      <c r="U53" s="127"/>
      <c r="V53" s="127"/>
      <c r="W53" s="127"/>
      <c r="X53" s="127"/>
      <c r="Y53" s="127"/>
      <c r="Z53" s="127"/>
      <c r="AA53" s="46"/>
    </row>
    <row r="54" spans="2:27" x14ac:dyDescent="0.2">
      <c r="B54" s="90"/>
      <c r="C54" s="91"/>
      <c r="D54" s="91"/>
      <c r="E54" s="91"/>
      <c r="F54" s="91"/>
      <c r="G54" s="91"/>
      <c r="H54" s="91"/>
      <c r="I54" s="91"/>
      <c r="J54" s="92"/>
      <c r="K54" s="44"/>
      <c r="L54" s="125"/>
      <c r="M54" s="127"/>
      <c r="N54" s="127"/>
      <c r="O54" s="130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46"/>
    </row>
    <row r="55" spans="2:27" ht="17" thickBot="1" x14ac:dyDescent="0.25">
      <c r="B55" s="49"/>
      <c r="C55" s="50"/>
      <c r="D55" s="50"/>
      <c r="E55" s="50"/>
      <c r="F55" s="50"/>
      <c r="G55" s="50"/>
      <c r="H55" s="50"/>
      <c r="I55" s="50"/>
      <c r="J55" s="51"/>
      <c r="K55" s="50"/>
      <c r="L55" s="50"/>
      <c r="M55" s="50"/>
      <c r="N55" s="50"/>
      <c r="O55" s="186"/>
      <c r="P55" s="50"/>
      <c r="Q55" s="68"/>
      <c r="R55" s="68"/>
      <c r="S55" s="68"/>
      <c r="T55" s="68"/>
      <c r="U55" s="68"/>
      <c r="V55" s="68"/>
      <c r="W55" s="68"/>
      <c r="X55" s="68"/>
      <c r="Y55" s="68"/>
      <c r="Z55" s="51"/>
      <c r="AA55" s="52"/>
    </row>
    <row r="56" spans="2:27" ht="17" thickTop="1" x14ac:dyDescent="0.2"/>
  </sheetData>
  <sheetProtection algorithmName="SHA-512" hashValue="0sVOo2ddGKmBeqXiqbtmM1WYzLc5Ms7r/zf4DhenlHJgxMacRuFiJeh6yY63FVxK3Ao5obYa2Z9W6YGCZ7tUMQ==" saltValue="Vrzsys5RefaTNfMR1ZlX3g==" spinCount="100000" sheet="1" objects="1" scenarios="1" selectLockedCells="1"/>
  <phoneticPr fontId="1" type="noConversion"/>
  <dataValidations disablePrompts="1" count="1">
    <dataValidation type="list" allowBlank="1" showInputMessage="1" showErrorMessage="1" sqref="M47 M51 M53" xr:uid="{17BF0A45-E5B1-9B4E-AF8A-1C47718D0B9F}">
      <formula1>$S$42:$S$43</formula1>
    </dataValidation>
  </dataValidations>
  <pageMargins left="0.7" right="0.7" top="0.78740157499999996" bottom="0.78740157499999996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4EA52-D822-FE4F-B900-BA38A952168D}">
  <dimension ref="B1:AF60"/>
  <sheetViews>
    <sheetView zoomScale="130" zoomScaleNormal="130" workbookViewId="0">
      <selection activeCell="Q13" sqref="Q13"/>
    </sheetView>
  </sheetViews>
  <sheetFormatPr baseColWidth="10" defaultRowHeight="16" x14ac:dyDescent="0.2"/>
  <cols>
    <col min="1" max="1" width="1.83203125" style="37" customWidth="1"/>
    <col min="2" max="2" width="10.83203125" style="37"/>
    <col min="3" max="9" width="10.5" style="37" customWidth="1"/>
    <col min="10" max="10" width="10.83203125" style="38"/>
    <col min="11" max="11" width="7.5" style="37" customWidth="1"/>
    <col min="12" max="12" width="3.1640625" style="37" customWidth="1"/>
    <col min="13" max="13" width="2.5" style="37" customWidth="1"/>
    <col min="14" max="14" width="2.33203125" style="37" customWidth="1"/>
    <col min="15" max="15" width="19.33203125" style="37" customWidth="1"/>
    <col min="16" max="16" width="2.5" style="37" customWidth="1"/>
    <col min="17" max="28" width="8.33203125" style="63" customWidth="1"/>
    <col min="29" max="29" width="2.5" style="63" customWidth="1"/>
    <col min="30" max="30" width="11.5" style="63" customWidth="1"/>
    <col min="31" max="31" width="3" style="38" customWidth="1"/>
    <col min="32" max="32" width="3.5" style="37" customWidth="1"/>
    <col min="33" max="16384" width="10.83203125" style="37"/>
  </cols>
  <sheetData>
    <row r="1" spans="2:32" ht="8" customHeight="1" thickBot="1" x14ac:dyDescent="0.25"/>
    <row r="2" spans="2:32" ht="17" thickTop="1" x14ac:dyDescent="0.2">
      <c r="B2" s="39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41"/>
      <c r="AF2" s="42"/>
    </row>
    <row r="3" spans="2:32" x14ac:dyDescent="0.2">
      <c r="B3" s="43"/>
      <c r="C3" s="71"/>
      <c r="D3" s="71"/>
      <c r="E3" s="71"/>
      <c r="F3" s="71"/>
      <c r="G3" s="71"/>
      <c r="H3" s="71"/>
      <c r="I3" s="71"/>
      <c r="J3" s="89"/>
      <c r="K3" s="71"/>
      <c r="L3" s="44"/>
      <c r="M3" s="44"/>
      <c r="N3" s="44"/>
      <c r="O3" s="44"/>
      <c r="P3" s="44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45"/>
      <c r="AF3" s="46"/>
    </row>
    <row r="4" spans="2:32" x14ac:dyDescent="0.2">
      <c r="B4" s="43"/>
      <c r="C4" s="71"/>
      <c r="D4" s="71"/>
      <c r="E4" s="71"/>
      <c r="F4" s="71"/>
      <c r="G4" s="71"/>
      <c r="H4" s="71"/>
      <c r="I4" s="71"/>
      <c r="J4" s="89" t="s">
        <v>138</v>
      </c>
      <c r="K4" s="44"/>
      <c r="L4" s="44"/>
      <c r="M4" s="44"/>
      <c r="N4" s="44"/>
      <c r="O4" s="44"/>
      <c r="P4" s="44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45"/>
      <c r="AF4" s="46"/>
    </row>
    <row r="5" spans="2:32" ht="29" x14ac:dyDescent="0.35">
      <c r="B5" s="43"/>
      <c r="C5" s="71"/>
      <c r="D5" s="71"/>
      <c r="E5" s="71"/>
      <c r="F5" s="71"/>
      <c r="G5" s="71"/>
      <c r="H5" s="71"/>
      <c r="I5" s="71"/>
      <c r="J5" s="89" t="s">
        <v>146</v>
      </c>
      <c r="K5" s="44"/>
      <c r="L5" s="228"/>
      <c r="M5" s="276" t="s">
        <v>270</v>
      </c>
      <c r="N5" s="228"/>
      <c r="O5" s="228"/>
      <c r="P5" s="228"/>
      <c r="Q5" s="274">
        <f>'Energy Performance Report'!AB184+'Energy Performance Report'!AC184</f>
        <v>114.34739977156769</v>
      </c>
      <c r="R5" s="275" t="s">
        <v>269</v>
      </c>
      <c r="S5" s="271">
        <f>'Energy Performance Report'!$AB$184</f>
        <v>113.64963107620937</v>
      </c>
      <c r="T5" s="275" t="s">
        <v>269</v>
      </c>
      <c r="U5" s="272">
        <f>'Energy Performance Report'!$AC$184</f>
        <v>0.6977686953583131</v>
      </c>
      <c r="V5" s="275" t="s">
        <v>269</v>
      </c>
      <c r="W5" s="65"/>
      <c r="X5" s="65"/>
      <c r="Y5" s="65"/>
      <c r="Z5" s="65"/>
      <c r="AA5" s="65"/>
      <c r="AB5" s="65"/>
      <c r="AC5" s="65"/>
      <c r="AD5" s="65"/>
      <c r="AE5" s="45"/>
      <c r="AF5" s="46"/>
    </row>
    <row r="6" spans="2:32" x14ac:dyDescent="0.2">
      <c r="B6" s="43"/>
      <c r="C6" s="71"/>
      <c r="D6" s="71"/>
      <c r="E6" s="71"/>
      <c r="F6" s="71"/>
      <c r="G6" s="71"/>
      <c r="H6" s="71"/>
      <c r="I6" s="71"/>
      <c r="J6" s="89">
        <f>Q5/3</f>
        <v>38.115799923855896</v>
      </c>
      <c r="K6" s="44"/>
      <c r="L6" s="44"/>
      <c r="M6" s="44"/>
      <c r="N6" s="44"/>
      <c r="O6" s="44"/>
      <c r="P6" s="44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45"/>
      <c r="AF6" s="46"/>
    </row>
    <row r="7" spans="2:32" ht="30" x14ac:dyDescent="0.3">
      <c r="B7" s="43"/>
      <c r="C7" s="71"/>
      <c r="D7" s="71"/>
      <c r="E7" s="71"/>
      <c r="F7" s="71"/>
      <c r="G7" s="71"/>
      <c r="H7" s="71"/>
      <c r="I7" s="71"/>
      <c r="J7" s="84"/>
      <c r="K7" s="71"/>
      <c r="L7" s="69"/>
      <c r="M7" s="69" t="s">
        <v>168</v>
      </c>
      <c r="N7" s="69"/>
      <c r="O7" s="69"/>
      <c r="P7" s="69"/>
      <c r="Q7" s="82"/>
      <c r="R7" s="70"/>
      <c r="S7" s="70"/>
      <c r="T7" s="70"/>
      <c r="U7" s="70"/>
      <c r="V7" s="70"/>
      <c r="W7" s="70"/>
      <c r="X7" s="70"/>
      <c r="Y7" s="70"/>
      <c r="Z7" s="70"/>
      <c r="AA7" s="65"/>
      <c r="AB7" s="65"/>
      <c r="AC7" s="65"/>
      <c r="AD7" s="65"/>
      <c r="AE7" s="45"/>
      <c r="AF7" s="46"/>
    </row>
    <row r="8" spans="2:32" x14ac:dyDescent="0.2">
      <c r="B8" s="43"/>
      <c r="C8" s="71"/>
      <c r="D8" s="71"/>
      <c r="E8" s="71"/>
      <c r="F8" s="71"/>
      <c r="G8" s="71"/>
      <c r="H8" s="71"/>
      <c r="I8" s="71"/>
      <c r="J8" s="84"/>
      <c r="K8" s="71"/>
      <c r="L8" s="55" t="s">
        <v>18</v>
      </c>
      <c r="M8" s="55"/>
      <c r="N8" s="55"/>
      <c r="O8" s="44"/>
      <c r="P8" s="44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45"/>
      <c r="AF8" s="46"/>
    </row>
    <row r="9" spans="2:32" ht="15" customHeight="1" x14ac:dyDescent="0.2">
      <c r="B9" s="43"/>
      <c r="C9" s="71"/>
      <c r="D9" s="71"/>
      <c r="E9" s="71"/>
      <c r="F9" s="71"/>
      <c r="G9" s="71"/>
      <c r="H9" s="71"/>
      <c r="I9" s="71"/>
      <c r="J9" s="84"/>
      <c r="K9" s="71"/>
      <c r="L9" s="125"/>
      <c r="M9" s="125"/>
      <c r="N9" s="125"/>
      <c r="O9" s="125"/>
      <c r="P9" s="125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7"/>
      <c r="AF9" s="46"/>
    </row>
    <row r="10" spans="2:32" ht="20" x14ac:dyDescent="0.2">
      <c r="B10" s="43"/>
      <c r="C10" s="71"/>
      <c r="D10" s="71"/>
      <c r="E10" s="71"/>
      <c r="F10" s="71"/>
      <c r="G10" s="71"/>
      <c r="H10" s="71"/>
      <c r="I10" s="71"/>
      <c r="J10" s="84"/>
      <c r="K10" s="71"/>
      <c r="L10" s="125"/>
      <c r="M10" s="128" t="s">
        <v>155</v>
      </c>
      <c r="N10" s="128"/>
      <c r="O10" s="125"/>
      <c r="P10" s="125"/>
      <c r="Q10" s="126"/>
      <c r="R10" s="126"/>
      <c r="S10" s="126"/>
      <c r="T10" s="126"/>
      <c r="U10" s="126"/>
      <c r="V10" s="126"/>
      <c r="W10" s="126"/>
      <c r="X10" s="126"/>
      <c r="Y10" s="154" t="s">
        <v>188</v>
      </c>
      <c r="Z10" s="153" t="str">
        <f>'Environment &amp; Targets'!U19</f>
        <v>off</v>
      </c>
      <c r="AA10" s="126"/>
      <c r="AB10" s="126"/>
      <c r="AC10" s="126"/>
      <c r="AD10" s="126"/>
      <c r="AE10" s="127"/>
      <c r="AF10" s="46"/>
    </row>
    <row r="11" spans="2:32" x14ac:dyDescent="0.2">
      <c r="B11" s="43"/>
      <c r="C11" s="71"/>
      <c r="D11" s="71"/>
      <c r="E11" s="71"/>
      <c r="F11" s="71"/>
      <c r="G11" s="71"/>
      <c r="H11" s="71"/>
      <c r="I11" s="71"/>
      <c r="J11" s="84"/>
      <c r="K11" s="71"/>
      <c r="L11" s="125"/>
      <c r="M11" s="125"/>
      <c r="N11" s="125"/>
      <c r="O11" s="125"/>
      <c r="P11" s="125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7"/>
      <c r="AF11" s="46"/>
    </row>
    <row r="12" spans="2:32" ht="27" customHeight="1" thickBot="1" x14ac:dyDescent="0.25">
      <c r="B12" s="43"/>
      <c r="C12" s="71"/>
      <c r="D12" s="71"/>
      <c r="E12" s="71"/>
      <c r="F12" s="71"/>
      <c r="G12" s="71"/>
      <c r="H12" s="71"/>
      <c r="I12" s="71"/>
      <c r="J12" s="84"/>
      <c r="K12" s="71"/>
      <c r="L12" s="125"/>
      <c r="M12" s="125"/>
      <c r="N12" s="125"/>
      <c r="O12" s="134" t="s">
        <v>50</v>
      </c>
      <c r="P12" s="125"/>
      <c r="Q12" s="129" t="s">
        <v>4</v>
      </c>
      <c r="R12" s="129" t="s">
        <v>5</v>
      </c>
      <c r="S12" s="129" t="s">
        <v>6</v>
      </c>
      <c r="T12" s="129" t="s">
        <v>8</v>
      </c>
      <c r="U12" s="129" t="s">
        <v>9</v>
      </c>
      <c r="V12" s="129" t="s">
        <v>10</v>
      </c>
      <c r="W12" s="129" t="s">
        <v>11</v>
      </c>
      <c r="X12" s="129" t="s">
        <v>12</v>
      </c>
      <c r="Y12" s="129" t="s">
        <v>13</v>
      </c>
      <c r="Z12" s="129" t="s">
        <v>14</v>
      </c>
      <c r="AA12" s="129" t="s">
        <v>15</v>
      </c>
      <c r="AB12" s="129" t="s">
        <v>16</v>
      </c>
      <c r="AC12" s="129"/>
      <c r="AD12" s="129"/>
      <c r="AE12" s="127"/>
      <c r="AF12" s="46"/>
    </row>
    <row r="13" spans="2:32" ht="17" thickTop="1" x14ac:dyDescent="0.2">
      <c r="B13" s="43"/>
      <c r="C13" s="85"/>
      <c r="D13" s="85"/>
      <c r="E13" s="85"/>
      <c r="F13" s="85"/>
      <c r="G13" s="85"/>
      <c r="H13" s="85"/>
      <c r="I13" s="85"/>
      <c r="J13" s="84"/>
      <c r="K13" s="85"/>
      <c r="L13" s="125"/>
      <c r="M13" s="125"/>
      <c r="N13" s="125"/>
      <c r="O13" s="135" t="s">
        <v>151</v>
      </c>
      <c r="P13" s="130"/>
      <c r="Q13" s="133">
        <v>20</v>
      </c>
      <c r="R13" s="133">
        <v>20</v>
      </c>
      <c r="S13" s="133">
        <v>20</v>
      </c>
      <c r="T13" s="133">
        <v>20</v>
      </c>
      <c r="U13" s="133">
        <v>20</v>
      </c>
      <c r="V13" s="133">
        <v>20</v>
      </c>
      <c r="W13" s="133">
        <v>20</v>
      </c>
      <c r="X13" s="133">
        <v>20</v>
      </c>
      <c r="Y13" s="133">
        <v>20</v>
      </c>
      <c r="Z13" s="133">
        <v>20</v>
      </c>
      <c r="AA13" s="133">
        <v>20</v>
      </c>
      <c r="AB13" s="133">
        <v>20</v>
      </c>
      <c r="AC13" s="129"/>
      <c r="AD13" s="129"/>
      <c r="AE13" s="127"/>
      <c r="AF13" s="46"/>
    </row>
    <row r="14" spans="2:32" x14ac:dyDescent="0.2">
      <c r="B14" s="43"/>
      <c r="C14" s="71"/>
      <c r="D14" s="71"/>
      <c r="E14" s="71"/>
      <c r="F14" s="71"/>
      <c r="G14" s="71"/>
      <c r="H14" s="71"/>
      <c r="I14" s="71"/>
      <c r="J14" s="84"/>
      <c r="K14" s="71"/>
      <c r="L14" s="125"/>
      <c r="M14" s="125"/>
      <c r="N14" s="125"/>
      <c r="O14" s="135" t="s">
        <v>152</v>
      </c>
      <c r="P14" s="130"/>
      <c r="Q14" s="133">
        <v>20</v>
      </c>
      <c r="R14" s="133">
        <v>20</v>
      </c>
      <c r="S14" s="133">
        <v>20</v>
      </c>
      <c r="T14" s="133">
        <v>20</v>
      </c>
      <c r="U14" s="133">
        <v>20</v>
      </c>
      <c r="V14" s="133">
        <v>20</v>
      </c>
      <c r="W14" s="133">
        <v>20</v>
      </c>
      <c r="X14" s="133">
        <v>20</v>
      </c>
      <c r="Y14" s="133">
        <v>20</v>
      </c>
      <c r="Z14" s="133">
        <v>20</v>
      </c>
      <c r="AA14" s="133">
        <v>20</v>
      </c>
      <c r="AB14" s="133">
        <v>20</v>
      </c>
      <c r="AC14" s="129"/>
      <c r="AD14" s="129"/>
      <c r="AE14" s="127"/>
      <c r="AF14" s="46"/>
    </row>
    <row r="15" spans="2:32" x14ac:dyDescent="0.2">
      <c r="B15" s="43"/>
      <c r="C15" s="71"/>
      <c r="D15" s="71"/>
      <c r="E15" s="71"/>
      <c r="F15" s="71"/>
      <c r="G15" s="71"/>
      <c r="H15" s="71"/>
      <c r="I15" s="71"/>
      <c r="J15" s="84"/>
      <c r="K15" s="71"/>
      <c r="L15" s="125"/>
      <c r="M15" s="125"/>
      <c r="N15" s="125"/>
      <c r="O15" s="135" t="s">
        <v>153</v>
      </c>
      <c r="P15" s="130"/>
      <c r="Q15" s="133">
        <v>20</v>
      </c>
      <c r="R15" s="133">
        <v>20</v>
      </c>
      <c r="S15" s="133">
        <v>20</v>
      </c>
      <c r="T15" s="133">
        <v>20</v>
      </c>
      <c r="U15" s="133">
        <v>20</v>
      </c>
      <c r="V15" s="133">
        <v>20</v>
      </c>
      <c r="W15" s="133">
        <v>20</v>
      </c>
      <c r="X15" s="133">
        <v>20</v>
      </c>
      <c r="Y15" s="133">
        <v>20</v>
      </c>
      <c r="Z15" s="133">
        <v>20</v>
      </c>
      <c r="AA15" s="133">
        <v>20</v>
      </c>
      <c r="AB15" s="133">
        <v>20</v>
      </c>
      <c r="AC15" s="129"/>
      <c r="AD15" s="129"/>
      <c r="AE15" s="127"/>
      <c r="AF15" s="46"/>
    </row>
    <row r="16" spans="2:32" x14ac:dyDescent="0.2">
      <c r="B16" s="43"/>
      <c r="C16" s="71"/>
      <c r="D16" s="71"/>
      <c r="E16" s="71"/>
      <c r="F16" s="71"/>
      <c r="G16" s="71"/>
      <c r="H16" s="71"/>
      <c r="I16" s="71"/>
      <c r="J16" s="84"/>
      <c r="K16" s="71"/>
      <c r="L16" s="125"/>
      <c r="M16" s="125"/>
      <c r="N16" s="125"/>
      <c r="O16" s="135" t="s">
        <v>154</v>
      </c>
      <c r="P16" s="125"/>
      <c r="Q16" s="133">
        <v>60</v>
      </c>
      <c r="R16" s="133">
        <v>60</v>
      </c>
      <c r="S16" s="133">
        <v>60</v>
      </c>
      <c r="T16" s="133">
        <v>60</v>
      </c>
      <c r="U16" s="133">
        <v>60</v>
      </c>
      <c r="V16" s="133">
        <v>60</v>
      </c>
      <c r="W16" s="133">
        <v>60</v>
      </c>
      <c r="X16" s="133">
        <v>60</v>
      </c>
      <c r="Y16" s="133">
        <v>60</v>
      </c>
      <c r="Z16" s="133">
        <v>60</v>
      </c>
      <c r="AA16" s="133">
        <v>60</v>
      </c>
      <c r="AB16" s="133">
        <v>60</v>
      </c>
      <c r="AC16" s="129"/>
      <c r="AD16" s="129"/>
      <c r="AE16" s="127"/>
      <c r="AF16" s="46"/>
    </row>
    <row r="17" spans="2:32" x14ac:dyDescent="0.2">
      <c r="B17" s="43"/>
      <c r="C17" s="71"/>
      <c r="D17" s="71"/>
      <c r="E17" s="71"/>
      <c r="F17" s="71"/>
      <c r="G17" s="71"/>
      <c r="H17" s="71"/>
      <c r="I17" s="71"/>
      <c r="J17" s="84"/>
      <c r="K17" s="71"/>
      <c r="L17" s="125"/>
      <c r="M17" s="125"/>
      <c r="N17" s="125"/>
      <c r="O17" s="125"/>
      <c r="P17" s="125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9"/>
      <c r="AE17" s="125"/>
      <c r="AF17" s="46"/>
    </row>
    <row r="18" spans="2:32" x14ac:dyDescent="0.2">
      <c r="B18" s="43"/>
      <c r="C18" s="71"/>
      <c r="D18" s="71"/>
      <c r="E18" s="71"/>
      <c r="F18" s="71"/>
      <c r="G18" s="71"/>
      <c r="H18" s="71"/>
      <c r="I18" s="71"/>
      <c r="J18" s="84"/>
      <c r="K18" s="71"/>
      <c r="L18" s="55" t="s">
        <v>18</v>
      </c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84"/>
      <c r="AE18" s="71"/>
      <c r="AF18" s="46"/>
    </row>
    <row r="19" spans="2:32" ht="17" customHeight="1" x14ac:dyDescent="0.2">
      <c r="B19" s="43"/>
      <c r="C19" s="71"/>
      <c r="D19" s="71"/>
      <c r="E19" s="71"/>
      <c r="F19" s="71"/>
      <c r="G19" s="71"/>
      <c r="H19" s="71"/>
      <c r="I19" s="71"/>
      <c r="J19" s="84"/>
      <c r="K19" s="71"/>
      <c r="L19" s="125"/>
      <c r="M19" s="125"/>
      <c r="N19" s="125"/>
      <c r="O19" s="125"/>
      <c r="P19" s="125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7"/>
      <c r="AF19" s="46"/>
    </row>
    <row r="20" spans="2:32" ht="20" x14ac:dyDescent="0.2">
      <c r="B20" s="43"/>
      <c r="C20" s="71"/>
      <c r="D20" s="71"/>
      <c r="E20" s="71"/>
      <c r="F20" s="71"/>
      <c r="G20" s="71"/>
      <c r="H20" s="71"/>
      <c r="I20" s="71"/>
      <c r="J20" s="84"/>
      <c r="K20" s="71"/>
      <c r="L20" s="125"/>
      <c r="M20" s="128" t="s">
        <v>155</v>
      </c>
      <c r="N20" s="128"/>
      <c r="O20" s="125"/>
      <c r="P20" s="125"/>
      <c r="Q20" s="126"/>
      <c r="R20" s="126"/>
      <c r="S20" s="126"/>
      <c r="T20" s="126"/>
      <c r="U20" s="126"/>
      <c r="V20" s="126"/>
      <c r="W20" s="126"/>
      <c r="X20" s="126"/>
      <c r="Y20" s="154" t="s">
        <v>188</v>
      </c>
      <c r="Z20" s="153" t="str">
        <f>'Environment &amp; Targets'!U19</f>
        <v>off</v>
      </c>
      <c r="AA20" s="126"/>
      <c r="AB20" s="126"/>
      <c r="AC20" s="126"/>
      <c r="AD20" s="126"/>
      <c r="AE20" s="127"/>
      <c r="AF20" s="46"/>
    </row>
    <row r="21" spans="2:32" x14ac:dyDescent="0.2">
      <c r="B21" s="43"/>
      <c r="C21" s="71"/>
      <c r="D21" s="71"/>
      <c r="E21" s="71"/>
      <c r="F21" s="71"/>
      <c r="G21" s="71"/>
      <c r="H21" s="71"/>
      <c r="I21" s="71"/>
      <c r="J21" s="84"/>
      <c r="K21" s="71"/>
      <c r="L21" s="125"/>
      <c r="M21" s="125"/>
      <c r="N21" s="125"/>
      <c r="O21" s="125"/>
      <c r="P21" s="125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7"/>
      <c r="AF21" s="46"/>
    </row>
    <row r="22" spans="2:32" ht="26" customHeight="1" thickBot="1" x14ac:dyDescent="0.25">
      <c r="B22" s="43"/>
      <c r="C22" s="71"/>
      <c r="D22" s="71"/>
      <c r="E22" s="71"/>
      <c r="F22" s="71"/>
      <c r="G22" s="71"/>
      <c r="H22" s="71"/>
      <c r="I22" s="71"/>
      <c r="J22" s="84"/>
      <c r="K22" s="71"/>
      <c r="L22" s="125"/>
      <c r="M22" s="125"/>
      <c r="N22" s="125"/>
      <c r="O22" s="136" t="s">
        <v>53</v>
      </c>
      <c r="P22" s="125"/>
      <c r="Q22" s="129" t="s">
        <v>4</v>
      </c>
      <c r="R22" s="129" t="s">
        <v>5</v>
      </c>
      <c r="S22" s="129" t="s">
        <v>6</v>
      </c>
      <c r="T22" s="129" t="s">
        <v>8</v>
      </c>
      <c r="U22" s="129" t="s">
        <v>9</v>
      </c>
      <c r="V22" s="129" t="s">
        <v>10</v>
      </c>
      <c r="W22" s="129" t="s">
        <v>11</v>
      </c>
      <c r="X22" s="129" t="s">
        <v>12</v>
      </c>
      <c r="Y22" s="129" t="s">
        <v>13</v>
      </c>
      <c r="Z22" s="129" t="s">
        <v>14</v>
      </c>
      <c r="AA22" s="129" t="s">
        <v>15</v>
      </c>
      <c r="AB22" s="129" t="s">
        <v>16</v>
      </c>
      <c r="AC22" s="129"/>
      <c r="AD22" s="129"/>
      <c r="AE22" s="127"/>
      <c r="AF22" s="46"/>
    </row>
    <row r="23" spans="2:32" ht="19" customHeight="1" thickTop="1" x14ac:dyDescent="0.2">
      <c r="B23" s="43"/>
      <c r="C23" s="71"/>
      <c r="D23" s="71"/>
      <c r="E23" s="71"/>
      <c r="F23" s="71"/>
      <c r="G23" s="71"/>
      <c r="H23" s="71"/>
      <c r="I23" s="71"/>
      <c r="J23" s="84"/>
      <c r="K23" s="71"/>
      <c r="L23" s="125"/>
      <c r="M23" s="125"/>
      <c r="N23" s="125"/>
      <c r="O23" s="137" t="s">
        <v>151</v>
      </c>
      <c r="P23" s="130"/>
      <c r="Q23" s="133">
        <v>400</v>
      </c>
      <c r="R23" s="133">
        <v>400</v>
      </c>
      <c r="S23" s="133">
        <v>400</v>
      </c>
      <c r="T23" s="133">
        <v>400</v>
      </c>
      <c r="U23" s="133">
        <v>400</v>
      </c>
      <c r="V23" s="133">
        <v>400</v>
      </c>
      <c r="W23" s="133">
        <v>400</v>
      </c>
      <c r="X23" s="133">
        <v>400</v>
      </c>
      <c r="Y23" s="133">
        <v>400</v>
      </c>
      <c r="Z23" s="133">
        <v>400</v>
      </c>
      <c r="AA23" s="133">
        <v>400</v>
      </c>
      <c r="AB23" s="133">
        <v>400</v>
      </c>
      <c r="AC23" s="129"/>
      <c r="AD23" s="129"/>
      <c r="AE23" s="127"/>
      <c r="AF23" s="46"/>
    </row>
    <row r="24" spans="2:32" ht="19" customHeight="1" x14ac:dyDescent="0.2">
      <c r="B24" s="43"/>
      <c r="C24" s="71"/>
      <c r="D24" s="71"/>
      <c r="E24" s="71"/>
      <c r="F24" s="71"/>
      <c r="G24" s="71"/>
      <c r="H24" s="71"/>
      <c r="I24" s="71"/>
      <c r="J24" s="84"/>
      <c r="K24" s="71"/>
      <c r="L24" s="125"/>
      <c r="M24" s="125"/>
      <c r="N24" s="125"/>
      <c r="O24" s="137" t="s">
        <v>152</v>
      </c>
      <c r="P24" s="130"/>
      <c r="Q24" s="133">
        <v>500</v>
      </c>
      <c r="R24" s="133">
        <v>500</v>
      </c>
      <c r="S24" s="133">
        <v>500</v>
      </c>
      <c r="T24" s="133">
        <v>500</v>
      </c>
      <c r="U24" s="133">
        <v>500</v>
      </c>
      <c r="V24" s="133">
        <v>500</v>
      </c>
      <c r="W24" s="133">
        <v>500</v>
      </c>
      <c r="X24" s="133">
        <v>500</v>
      </c>
      <c r="Y24" s="133">
        <v>500</v>
      </c>
      <c r="Z24" s="133">
        <v>500</v>
      </c>
      <c r="AA24" s="133">
        <v>500</v>
      </c>
      <c r="AB24" s="133">
        <v>500</v>
      </c>
      <c r="AC24" s="129"/>
      <c r="AD24" s="129"/>
      <c r="AE24" s="127"/>
      <c r="AF24" s="46"/>
    </row>
    <row r="25" spans="2:32" ht="19" customHeight="1" x14ac:dyDescent="0.2">
      <c r="B25" s="43"/>
      <c r="C25" s="71"/>
      <c r="D25" s="71"/>
      <c r="E25" s="71"/>
      <c r="F25" s="71"/>
      <c r="G25" s="71"/>
      <c r="H25" s="71"/>
      <c r="I25" s="71"/>
      <c r="J25" s="84"/>
      <c r="K25" s="71"/>
      <c r="L25" s="125"/>
      <c r="M25" s="125"/>
      <c r="N25" s="125"/>
      <c r="O25" s="137" t="s">
        <v>153</v>
      </c>
      <c r="P25" s="130"/>
      <c r="Q25" s="133">
        <v>550</v>
      </c>
      <c r="R25" s="133">
        <v>550</v>
      </c>
      <c r="S25" s="133">
        <v>550</v>
      </c>
      <c r="T25" s="133">
        <v>550</v>
      </c>
      <c r="U25" s="133">
        <v>550</v>
      </c>
      <c r="V25" s="133">
        <v>550</v>
      </c>
      <c r="W25" s="133">
        <v>550</v>
      </c>
      <c r="X25" s="133">
        <v>550</v>
      </c>
      <c r="Y25" s="133">
        <v>550</v>
      </c>
      <c r="Z25" s="133">
        <v>550</v>
      </c>
      <c r="AA25" s="133">
        <v>550</v>
      </c>
      <c r="AB25" s="133">
        <v>550</v>
      </c>
      <c r="AC25" s="129"/>
      <c r="AD25" s="129"/>
      <c r="AE25" s="127"/>
      <c r="AF25" s="46"/>
    </row>
    <row r="26" spans="2:32" ht="19" customHeight="1" x14ac:dyDescent="0.2">
      <c r="B26" s="43"/>
      <c r="C26" s="71"/>
      <c r="D26" s="71"/>
      <c r="E26" s="71"/>
      <c r="F26" s="71"/>
      <c r="G26" s="71"/>
      <c r="H26" s="71"/>
      <c r="I26" s="71"/>
      <c r="J26" s="84"/>
      <c r="K26" s="71"/>
      <c r="L26" s="125"/>
      <c r="M26" s="125"/>
      <c r="N26" s="125"/>
      <c r="O26" s="137" t="s">
        <v>154</v>
      </c>
      <c r="P26" s="125"/>
      <c r="Q26" s="133">
        <v>60</v>
      </c>
      <c r="R26" s="133">
        <v>60</v>
      </c>
      <c r="S26" s="133">
        <v>60</v>
      </c>
      <c r="T26" s="133">
        <v>60</v>
      </c>
      <c r="U26" s="133">
        <v>60</v>
      </c>
      <c r="V26" s="133">
        <v>60</v>
      </c>
      <c r="W26" s="133">
        <v>60</v>
      </c>
      <c r="X26" s="133">
        <v>60</v>
      </c>
      <c r="Y26" s="133">
        <v>60</v>
      </c>
      <c r="Z26" s="133">
        <v>60</v>
      </c>
      <c r="AA26" s="133">
        <v>60</v>
      </c>
      <c r="AB26" s="133">
        <v>60</v>
      </c>
      <c r="AC26" s="129"/>
      <c r="AD26" s="129"/>
      <c r="AE26" s="127"/>
      <c r="AF26" s="46"/>
    </row>
    <row r="27" spans="2:32" ht="15" customHeight="1" x14ac:dyDescent="0.2">
      <c r="B27" s="43"/>
      <c r="C27" s="71"/>
      <c r="D27" s="71"/>
      <c r="E27" s="71"/>
      <c r="F27" s="71"/>
      <c r="G27" s="71"/>
      <c r="H27" s="71"/>
      <c r="I27" s="71"/>
      <c r="J27" s="84"/>
      <c r="K27" s="71"/>
      <c r="L27" s="125"/>
      <c r="M27" s="125"/>
      <c r="N27" s="125"/>
      <c r="O27" s="125"/>
      <c r="P27" s="125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5"/>
      <c r="AF27" s="46"/>
    </row>
    <row r="28" spans="2:32" x14ac:dyDescent="0.2">
      <c r="B28" s="43"/>
      <c r="C28" s="71"/>
      <c r="D28" s="71"/>
      <c r="E28" s="71"/>
      <c r="F28" s="71"/>
      <c r="G28" s="71"/>
      <c r="H28" s="71"/>
      <c r="I28" s="71"/>
      <c r="J28" s="84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84"/>
      <c r="AE28" s="71"/>
      <c r="AF28" s="46"/>
    </row>
    <row r="29" spans="2:32" ht="20" x14ac:dyDescent="0.2">
      <c r="B29" s="43"/>
      <c r="C29" s="71"/>
      <c r="D29" s="71"/>
      <c r="E29" s="71"/>
      <c r="F29" s="71"/>
      <c r="G29" s="71"/>
      <c r="H29" s="71"/>
      <c r="I29" s="71"/>
      <c r="J29" s="84"/>
      <c r="K29" s="71"/>
      <c r="L29" s="125"/>
      <c r="M29" s="128" t="s">
        <v>163</v>
      </c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46"/>
    </row>
    <row r="30" spans="2:32" x14ac:dyDescent="0.2">
      <c r="B30" s="43"/>
      <c r="C30" s="71"/>
      <c r="D30" s="71"/>
      <c r="E30" s="71"/>
      <c r="F30" s="71"/>
      <c r="G30" s="71"/>
      <c r="H30" s="71"/>
      <c r="I30" s="71"/>
      <c r="J30" s="84"/>
      <c r="K30" s="71"/>
      <c r="L30" s="125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46"/>
    </row>
    <row r="31" spans="2:32" ht="21" thickBot="1" x14ac:dyDescent="0.25">
      <c r="B31" s="43"/>
      <c r="C31" s="71"/>
      <c r="D31" s="71"/>
      <c r="E31" s="71"/>
      <c r="F31" s="71"/>
      <c r="G31" s="71"/>
      <c r="H31" s="71"/>
      <c r="I31" s="71"/>
      <c r="J31" s="84"/>
      <c r="K31" s="71"/>
      <c r="L31" s="125"/>
      <c r="M31" s="127"/>
      <c r="N31" s="127"/>
      <c r="O31" s="162" t="s">
        <v>50</v>
      </c>
      <c r="P31" s="127"/>
      <c r="Q31" s="129" t="s">
        <v>4</v>
      </c>
      <c r="R31" s="129" t="s">
        <v>5</v>
      </c>
      <c r="S31" s="129" t="s">
        <v>6</v>
      </c>
      <c r="T31" s="129" t="s">
        <v>8</v>
      </c>
      <c r="U31" s="129" t="s">
        <v>9</v>
      </c>
      <c r="V31" s="129" t="s">
        <v>10</v>
      </c>
      <c r="W31" s="129" t="s">
        <v>11</v>
      </c>
      <c r="X31" s="129" t="s">
        <v>12</v>
      </c>
      <c r="Y31" s="129" t="s">
        <v>13</v>
      </c>
      <c r="Z31" s="129" t="s">
        <v>14</v>
      </c>
      <c r="AA31" s="129" t="s">
        <v>15</v>
      </c>
      <c r="AB31" s="129" t="s">
        <v>16</v>
      </c>
      <c r="AC31" s="129"/>
      <c r="AD31" s="129" t="s">
        <v>165</v>
      </c>
      <c r="AE31" s="127"/>
      <c r="AF31" s="46"/>
    </row>
    <row r="32" spans="2:32" ht="24" customHeight="1" thickTop="1" x14ac:dyDescent="0.2">
      <c r="B32" s="43"/>
      <c r="C32" s="71"/>
      <c r="D32" s="71"/>
      <c r="E32" s="71"/>
      <c r="F32" s="71"/>
      <c r="G32" s="71"/>
      <c r="H32" s="71"/>
      <c r="I32" s="71"/>
      <c r="J32" s="84"/>
      <c r="K32" s="71"/>
      <c r="L32" s="125"/>
      <c r="M32" s="127"/>
      <c r="N32" s="127"/>
      <c r="O32" s="135" t="s">
        <v>156</v>
      </c>
      <c r="P32" s="127"/>
      <c r="Q32" s="140">
        <f>IF($Z$10="on",(Q13*Settings!H$11*Settings!H$13 )/1000,0)</f>
        <v>0</v>
      </c>
      <c r="R32" s="140">
        <f>IF($Z$10="on",(R13*Settings!I$11*Settings!I$13 )/1000,0)</f>
        <v>0</v>
      </c>
      <c r="S32" s="140">
        <f>IF($Z$10="on",(S13*Settings!J$11*Settings!J$13 )/1000,0)</f>
        <v>0</v>
      </c>
      <c r="T32" s="140">
        <f>IF($Z$10="on",(T13*Settings!K$11*Settings!K$13 )/1000,0)</f>
        <v>0</v>
      </c>
      <c r="U32" s="140">
        <f>IF($Z$10="on",(U13*Settings!L$11*Settings!L$13 )/1000,0)</f>
        <v>0</v>
      </c>
      <c r="V32" s="140">
        <f>IF($Z$10="on",(V13*Settings!M$11*Settings!M$13 )/1000,0)</f>
        <v>0</v>
      </c>
      <c r="W32" s="140">
        <f>IF($Z$10="on",(W13*Settings!N$11*Settings!N$13 )/1000,0)</f>
        <v>0</v>
      </c>
      <c r="X32" s="140">
        <f>IF($Z$10="on",(X13*Settings!O$11*Settings!O$13 )/1000,0)</f>
        <v>0</v>
      </c>
      <c r="Y32" s="140">
        <f>IF($Z$10="on",(Y13*Settings!P$11*Settings!P$13 )/1000,0)</f>
        <v>0</v>
      </c>
      <c r="Z32" s="140">
        <f>IF($Z$10="on",(Z13*Settings!Q$11*Settings!Q$13 )/1000,0)</f>
        <v>0</v>
      </c>
      <c r="AA32" s="140">
        <f>IF($Z$10="on",(AA13*Settings!R$11*Settings!R$13 )/1000,0)</f>
        <v>0</v>
      </c>
      <c r="AB32" s="140">
        <f>IF($Z$10="on",(AB13*Settings!S$11*Settings!S$13 )/1000,0)</f>
        <v>0</v>
      </c>
      <c r="AC32" s="129"/>
      <c r="AD32" s="140">
        <f>SUM(Q32:AB32)</f>
        <v>0</v>
      </c>
      <c r="AE32" s="127"/>
      <c r="AF32" s="46"/>
    </row>
    <row r="33" spans="2:32" x14ac:dyDescent="0.2">
      <c r="B33" s="90"/>
      <c r="C33" s="94"/>
      <c r="D33" s="94"/>
      <c r="E33" s="94"/>
      <c r="F33" s="94"/>
      <c r="G33" s="94"/>
      <c r="H33" s="94"/>
      <c r="I33" s="94"/>
      <c r="J33" s="89"/>
      <c r="K33" s="71"/>
      <c r="L33" s="125"/>
      <c r="M33" s="127"/>
      <c r="N33" s="127"/>
      <c r="O33" s="135" t="s">
        <v>157</v>
      </c>
      <c r="P33" s="127"/>
      <c r="Q33" s="140">
        <f>IF($Z$10="on",(Q14*Settings!H$11*Settings!H$13 )/1000,0)</f>
        <v>0</v>
      </c>
      <c r="R33" s="140">
        <f>IF($Z$10="on",(R14*Settings!I$11*Settings!I$13 )/1000,0)</f>
        <v>0</v>
      </c>
      <c r="S33" s="140">
        <f>IF($Z$10="on",(S14*Settings!J$11*Settings!J$13 )/1000,0)</f>
        <v>0</v>
      </c>
      <c r="T33" s="140">
        <f>IF($Z$10="on",(T14*Settings!K$11*Settings!K$13 )/1000,0)</f>
        <v>0</v>
      </c>
      <c r="U33" s="140">
        <f>IF($Z$10="on",(U14*Settings!L$11*Settings!L$13 )/1000,0)</f>
        <v>0</v>
      </c>
      <c r="V33" s="140">
        <f>IF($Z$10="on",(V14*Settings!M$11*Settings!M$13 )/1000,0)</f>
        <v>0</v>
      </c>
      <c r="W33" s="140">
        <f>IF($Z$10="on",(W14*Settings!N$11*Settings!N$13 )/1000,0)</f>
        <v>0</v>
      </c>
      <c r="X33" s="140">
        <f>IF($Z$10="on",(X14*Settings!O$11*Settings!O$13 )/1000,0)</f>
        <v>0</v>
      </c>
      <c r="Y33" s="140">
        <f>IF($Z$10="on",(Y14*Settings!P$11*Settings!P$13 )/1000,0)</f>
        <v>0</v>
      </c>
      <c r="Z33" s="140">
        <f>IF($Z$10="on",(Z14*Settings!Q$11*Settings!Q$13 )/1000,0)</f>
        <v>0</v>
      </c>
      <c r="AA33" s="140">
        <f>IF($Z$10="on",(AA14*Settings!R$11*Settings!R$13 )/1000,0)</f>
        <v>0</v>
      </c>
      <c r="AB33" s="140">
        <f>IF($Z$10="on",(AB14*Settings!S$11*Settings!S$13 )/1000,0)</f>
        <v>0</v>
      </c>
      <c r="AC33" s="129"/>
      <c r="AD33" s="140">
        <f t="shared" ref="AD33:AD35" si="0">SUM(Q33:AB33)</f>
        <v>0</v>
      </c>
      <c r="AE33" s="127"/>
      <c r="AF33" s="46"/>
    </row>
    <row r="34" spans="2:32" x14ac:dyDescent="0.2">
      <c r="B34" s="86" t="s">
        <v>142</v>
      </c>
      <c r="C34" s="87" t="s">
        <v>143</v>
      </c>
      <c r="D34" s="87">
        <v>1</v>
      </c>
      <c r="E34" s="87"/>
      <c r="F34" s="87"/>
      <c r="G34" s="87"/>
      <c r="H34" s="87" t="s">
        <v>139</v>
      </c>
      <c r="I34" s="87">
        <v>3.9</v>
      </c>
      <c r="J34" s="89"/>
      <c r="K34" s="71"/>
      <c r="L34" s="125"/>
      <c r="M34" s="127"/>
      <c r="N34" s="127"/>
      <c r="O34" s="135" t="s">
        <v>158</v>
      </c>
      <c r="P34" s="127"/>
      <c r="Q34" s="140">
        <f>IF($Z$10="on",(Q15*Settings!H$11*Settings!H$13 )/1000,0)</f>
        <v>0</v>
      </c>
      <c r="R34" s="140">
        <f>IF($Z$10="on",(R15*Settings!I$11*Settings!I$13 )/1000,0)</f>
        <v>0</v>
      </c>
      <c r="S34" s="140">
        <f>IF($Z$10="on",(S15*Settings!J$11*Settings!J$13 )/1000,0)</f>
        <v>0</v>
      </c>
      <c r="T34" s="140">
        <f>IF($Z$10="on",(T15*Settings!K$11*Settings!K$13 )/1000,0)</f>
        <v>0</v>
      </c>
      <c r="U34" s="140">
        <f>IF($Z$10="on",(U15*Settings!L$11*Settings!L$13 )/1000,0)</f>
        <v>0</v>
      </c>
      <c r="V34" s="140">
        <f>IF($Z$10="on",(V15*Settings!M$11*Settings!M$13 )/1000,0)</f>
        <v>0</v>
      </c>
      <c r="W34" s="140">
        <f>IF($Z$10="on",(W15*Settings!N$11*Settings!N$13 )/1000,0)</f>
        <v>0</v>
      </c>
      <c r="X34" s="140">
        <f>IF($Z$10="on",(X15*Settings!O$11*Settings!O$13 )/1000,0)</f>
        <v>0</v>
      </c>
      <c r="Y34" s="140">
        <f>IF($Z$10="on",(Y15*Settings!P$11*Settings!P$13 )/1000,0)</f>
        <v>0</v>
      </c>
      <c r="Z34" s="140">
        <f>IF($Z$10="on",(Z15*Settings!Q$11*Settings!Q$13 )/1000,0)</f>
        <v>0</v>
      </c>
      <c r="AA34" s="140">
        <f>IF($Z$10="on",(AA15*Settings!R$11*Settings!R$13 )/1000,0)</f>
        <v>0</v>
      </c>
      <c r="AB34" s="140">
        <f>IF($Z$10="on",(AB15*Settings!S$11*Settings!S$13 )/1000,0)</f>
        <v>0</v>
      </c>
      <c r="AC34" s="129"/>
      <c r="AD34" s="140">
        <f t="shared" si="0"/>
        <v>0</v>
      </c>
      <c r="AE34" s="127"/>
      <c r="AF34" s="46"/>
    </row>
    <row r="35" spans="2:32" x14ac:dyDescent="0.2">
      <c r="B35" s="86">
        <f>F36</f>
        <v>3.796856061348139</v>
      </c>
      <c r="C35" s="87">
        <f>G36</f>
        <v>6.1664066625304459</v>
      </c>
      <c r="D35" s="87" t="s">
        <v>144</v>
      </c>
      <c r="E35" s="87" t="s">
        <v>145</v>
      </c>
      <c r="F35" s="87" t="s">
        <v>142</v>
      </c>
      <c r="G35" s="87" t="s">
        <v>143</v>
      </c>
      <c r="H35" s="87" t="s">
        <v>140</v>
      </c>
      <c r="I35" s="87">
        <v>4.5999999999999996</v>
      </c>
      <c r="J35" s="89"/>
      <c r="K35" s="71"/>
      <c r="L35" s="125"/>
      <c r="M35" s="127"/>
      <c r="N35" s="127"/>
      <c r="O35" s="135" t="s">
        <v>159</v>
      </c>
      <c r="P35" s="127"/>
      <c r="Q35" s="140">
        <f>IF($Z$10="on",(Q16*Settings!H$11*Settings!H$13 )/1000,0)</f>
        <v>0</v>
      </c>
      <c r="R35" s="140">
        <f>IF($Z$10="on",(R16*Settings!I$11*Settings!I$13 )/1000,0)</f>
        <v>0</v>
      </c>
      <c r="S35" s="140">
        <f>IF($Z$10="on",(S16*Settings!J$11*Settings!J$13 )/1000,0)</f>
        <v>0</v>
      </c>
      <c r="T35" s="140">
        <f>IF($Z$10="on",(T16*Settings!K$11*Settings!K$13 )/1000,0)</f>
        <v>0</v>
      </c>
      <c r="U35" s="140">
        <f>IF($Z$10="on",(U16*Settings!L$11*Settings!L$13 )/1000,0)</f>
        <v>0</v>
      </c>
      <c r="V35" s="140">
        <f>IF($Z$10="on",(V16*Settings!M$11*Settings!M$13 )/1000,0)</f>
        <v>0</v>
      </c>
      <c r="W35" s="140">
        <f>IF($Z$10="on",(W16*Settings!N$11*Settings!N$13 )/1000,0)</f>
        <v>0</v>
      </c>
      <c r="X35" s="140">
        <f>IF($Z$10="on",(X16*Settings!O$11*Settings!O$13 )/1000,0)</f>
        <v>0</v>
      </c>
      <c r="Y35" s="140">
        <f>IF($Z$10="on",(Y16*Settings!P$11*Settings!P$13 )/1000,0)</f>
        <v>0</v>
      </c>
      <c r="Z35" s="140">
        <f>IF($Z$10="on",(Z16*Settings!Q$11*Settings!Q$13 )/1000,0)</f>
        <v>0</v>
      </c>
      <c r="AA35" s="140">
        <f>IF($Z$10="on",(AA16*Settings!R$11*Settings!R$13 )/1000,0)</f>
        <v>0</v>
      </c>
      <c r="AB35" s="140">
        <f>IF($Z$10="on",(AB16*Settings!S$11*Settings!S$13 )/1000,0)</f>
        <v>0</v>
      </c>
      <c r="AC35" s="129"/>
      <c r="AD35" s="140">
        <f t="shared" si="0"/>
        <v>0</v>
      </c>
      <c r="AE35" s="127"/>
      <c r="AF35" s="46"/>
    </row>
    <row r="36" spans="2:32" x14ac:dyDescent="0.2">
      <c r="B36" s="86">
        <f>I35</f>
        <v>4.5999999999999996</v>
      </c>
      <c r="C36" s="87">
        <f>I36</f>
        <v>2.35</v>
      </c>
      <c r="D36" s="87">
        <f>--50-J6*D34</f>
        <v>11.884200076144104</v>
      </c>
      <c r="E36" s="87">
        <f>PI() *D36/180</f>
        <v>0.20741842029447544</v>
      </c>
      <c r="F36" s="87">
        <f>I35-I34*SIN(E36)</f>
        <v>3.796856061348139</v>
      </c>
      <c r="G36" s="87">
        <f>I36+I34*COS(E36)</f>
        <v>6.1664066625304459</v>
      </c>
      <c r="H36" s="87" t="s">
        <v>141</v>
      </c>
      <c r="I36" s="87">
        <v>2.35</v>
      </c>
      <c r="J36" s="89"/>
      <c r="K36" s="71"/>
      <c r="L36" s="125"/>
      <c r="M36" s="127"/>
      <c r="N36" s="127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29"/>
      <c r="AD36" s="142"/>
      <c r="AE36" s="127"/>
      <c r="AF36" s="46"/>
    </row>
    <row r="37" spans="2:32" x14ac:dyDescent="0.2">
      <c r="B37" s="86">
        <v>9</v>
      </c>
      <c r="C37" s="87"/>
      <c r="D37" s="87"/>
      <c r="E37" s="87"/>
      <c r="F37" s="87">
        <f>I35</f>
        <v>4.5999999999999996</v>
      </c>
      <c r="G37" s="87">
        <f>I36</f>
        <v>2.35</v>
      </c>
      <c r="H37" s="87"/>
      <c r="I37" s="87"/>
      <c r="J37" s="89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46"/>
    </row>
    <row r="38" spans="2:32" ht="20" x14ac:dyDescent="0.2">
      <c r="B38" s="90"/>
      <c r="C38" s="91"/>
      <c r="D38" s="91"/>
      <c r="E38" s="91"/>
      <c r="F38" s="91"/>
      <c r="G38" s="91"/>
      <c r="H38" s="91"/>
      <c r="I38" s="91"/>
      <c r="J38" s="92"/>
      <c r="K38" s="44"/>
      <c r="L38" s="125"/>
      <c r="M38" s="128" t="s">
        <v>163</v>
      </c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46"/>
    </row>
    <row r="39" spans="2:32" x14ac:dyDescent="0.2">
      <c r="B39" s="90"/>
      <c r="C39" s="91"/>
      <c r="D39" s="91"/>
      <c r="E39" s="91"/>
      <c r="F39" s="91"/>
      <c r="G39" s="91"/>
      <c r="H39" s="91"/>
      <c r="I39" s="91"/>
      <c r="J39" s="92"/>
      <c r="K39" s="44"/>
      <c r="L39" s="125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46"/>
    </row>
    <row r="40" spans="2:32" ht="21" thickBot="1" x14ac:dyDescent="0.25">
      <c r="B40" s="90"/>
      <c r="C40" s="91"/>
      <c r="D40" s="91"/>
      <c r="E40" s="91"/>
      <c r="F40" s="91"/>
      <c r="G40" s="91"/>
      <c r="H40" s="91"/>
      <c r="I40" s="91"/>
      <c r="J40" s="92"/>
      <c r="K40" s="44"/>
      <c r="L40" s="125"/>
      <c r="M40" s="127"/>
      <c r="N40" s="127"/>
      <c r="O40" s="138" t="s">
        <v>53</v>
      </c>
      <c r="P40" s="127"/>
      <c r="Q40" s="129" t="s">
        <v>4</v>
      </c>
      <c r="R40" s="129" t="s">
        <v>5</v>
      </c>
      <c r="S40" s="129" t="s">
        <v>6</v>
      </c>
      <c r="T40" s="129" t="s">
        <v>8</v>
      </c>
      <c r="U40" s="129" t="s">
        <v>9</v>
      </c>
      <c r="V40" s="129" t="s">
        <v>10</v>
      </c>
      <c r="W40" s="129" t="s">
        <v>11</v>
      </c>
      <c r="X40" s="129" t="s">
        <v>12</v>
      </c>
      <c r="Y40" s="129" t="s">
        <v>13</v>
      </c>
      <c r="Z40" s="129" t="s">
        <v>14</v>
      </c>
      <c r="AA40" s="129" t="s">
        <v>15</v>
      </c>
      <c r="AB40" s="129" t="s">
        <v>16</v>
      </c>
      <c r="AC40" s="129"/>
      <c r="AD40" s="129" t="s">
        <v>165</v>
      </c>
      <c r="AE40" s="127"/>
      <c r="AF40" s="46"/>
    </row>
    <row r="41" spans="2:32" ht="17" thickTop="1" x14ac:dyDescent="0.2">
      <c r="B41" s="90"/>
      <c r="C41" s="91"/>
      <c r="D41" s="91"/>
      <c r="E41" s="91"/>
      <c r="F41" s="91"/>
      <c r="G41" s="91"/>
      <c r="H41" s="91"/>
      <c r="I41" s="91"/>
      <c r="J41" s="92"/>
      <c r="K41" s="44"/>
      <c r="L41" s="125"/>
      <c r="M41" s="127"/>
      <c r="N41" s="127"/>
      <c r="O41" s="139" t="s">
        <v>156</v>
      </c>
      <c r="P41" s="127"/>
      <c r="Q41" s="140">
        <f>IF($Z$10="on",(Q23* Settings!H$12*Settings!H$13)/1000,0)</f>
        <v>0</v>
      </c>
      <c r="R41" s="140">
        <f>IF($Z$10="on",(R23* Settings!I$12*Settings!I$13)/1000,0)</f>
        <v>0</v>
      </c>
      <c r="S41" s="140">
        <f>IF($Z$10="on",(S23* Settings!J$12*Settings!J$13)/1000,0)</f>
        <v>0</v>
      </c>
      <c r="T41" s="140">
        <f>IF($Z$10="on",(T23* Settings!K$12*Settings!K$13)/1000,0)</f>
        <v>0</v>
      </c>
      <c r="U41" s="140">
        <f>IF($Z$10="on",(U23* Settings!L$12*Settings!L$13)/1000,0)</f>
        <v>0</v>
      </c>
      <c r="V41" s="140">
        <f>IF($Z$10="on",(V23* Settings!M$12*Settings!M$13)/1000,0)</f>
        <v>0</v>
      </c>
      <c r="W41" s="140">
        <f>IF($Z$10="on",(W23* Settings!N$12*Settings!N$13)/1000,0)</f>
        <v>0</v>
      </c>
      <c r="X41" s="140">
        <f>IF($Z$10="on",(X23* Settings!O$12*Settings!O$13)/1000,0)</f>
        <v>0</v>
      </c>
      <c r="Y41" s="140">
        <f>IF($Z$10="on",(Y23* Settings!P$12*Settings!P$13)/1000,0)</f>
        <v>0</v>
      </c>
      <c r="Z41" s="140">
        <f>IF($Z$10="on",(Z23* Settings!Q$12*Settings!Q$13)/1000,0)</f>
        <v>0</v>
      </c>
      <c r="AA41" s="140">
        <f>IF($Z$10="on",(AA23* Settings!R$12*Settings!R$13)/1000,0)</f>
        <v>0</v>
      </c>
      <c r="AB41" s="140">
        <f>IF($Z$10="on",(AB23* Settings!S$12*Settings!S$13)/1000,0)</f>
        <v>0</v>
      </c>
      <c r="AC41" s="129"/>
      <c r="AD41" s="140">
        <f>SUM(Q41:AB41)</f>
        <v>0</v>
      </c>
      <c r="AE41" s="127"/>
      <c r="AF41" s="46"/>
    </row>
    <row r="42" spans="2:32" x14ac:dyDescent="0.2">
      <c r="B42" s="90"/>
      <c r="C42" s="91"/>
      <c r="D42" s="91"/>
      <c r="E42" s="91"/>
      <c r="F42" s="91"/>
      <c r="G42" s="91"/>
      <c r="H42" s="91"/>
      <c r="I42" s="91"/>
      <c r="J42" s="92"/>
      <c r="K42" s="44"/>
      <c r="L42" s="125"/>
      <c r="M42" s="127"/>
      <c r="N42" s="127"/>
      <c r="O42" s="139" t="s">
        <v>157</v>
      </c>
      <c r="P42" s="127"/>
      <c r="Q42" s="140">
        <f>IF($Z$10="on",(Q24* Settings!H$12*Settings!H$13)/1000,0)</f>
        <v>0</v>
      </c>
      <c r="R42" s="140">
        <f>IF($Z$10="on",(R24* Settings!I$12*Settings!I$13)/1000,0)</f>
        <v>0</v>
      </c>
      <c r="S42" s="140">
        <f>IF($Z$10="on",(S24* Settings!J$12*Settings!J$13)/1000,0)</f>
        <v>0</v>
      </c>
      <c r="T42" s="140">
        <f>IF($Z$10="on",(T24* Settings!K$12*Settings!K$13)/1000,0)</f>
        <v>0</v>
      </c>
      <c r="U42" s="140">
        <f>IF($Z$10="on",(U24* Settings!L$12*Settings!L$13)/1000,0)</f>
        <v>0</v>
      </c>
      <c r="V42" s="140">
        <f>IF($Z$10="on",(V24* Settings!M$12*Settings!M$13)/1000,0)</f>
        <v>0</v>
      </c>
      <c r="W42" s="140">
        <f>IF($Z$10="on",(W24* Settings!N$12*Settings!N$13)/1000,0)</f>
        <v>0</v>
      </c>
      <c r="X42" s="140">
        <f>IF($Z$10="on",(X24* Settings!O$12*Settings!O$13)/1000,0)</f>
        <v>0</v>
      </c>
      <c r="Y42" s="140">
        <f>IF($Z$10="on",(Y24* Settings!P$12*Settings!P$13)/1000,0)</f>
        <v>0</v>
      </c>
      <c r="Z42" s="140">
        <f>IF($Z$10="on",(Z24* Settings!Q$12*Settings!Q$13)/1000,0)</f>
        <v>0</v>
      </c>
      <c r="AA42" s="140">
        <f>IF($Z$10="on",(AA24* Settings!R$12*Settings!R$13)/1000,0)</f>
        <v>0</v>
      </c>
      <c r="AB42" s="140">
        <f>IF($Z$10="on",(AB24* Settings!S$12*Settings!S$13)/1000,0)</f>
        <v>0</v>
      </c>
      <c r="AC42" s="129"/>
      <c r="AD42" s="140">
        <f t="shared" ref="AD42:AD44" si="1">SUM(Q42:AB42)</f>
        <v>0</v>
      </c>
      <c r="AE42" s="127"/>
      <c r="AF42" s="46"/>
    </row>
    <row r="43" spans="2:32" x14ac:dyDescent="0.2">
      <c r="B43" s="90"/>
      <c r="C43" s="91"/>
      <c r="D43" s="91"/>
      <c r="E43" s="91"/>
      <c r="F43" s="91"/>
      <c r="G43" s="91"/>
      <c r="H43" s="91"/>
      <c r="I43" s="91"/>
      <c r="J43" s="92"/>
      <c r="K43" s="44"/>
      <c r="L43" s="125"/>
      <c r="M43" s="127"/>
      <c r="N43" s="127"/>
      <c r="O43" s="139" t="s">
        <v>158</v>
      </c>
      <c r="P43" s="127"/>
      <c r="Q43" s="140">
        <f>IF($Z$10="on",(Q25* Settings!H$12*Settings!H$13)/1000,0)</f>
        <v>0</v>
      </c>
      <c r="R43" s="140">
        <f>IF($Z$10="on",(R25* Settings!I$12*Settings!I$13)/1000,0)</f>
        <v>0</v>
      </c>
      <c r="S43" s="140">
        <f>IF($Z$10="on",(S25* Settings!J$12*Settings!J$13)/1000,0)</f>
        <v>0</v>
      </c>
      <c r="T43" s="140">
        <f>IF($Z$10="on",(T25* Settings!K$12*Settings!K$13)/1000,0)</f>
        <v>0</v>
      </c>
      <c r="U43" s="140">
        <f>IF($Z$10="on",(U25* Settings!L$12*Settings!L$13)/1000,0)</f>
        <v>0</v>
      </c>
      <c r="V43" s="140">
        <f>IF($Z$10="on",(V25* Settings!M$12*Settings!M$13)/1000,0)</f>
        <v>0</v>
      </c>
      <c r="W43" s="140">
        <f>IF($Z$10="on",(W25* Settings!N$12*Settings!N$13)/1000,0)</f>
        <v>0</v>
      </c>
      <c r="X43" s="140">
        <f>IF($Z$10="on",(X25* Settings!O$12*Settings!O$13)/1000,0)</f>
        <v>0</v>
      </c>
      <c r="Y43" s="140">
        <f>IF($Z$10="on",(Y25* Settings!P$12*Settings!P$13)/1000,0)</f>
        <v>0</v>
      </c>
      <c r="Z43" s="140">
        <f>IF($Z$10="on",(Z25* Settings!Q$12*Settings!Q$13)/1000,0)</f>
        <v>0</v>
      </c>
      <c r="AA43" s="140">
        <f>IF($Z$10="on",(AA25* Settings!R$12*Settings!R$13)/1000,0)</f>
        <v>0</v>
      </c>
      <c r="AB43" s="140">
        <f>IF($Z$10="on",(AB25* Settings!S$12*Settings!S$13)/1000,0)</f>
        <v>0</v>
      </c>
      <c r="AC43" s="129"/>
      <c r="AD43" s="140">
        <f t="shared" si="1"/>
        <v>0</v>
      </c>
      <c r="AE43" s="127"/>
      <c r="AF43" s="46"/>
    </row>
    <row r="44" spans="2:32" x14ac:dyDescent="0.2">
      <c r="B44" s="90"/>
      <c r="C44" s="91"/>
      <c r="D44" s="91"/>
      <c r="E44" s="91"/>
      <c r="F44" s="91"/>
      <c r="G44" s="91"/>
      <c r="H44" s="91"/>
      <c r="I44" s="91"/>
      <c r="J44" s="92"/>
      <c r="K44" s="44"/>
      <c r="L44" s="125"/>
      <c r="M44" s="127"/>
      <c r="N44" s="127"/>
      <c r="O44" s="139" t="s">
        <v>159</v>
      </c>
      <c r="P44" s="127"/>
      <c r="Q44" s="140">
        <f>IF($Z$10="on",(Q26* Settings!H$12*Settings!H$13)/1000,0)</f>
        <v>0</v>
      </c>
      <c r="R44" s="140">
        <f>IF($Z$10="on",(R26* Settings!I$12*Settings!I$13)/1000,0)</f>
        <v>0</v>
      </c>
      <c r="S44" s="140">
        <f>IF($Z$10="on",(S26* Settings!J$12*Settings!J$13)/1000,0)</f>
        <v>0</v>
      </c>
      <c r="T44" s="140">
        <f>IF($Z$10="on",(T26* Settings!K$12*Settings!K$13)/1000,0)</f>
        <v>0</v>
      </c>
      <c r="U44" s="140">
        <f>IF($Z$10="on",(U26* Settings!L$12*Settings!L$13)/1000,0)</f>
        <v>0</v>
      </c>
      <c r="V44" s="140">
        <f>IF($Z$10="on",(V26* Settings!M$12*Settings!M$13)/1000,0)</f>
        <v>0</v>
      </c>
      <c r="W44" s="140">
        <f>IF($Z$10="on",(W26* Settings!N$12*Settings!N$13)/1000,0)</f>
        <v>0</v>
      </c>
      <c r="X44" s="140">
        <f>IF($Z$10="on",(X26* Settings!O$12*Settings!O$13)/1000,0)</f>
        <v>0</v>
      </c>
      <c r="Y44" s="140">
        <f>IF($Z$10="on",(Y26* Settings!P$12*Settings!P$13)/1000,0)</f>
        <v>0</v>
      </c>
      <c r="Z44" s="140">
        <f>IF($Z$10="on",(Z26* Settings!Q$12*Settings!Q$13)/1000,0)</f>
        <v>0</v>
      </c>
      <c r="AA44" s="140">
        <f>IF($Z$10="on",(AA26* Settings!R$12*Settings!R$13)/1000,0)</f>
        <v>0</v>
      </c>
      <c r="AB44" s="140">
        <f>IF($Z$10="on",(AB26* Settings!S$12*Settings!S$13)/1000,0)</f>
        <v>0</v>
      </c>
      <c r="AC44" s="129"/>
      <c r="AD44" s="140">
        <f t="shared" si="1"/>
        <v>0</v>
      </c>
      <c r="AE44" s="127"/>
      <c r="AF44" s="46"/>
    </row>
    <row r="45" spans="2:32" x14ac:dyDescent="0.2">
      <c r="B45" s="90"/>
      <c r="C45" s="91"/>
      <c r="D45" s="91"/>
      <c r="E45" s="91"/>
      <c r="F45" s="91"/>
      <c r="G45" s="91"/>
      <c r="H45" s="91"/>
      <c r="I45" s="91"/>
      <c r="J45" s="92"/>
      <c r="K45" s="44"/>
      <c r="L45" s="125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46"/>
    </row>
    <row r="46" spans="2:32" x14ac:dyDescent="0.2">
      <c r="B46" s="90"/>
      <c r="C46" s="91"/>
      <c r="D46" s="91"/>
      <c r="E46" s="91"/>
      <c r="F46" s="91"/>
      <c r="G46" s="91"/>
      <c r="H46" s="91"/>
      <c r="I46" s="91"/>
      <c r="J46" s="92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6"/>
    </row>
    <row r="47" spans="2:32" ht="20" x14ac:dyDescent="0.2">
      <c r="B47" s="90"/>
      <c r="C47" s="91"/>
      <c r="D47" s="91"/>
      <c r="E47" s="91"/>
      <c r="F47" s="91"/>
      <c r="G47" s="91"/>
      <c r="H47" s="91"/>
      <c r="I47" s="91"/>
      <c r="J47" s="92"/>
      <c r="K47" s="44"/>
      <c r="L47" s="125"/>
      <c r="M47" s="128" t="s">
        <v>163</v>
      </c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46"/>
    </row>
    <row r="48" spans="2:32" x14ac:dyDescent="0.2">
      <c r="B48" s="90"/>
      <c r="C48" s="91"/>
      <c r="D48" s="91"/>
      <c r="E48" s="91"/>
      <c r="F48" s="91"/>
      <c r="G48" s="91"/>
      <c r="H48" s="91"/>
      <c r="I48" s="91"/>
      <c r="J48" s="92"/>
      <c r="K48" s="44"/>
      <c r="L48" s="125"/>
      <c r="M48" s="125"/>
      <c r="N48" s="125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46"/>
    </row>
    <row r="49" spans="2:32" ht="21" thickBot="1" x14ac:dyDescent="0.25">
      <c r="B49" s="90"/>
      <c r="C49" s="91"/>
      <c r="D49" s="91"/>
      <c r="E49" s="91"/>
      <c r="F49" s="91"/>
      <c r="G49" s="91"/>
      <c r="H49" s="91"/>
      <c r="I49" s="91"/>
      <c r="J49" s="92"/>
      <c r="K49" s="44"/>
      <c r="L49" s="125"/>
      <c r="M49" s="125"/>
      <c r="N49" s="125"/>
      <c r="O49" s="138" t="s">
        <v>167</v>
      </c>
      <c r="P49" s="127"/>
      <c r="Q49" s="129" t="s">
        <v>4</v>
      </c>
      <c r="R49" s="129" t="s">
        <v>5</v>
      </c>
      <c r="S49" s="129" t="s">
        <v>6</v>
      </c>
      <c r="T49" s="129" t="s">
        <v>8</v>
      </c>
      <c r="U49" s="129" t="s">
        <v>9</v>
      </c>
      <c r="V49" s="129" t="s">
        <v>10</v>
      </c>
      <c r="W49" s="129" t="s">
        <v>11</v>
      </c>
      <c r="X49" s="129" t="s">
        <v>12</v>
      </c>
      <c r="Y49" s="129" t="s">
        <v>13</v>
      </c>
      <c r="Z49" s="129" t="s">
        <v>14</v>
      </c>
      <c r="AA49" s="129" t="s">
        <v>15</v>
      </c>
      <c r="AB49" s="129" t="s">
        <v>16</v>
      </c>
      <c r="AC49" s="129"/>
      <c r="AD49" s="129" t="s">
        <v>165</v>
      </c>
      <c r="AE49" s="127"/>
      <c r="AF49" s="46"/>
    </row>
    <row r="50" spans="2:32" ht="17" thickTop="1" x14ac:dyDescent="0.2">
      <c r="B50" s="90"/>
      <c r="C50" s="91"/>
      <c r="D50" s="91"/>
      <c r="E50" s="91"/>
      <c r="F50" s="91"/>
      <c r="G50" s="91"/>
      <c r="H50" s="91"/>
      <c r="I50" s="91"/>
      <c r="J50" s="92"/>
      <c r="K50" s="44"/>
      <c r="L50" s="125"/>
      <c r="M50" s="125"/>
      <c r="N50" s="125"/>
      <c r="O50" s="139" t="s">
        <v>156</v>
      </c>
      <c r="P50" s="127"/>
      <c r="Q50" s="140">
        <f>IF($Z$10="on",(Q13*Settings!H$11*Settings!H$13 + Q23*Settings!H$12*Settings!H$13)/1000,0)</f>
        <v>0</v>
      </c>
      <c r="R50" s="140">
        <f>IF($Z$10="on",(R13*Settings!I$11*Settings!I$13 + R23*Settings!I$12*Settings!I$13)/1000,0)</f>
        <v>0</v>
      </c>
      <c r="S50" s="140">
        <f>IF($Z$10="on",(S13*Settings!J$11*Settings!J$13 + S23*Settings!J$12*Settings!J$13)/1000,0)</f>
        <v>0</v>
      </c>
      <c r="T50" s="140">
        <f>IF($Z$10="on",(T13*Settings!K$11*Settings!K$13 + T23*Settings!K$12*Settings!K$13)/1000,0)</f>
        <v>0</v>
      </c>
      <c r="U50" s="140">
        <f>IF($Z$10="on",(U13*Settings!L$11*Settings!L$13 + U23*Settings!L$12*Settings!L$13)/1000,0)</f>
        <v>0</v>
      </c>
      <c r="V50" s="140">
        <f>IF($Z$10="on",(V13*Settings!M$11*Settings!M$13 + V23*Settings!M$12*Settings!M$13)/1000,0)</f>
        <v>0</v>
      </c>
      <c r="W50" s="140">
        <f>IF($Z$10="on",(W13*Settings!N$11*Settings!N$13 + W23*Settings!N$12*Settings!N$13)/1000,0)</f>
        <v>0</v>
      </c>
      <c r="X50" s="140">
        <f>IF($Z$10="on",(X13*Settings!O$11*Settings!O$13 + X23*Settings!O$12*Settings!O$13)/1000,0)</f>
        <v>0</v>
      </c>
      <c r="Y50" s="140">
        <f>IF($Z$10="on",(Y13*Settings!P$11*Settings!P$13 + Y23*Settings!P$12*Settings!P$13)/1000,0)</f>
        <v>0</v>
      </c>
      <c r="Z50" s="140">
        <f>IF($Z$10="on",(Z13*Settings!Q$11*Settings!Q$13 + Z23*Settings!Q$12*Settings!Q$13)/1000,0)</f>
        <v>0</v>
      </c>
      <c r="AA50" s="140">
        <f>IF($Z$10="on",(AA13*Settings!R$11*Settings!R$13 + AA23*Settings!R$12*Settings!R$13)/1000,0)</f>
        <v>0</v>
      </c>
      <c r="AB50" s="140">
        <f>IF($Z$10="on",(AB13*Settings!S$11*Settings!S$13 + AB23*Settings!S$12*Settings!S$13)/1000,0)</f>
        <v>0</v>
      </c>
      <c r="AC50" s="129"/>
      <c r="AD50" s="140">
        <f>SUM(Q50:AB50)</f>
        <v>0</v>
      </c>
      <c r="AE50" s="127"/>
      <c r="AF50" s="46"/>
    </row>
    <row r="51" spans="2:32" x14ac:dyDescent="0.2">
      <c r="B51" s="90"/>
      <c r="C51" s="91"/>
      <c r="D51" s="91"/>
      <c r="E51" s="91"/>
      <c r="F51" s="91"/>
      <c r="G51" s="91"/>
      <c r="H51" s="91"/>
      <c r="I51" s="91"/>
      <c r="J51" s="92"/>
      <c r="K51" s="44"/>
      <c r="L51" s="125"/>
      <c r="M51" s="125"/>
      <c r="N51" s="125"/>
      <c r="O51" s="139" t="s">
        <v>157</v>
      </c>
      <c r="P51" s="127"/>
      <c r="Q51" s="140">
        <f>IF($Z$10="on",(Q14*Settings!H$11*Settings!H$13 + Q24*Settings!H$12*Settings!H$13)/1000,0)</f>
        <v>0</v>
      </c>
      <c r="R51" s="140">
        <f>IF($Z$10="on",(R14*Settings!I$11*Settings!I$13 + R24*Settings!I$12*Settings!I$13)/1000,0)</f>
        <v>0</v>
      </c>
      <c r="S51" s="140">
        <f>IF($Z$10="on",(S14*Settings!J$11*Settings!J$13 + S24*Settings!J$12*Settings!J$13)/1000,0)</f>
        <v>0</v>
      </c>
      <c r="T51" s="140">
        <f>IF($Z$10="on",(T14*Settings!K$11*Settings!K$13 + T24*Settings!K$12*Settings!K$13)/1000,0)</f>
        <v>0</v>
      </c>
      <c r="U51" s="140">
        <f>IF($Z$10="on",(U14*Settings!L$11*Settings!L$13 + U24*Settings!L$12*Settings!L$13)/1000,0)</f>
        <v>0</v>
      </c>
      <c r="V51" s="140">
        <f>IF($Z$10="on",(V14*Settings!M$11*Settings!M$13 + V24*Settings!M$12*Settings!M$13)/1000,0)</f>
        <v>0</v>
      </c>
      <c r="W51" s="140">
        <f>IF($Z$10="on",(W14*Settings!N$11*Settings!N$13 + W24*Settings!N$12*Settings!N$13)/1000,0)</f>
        <v>0</v>
      </c>
      <c r="X51" s="140">
        <f>IF($Z$10="on",(X14*Settings!O$11*Settings!O$13 + X24*Settings!O$12*Settings!O$13)/1000,0)</f>
        <v>0</v>
      </c>
      <c r="Y51" s="140">
        <f>IF($Z$10="on",(Y14*Settings!P$11*Settings!P$13 + Y24*Settings!P$12*Settings!P$13)/1000,0)</f>
        <v>0</v>
      </c>
      <c r="Z51" s="140">
        <f>IF($Z$10="on",(Z14*Settings!Q$11*Settings!Q$13 + Z24*Settings!Q$12*Settings!Q$13)/1000,0)</f>
        <v>0</v>
      </c>
      <c r="AA51" s="140">
        <f>IF($Z$10="on",(AA14*Settings!R$11*Settings!R$13 + AA24*Settings!R$12*Settings!R$13)/1000,0)</f>
        <v>0</v>
      </c>
      <c r="AB51" s="140">
        <f>IF($Z$10="on",(AB14*Settings!S$11*Settings!S$13 + AB24*Settings!S$12*Settings!S$13)/1000,0)</f>
        <v>0</v>
      </c>
      <c r="AC51" s="129"/>
      <c r="AD51" s="140">
        <f t="shared" ref="AD51:AD53" si="2">SUM(Q51:AB51)</f>
        <v>0</v>
      </c>
      <c r="AE51" s="127"/>
      <c r="AF51" s="46"/>
    </row>
    <row r="52" spans="2:32" x14ac:dyDescent="0.2">
      <c r="B52" s="90"/>
      <c r="C52" s="91"/>
      <c r="D52" s="91"/>
      <c r="E52" s="91"/>
      <c r="F52" s="91"/>
      <c r="G52" s="91"/>
      <c r="H52" s="91"/>
      <c r="I52" s="91"/>
      <c r="J52" s="92"/>
      <c r="K52" s="44"/>
      <c r="L52" s="125"/>
      <c r="M52" s="125"/>
      <c r="N52" s="125"/>
      <c r="O52" s="139" t="s">
        <v>158</v>
      </c>
      <c r="P52" s="127"/>
      <c r="Q52" s="140">
        <f>IF($Z$10="on",(Q15*Settings!H$11*Settings!H$13 + Q25*Settings!H$12*Settings!H$13)/1000,0)</f>
        <v>0</v>
      </c>
      <c r="R52" s="140">
        <f>IF($Z$10="on",(R15*Settings!I$11*Settings!I$13 + R25*Settings!I$12*Settings!I$13)/1000,0)</f>
        <v>0</v>
      </c>
      <c r="S52" s="140">
        <f>IF($Z$10="on",(S15*Settings!J$11*Settings!J$13 + S25*Settings!J$12*Settings!J$13)/1000,0)</f>
        <v>0</v>
      </c>
      <c r="T52" s="140">
        <f>IF($Z$10="on",(T15*Settings!K$11*Settings!K$13 + T25*Settings!K$12*Settings!K$13)/1000,0)</f>
        <v>0</v>
      </c>
      <c r="U52" s="140">
        <f>IF($Z$10="on",(U15*Settings!L$11*Settings!L$13 + U25*Settings!L$12*Settings!L$13)/1000,0)</f>
        <v>0</v>
      </c>
      <c r="V52" s="140">
        <f>IF($Z$10="on",(V15*Settings!M$11*Settings!M$13 + V25*Settings!M$12*Settings!M$13)/1000,0)</f>
        <v>0</v>
      </c>
      <c r="W52" s="140">
        <f>IF($Z$10="on",(W15*Settings!N$11*Settings!N$13 + W25*Settings!N$12*Settings!N$13)/1000,0)</f>
        <v>0</v>
      </c>
      <c r="X52" s="140">
        <f>IF($Z$10="on",(X15*Settings!O$11*Settings!O$13 + X25*Settings!O$12*Settings!O$13)/1000,0)</f>
        <v>0</v>
      </c>
      <c r="Y52" s="140">
        <f>IF($Z$10="on",(Y15*Settings!P$11*Settings!P$13 + Y25*Settings!P$12*Settings!P$13)/1000,0)</f>
        <v>0</v>
      </c>
      <c r="Z52" s="140">
        <f>IF($Z$10="on",(Z15*Settings!Q$11*Settings!Q$13 + Z25*Settings!Q$12*Settings!Q$13)/1000,0)</f>
        <v>0</v>
      </c>
      <c r="AA52" s="140">
        <f>IF($Z$10="on",(AA15*Settings!R$11*Settings!R$13 + AA25*Settings!R$12*Settings!R$13)/1000,0)</f>
        <v>0</v>
      </c>
      <c r="AB52" s="140">
        <f>IF($Z$10="on",(AB15*Settings!S$11*Settings!S$13 + AB25*Settings!S$12*Settings!S$13)/1000,0)</f>
        <v>0</v>
      </c>
      <c r="AC52" s="129"/>
      <c r="AD52" s="140">
        <f t="shared" si="2"/>
        <v>0</v>
      </c>
      <c r="AE52" s="127"/>
      <c r="AF52" s="46"/>
    </row>
    <row r="53" spans="2:32" x14ac:dyDescent="0.2">
      <c r="B53" s="90"/>
      <c r="C53" s="91"/>
      <c r="D53" s="91"/>
      <c r="E53" s="91"/>
      <c r="F53" s="91"/>
      <c r="G53" s="91"/>
      <c r="H53" s="91"/>
      <c r="I53" s="91"/>
      <c r="J53" s="92"/>
      <c r="K53" s="44"/>
      <c r="L53" s="125"/>
      <c r="M53" s="125"/>
      <c r="N53" s="125"/>
      <c r="O53" s="139" t="s">
        <v>159</v>
      </c>
      <c r="P53" s="127"/>
      <c r="Q53" s="140">
        <f>IF($Z$10="on",(Q16*Settings!H$11*Settings!H$13 + Q26*Settings!H$12*Settings!H$13)/1000,0)</f>
        <v>0</v>
      </c>
      <c r="R53" s="140">
        <f>IF($Z$10="on",(R16*Settings!I$11*Settings!I$13 + R26*Settings!I$12*Settings!I$13)/1000,0)</f>
        <v>0</v>
      </c>
      <c r="S53" s="140">
        <f>IF($Z$10="on",(S16*Settings!J$11*Settings!J$13 + S26*Settings!J$12*Settings!J$13)/1000,0)</f>
        <v>0</v>
      </c>
      <c r="T53" s="140">
        <f>IF($Z$10="on",(T16*Settings!K$11*Settings!K$13 + T26*Settings!K$12*Settings!K$13)/1000,0)</f>
        <v>0</v>
      </c>
      <c r="U53" s="140">
        <f>IF($Z$10="on",(U16*Settings!L$11*Settings!L$13 + U26*Settings!L$12*Settings!L$13)/1000,0)</f>
        <v>0</v>
      </c>
      <c r="V53" s="140">
        <f>IF($Z$10="on",(V16*Settings!M$11*Settings!M$13 + V26*Settings!M$12*Settings!M$13)/1000,0)</f>
        <v>0</v>
      </c>
      <c r="W53" s="140">
        <f>IF($Z$10="on",(W16*Settings!N$11*Settings!N$13 + W26*Settings!N$12*Settings!N$13)/1000,0)</f>
        <v>0</v>
      </c>
      <c r="X53" s="140">
        <f>IF($Z$10="on",(X16*Settings!O$11*Settings!O$13 + X26*Settings!O$12*Settings!O$13)/1000,0)</f>
        <v>0</v>
      </c>
      <c r="Y53" s="140">
        <f>IF($Z$10="on",(Y16*Settings!P$11*Settings!P$13 + Y26*Settings!P$12*Settings!P$13)/1000,0)</f>
        <v>0</v>
      </c>
      <c r="Z53" s="140">
        <f>IF($Z$10="on",(Z16*Settings!Q$11*Settings!Q$13 + Z26*Settings!Q$12*Settings!Q$13)/1000,0)</f>
        <v>0</v>
      </c>
      <c r="AA53" s="140">
        <f>IF($Z$10="on",(AA16*Settings!R$11*Settings!R$13 + AA26*Settings!R$12*Settings!R$13)/1000,0)</f>
        <v>0</v>
      </c>
      <c r="AB53" s="140">
        <f>IF($Z$10="on",(AB16*Settings!S$11*Settings!S$13 + AB26*Settings!S$12*Settings!S$13)/1000,0)</f>
        <v>0</v>
      </c>
      <c r="AC53" s="129"/>
      <c r="AD53" s="140">
        <f t="shared" si="2"/>
        <v>0</v>
      </c>
      <c r="AE53" s="127"/>
      <c r="AF53" s="46"/>
    </row>
    <row r="54" spans="2:32" x14ac:dyDescent="0.2">
      <c r="B54" s="90"/>
      <c r="C54" s="91"/>
      <c r="D54" s="91"/>
      <c r="E54" s="91"/>
      <c r="F54" s="91"/>
      <c r="G54" s="91"/>
      <c r="H54" s="91"/>
      <c r="I54" s="91"/>
      <c r="J54" s="92"/>
      <c r="K54" s="44"/>
      <c r="L54" s="125"/>
      <c r="M54" s="125"/>
      <c r="N54" s="125"/>
      <c r="O54" s="125"/>
      <c r="P54" s="125"/>
      <c r="Q54" s="125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29"/>
      <c r="AD54" s="142"/>
      <c r="AE54" s="127"/>
      <c r="AF54" s="46"/>
    </row>
    <row r="55" spans="2:32" x14ac:dyDescent="0.2">
      <c r="B55" s="90"/>
      <c r="C55" s="91"/>
      <c r="D55" s="91"/>
      <c r="E55" s="91"/>
      <c r="F55" s="91"/>
      <c r="G55" s="91"/>
      <c r="H55" s="91"/>
      <c r="I55" s="91"/>
      <c r="J55" s="92"/>
      <c r="K55" s="44"/>
      <c r="L55" s="125"/>
      <c r="M55" s="125"/>
      <c r="N55" s="125"/>
      <c r="O55" s="139" t="s">
        <v>212</v>
      </c>
      <c r="P55" s="127"/>
      <c r="Q55" s="140">
        <f>SUM(Q50:Q53)</f>
        <v>0</v>
      </c>
      <c r="R55" s="140">
        <f t="shared" ref="R55:AB55" si="3">SUM(R50:R53)</f>
        <v>0</v>
      </c>
      <c r="S55" s="140">
        <f t="shared" si="3"/>
        <v>0</v>
      </c>
      <c r="T55" s="140">
        <f t="shared" si="3"/>
        <v>0</v>
      </c>
      <c r="U55" s="140">
        <f t="shared" si="3"/>
        <v>0</v>
      </c>
      <c r="V55" s="140">
        <f t="shared" si="3"/>
        <v>0</v>
      </c>
      <c r="W55" s="140">
        <f t="shared" si="3"/>
        <v>0</v>
      </c>
      <c r="X55" s="140">
        <f t="shared" si="3"/>
        <v>0</v>
      </c>
      <c r="Y55" s="140">
        <f t="shared" si="3"/>
        <v>0</v>
      </c>
      <c r="Z55" s="140">
        <f t="shared" si="3"/>
        <v>0</v>
      </c>
      <c r="AA55" s="140">
        <f t="shared" si="3"/>
        <v>0</v>
      </c>
      <c r="AB55" s="140">
        <f t="shared" si="3"/>
        <v>0</v>
      </c>
      <c r="AC55" s="129"/>
      <c r="AD55" s="142"/>
      <c r="AE55" s="127"/>
      <c r="AF55" s="46"/>
    </row>
    <row r="56" spans="2:32" x14ac:dyDescent="0.2">
      <c r="B56" s="90"/>
      <c r="C56" s="91"/>
      <c r="D56" s="91"/>
      <c r="E56" s="91"/>
      <c r="F56" s="91"/>
      <c r="G56" s="91"/>
      <c r="H56" s="91"/>
      <c r="I56" s="91"/>
      <c r="J56" s="92"/>
      <c r="K56" s="44"/>
      <c r="L56" s="125"/>
      <c r="M56" s="125"/>
      <c r="N56" s="125"/>
      <c r="O56" s="125"/>
      <c r="P56" s="125"/>
      <c r="Q56" s="125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29"/>
      <c r="AD56" s="142"/>
      <c r="AE56" s="127"/>
      <c r="AF56" s="46"/>
    </row>
    <row r="57" spans="2:32" x14ac:dyDescent="0.2">
      <c r="B57" s="90"/>
      <c r="C57" s="91"/>
      <c r="D57" s="91"/>
      <c r="E57" s="91"/>
      <c r="F57" s="91"/>
      <c r="G57" s="91"/>
      <c r="H57" s="91"/>
      <c r="I57" s="91"/>
      <c r="J57" s="92"/>
      <c r="K57" s="44"/>
      <c r="L57" s="125"/>
      <c r="M57" s="125"/>
      <c r="N57" s="125"/>
      <c r="O57" s="139" t="s">
        <v>164</v>
      </c>
      <c r="P57" s="127"/>
      <c r="Q57" s="140">
        <f>SUM(Q50:AB53)</f>
        <v>0</v>
      </c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0">
        <f>SUM(AD50:AD54)</f>
        <v>0</v>
      </c>
      <c r="AE57" s="127"/>
      <c r="AF57" s="46"/>
    </row>
    <row r="58" spans="2:32" x14ac:dyDescent="0.2">
      <c r="B58" s="90"/>
      <c r="C58" s="91"/>
      <c r="D58" s="91"/>
      <c r="E58" s="91"/>
      <c r="F58" s="91"/>
      <c r="G58" s="91"/>
      <c r="H58" s="91"/>
      <c r="I58" s="91"/>
      <c r="J58" s="92"/>
      <c r="K58" s="44"/>
      <c r="L58" s="125"/>
      <c r="M58" s="125"/>
      <c r="N58" s="125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46"/>
    </row>
    <row r="59" spans="2:32" ht="17" thickBot="1" x14ac:dyDescent="0.25">
      <c r="B59" s="49"/>
      <c r="C59" s="50"/>
      <c r="D59" s="50"/>
      <c r="E59" s="50"/>
      <c r="F59" s="50"/>
      <c r="G59" s="50"/>
      <c r="H59" s="50"/>
      <c r="I59" s="50"/>
      <c r="J59" s="51"/>
      <c r="K59" s="50"/>
      <c r="L59" s="50"/>
      <c r="M59" s="50"/>
      <c r="N59" s="50"/>
      <c r="O59" s="50"/>
      <c r="P59" s="50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51"/>
      <c r="AF59" s="52"/>
    </row>
    <row r="60" spans="2:32" ht="17" thickTop="1" x14ac:dyDescent="0.2"/>
  </sheetData>
  <sheetProtection algorithmName="SHA-512" hashValue="IQSwAc3vhdWKtvYQ1SLICfKYPSw+AU6E0qnxZhnImX9j01WkgOM+4/LNl95Vm1li5BFeUms95aN9dzC3WNCN7Q==" saltValue="Ml7cjFcUKTcZDS3Fs1BAYw==" spinCount="100000" sheet="1" objects="1" scenarios="1" selectLockedCells="1"/>
  <dataValidations count="1">
    <dataValidation type="list" allowBlank="1" showInputMessage="1" showErrorMessage="1" sqref="M30:M36 M39:M45" xr:uid="{BFDCAEC7-738C-EC42-A83C-6259ACB2C4C0}">
      <formula1>$S$19:$S$20</formula1>
    </dataValidation>
  </dataValidations>
  <pageMargins left="0.7" right="0.7" top="0.78740157499999996" bottom="0.78740157499999996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6D1E8-967C-7A44-9042-A411CD388E30}">
  <dimension ref="B1:BG71"/>
  <sheetViews>
    <sheetView zoomScale="130" zoomScaleNormal="130" workbookViewId="0">
      <selection activeCell="H11" sqref="H11"/>
    </sheetView>
  </sheetViews>
  <sheetFormatPr baseColWidth="10" defaultRowHeight="16" x14ac:dyDescent="0.2"/>
  <cols>
    <col min="1" max="1" width="1.83203125" style="37" customWidth="1"/>
    <col min="2" max="2" width="2.33203125" style="37" customWidth="1"/>
    <col min="3" max="5" width="1" style="37" customWidth="1"/>
    <col min="6" max="6" width="15" style="37" customWidth="1"/>
    <col min="7" max="7" width="1.6640625" style="37" customWidth="1"/>
    <col min="8" max="19" width="7.1640625" style="63" customWidth="1"/>
    <col min="20" max="20" width="1.83203125" style="63" customWidth="1"/>
    <col min="21" max="21" width="11.33203125" style="63" customWidth="1"/>
    <col min="22" max="22" width="2.33203125" style="63" customWidth="1"/>
    <col min="23" max="23" width="2.83203125" style="63" customWidth="1"/>
    <col min="24" max="26" width="1" style="63" customWidth="1"/>
    <col min="27" max="27" width="18.83203125" style="63" customWidth="1"/>
    <col min="28" max="28" width="1.83203125" style="63" customWidth="1"/>
    <col min="29" max="40" width="7.1640625" style="63" customWidth="1"/>
    <col min="41" max="41" width="1.83203125" style="63" customWidth="1"/>
    <col min="42" max="42" width="10.6640625" style="63" customWidth="1"/>
    <col min="43" max="43" width="2.5" style="63" customWidth="1"/>
    <col min="44" max="44" width="2" style="37" customWidth="1"/>
    <col min="45" max="16384" width="10.83203125" style="37"/>
  </cols>
  <sheetData>
    <row r="1" spans="2:44" ht="8" customHeight="1" thickBot="1" x14ac:dyDescent="0.25"/>
    <row r="2" spans="2:44" ht="17" thickTop="1" x14ac:dyDescent="0.2">
      <c r="B2" s="39"/>
      <c r="C2" s="40"/>
      <c r="D2" s="40"/>
      <c r="E2" s="40"/>
      <c r="F2" s="40"/>
      <c r="G2" s="40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42"/>
    </row>
    <row r="3" spans="2:44" x14ac:dyDescent="0.2">
      <c r="B3" s="43"/>
      <c r="C3" s="44"/>
      <c r="D3" s="44"/>
      <c r="E3" s="44"/>
      <c r="F3" s="44"/>
      <c r="G3" s="44"/>
      <c r="H3" s="44"/>
      <c r="I3" s="44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46"/>
    </row>
    <row r="4" spans="2:44" x14ac:dyDescent="0.2">
      <c r="B4" s="43"/>
      <c r="C4" s="44"/>
      <c r="D4" s="44"/>
      <c r="E4" s="44"/>
      <c r="F4" s="44"/>
      <c r="G4" s="44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46"/>
    </row>
    <row r="5" spans="2:44" ht="30" x14ac:dyDescent="0.3">
      <c r="B5" s="43"/>
      <c r="C5" s="69"/>
      <c r="D5" s="69" t="s">
        <v>187</v>
      </c>
      <c r="E5" s="69"/>
      <c r="F5" s="69"/>
      <c r="G5" s="69"/>
      <c r="H5" s="82"/>
      <c r="I5" s="70"/>
      <c r="J5" s="70"/>
      <c r="K5" s="70"/>
      <c r="L5" s="70"/>
      <c r="M5" s="70"/>
      <c r="N5" s="70"/>
      <c r="O5" s="70"/>
      <c r="P5" s="70"/>
      <c r="Q5" s="70"/>
      <c r="R5" s="65"/>
      <c r="S5" s="65"/>
      <c r="T5" s="65"/>
      <c r="U5" s="65"/>
      <c r="V5" s="65"/>
      <c r="W5" s="65"/>
      <c r="X5" s="69"/>
      <c r="Y5" s="69" t="s">
        <v>172</v>
      </c>
      <c r="Z5" s="69"/>
      <c r="AA5" s="69"/>
      <c r="AB5" s="69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65"/>
      <c r="AO5" s="65"/>
      <c r="AP5" s="65"/>
      <c r="AQ5" s="65"/>
      <c r="AR5" s="46"/>
    </row>
    <row r="6" spans="2:44" x14ac:dyDescent="0.2">
      <c r="B6" s="43"/>
      <c r="C6" s="55" t="s">
        <v>18</v>
      </c>
      <c r="D6" s="55"/>
      <c r="E6" s="55"/>
      <c r="F6" s="44"/>
      <c r="G6" s="44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55" t="s">
        <v>18</v>
      </c>
      <c r="Y6" s="55"/>
      <c r="Z6" s="55"/>
      <c r="AA6" s="44"/>
      <c r="AB6" s="44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45"/>
      <c r="AR6" s="46"/>
    </row>
    <row r="7" spans="2:44" ht="15" customHeight="1" x14ac:dyDescent="0.2">
      <c r="B7" s="43"/>
      <c r="C7" s="125"/>
      <c r="D7" s="125"/>
      <c r="E7" s="125"/>
      <c r="F7" s="125"/>
      <c r="G7" s="125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65"/>
      <c r="X7" s="125"/>
      <c r="Y7" s="125"/>
      <c r="Z7" s="125"/>
      <c r="AA7" s="125"/>
      <c r="AB7" s="125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7"/>
      <c r="AR7" s="46"/>
    </row>
    <row r="8" spans="2:44" ht="20" x14ac:dyDescent="0.2">
      <c r="B8" s="43"/>
      <c r="C8" s="125"/>
      <c r="D8" s="128" t="s">
        <v>162</v>
      </c>
      <c r="E8" s="128"/>
      <c r="F8" s="125"/>
      <c r="G8" s="125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65"/>
      <c r="X8" s="125"/>
      <c r="Y8" s="128" t="s">
        <v>170</v>
      </c>
      <c r="Z8" s="128"/>
      <c r="AA8" s="125"/>
      <c r="AB8" s="125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7"/>
      <c r="AR8" s="46"/>
    </row>
    <row r="9" spans="2:44" x14ac:dyDescent="0.2">
      <c r="B9" s="43"/>
      <c r="C9" s="125"/>
      <c r="D9" s="125"/>
      <c r="E9" s="125"/>
      <c r="F9" s="125"/>
      <c r="G9" s="125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65"/>
      <c r="X9" s="125"/>
      <c r="Y9" s="125"/>
      <c r="Z9" s="125"/>
      <c r="AA9" s="125"/>
      <c r="AB9" s="125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7"/>
      <c r="AR9" s="46"/>
    </row>
    <row r="10" spans="2:44" ht="23" customHeight="1" thickBot="1" x14ac:dyDescent="0.25">
      <c r="B10" s="43"/>
      <c r="C10" s="125"/>
      <c r="D10" s="125"/>
      <c r="E10" s="125"/>
      <c r="F10" s="130"/>
      <c r="G10" s="125"/>
      <c r="H10" s="129" t="s">
        <v>4</v>
      </c>
      <c r="I10" s="129" t="s">
        <v>5</v>
      </c>
      <c r="J10" s="129" t="s">
        <v>6</v>
      </c>
      <c r="K10" s="129" t="s">
        <v>8</v>
      </c>
      <c r="L10" s="129" t="s">
        <v>9</v>
      </c>
      <c r="M10" s="129" t="s">
        <v>10</v>
      </c>
      <c r="N10" s="129" t="s">
        <v>11</v>
      </c>
      <c r="O10" s="129" t="s">
        <v>12</v>
      </c>
      <c r="P10" s="129" t="s">
        <v>13</v>
      </c>
      <c r="Q10" s="129" t="s">
        <v>14</v>
      </c>
      <c r="R10" s="129" t="s">
        <v>15</v>
      </c>
      <c r="S10" s="129" t="s">
        <v>16</v>
      </c>
      <c r="T10" s="129"/>
      <c r="U10" s="129"/>
      <c r="V10" s="126"/>
      <c r="W10" s="65"/>
      <c r="X10" s="125"/>
      <c r="Y10" s="125"/>
      <c r="Z10" s="125"/>
      <c r="AA10" s="134" t="s">
        <v>50</v>
      </c>
      <c r="AB10" s="125"/>
      <c r="AC10" s="129" t="s">
        <v>4</v>
      </c>
      <c r="AD10" s="129" t="s">
        <v>5</v>
      </c>
      <c r="AE10" s="129" t="s">
        <v>6</v>
      </c>
      <c r="AF10" s="129" t="s">
        <v>8</v>
      </c>
      <c r="AG10" s="129" t="s">
        <v>9</v>
      </c>
      <c r="AH10" s="129" t="s">
        <v>10</v>
      </c>
      <c r="AI10" s="129" t="s">
        <v>11</v>
      </c>
      <c r="AJ10" s="129" t="s">
        <v>12</v>
      </c>
      <c r="AK10" s="129" t="s">
        <v>13</v>
      </c>
      <c r="AL10" s="129" t="s">
        <v>14</v>
      </c>
      <c r="AM10" s="129" t="s">
        <v>15</v>
      </c>
      <c r="AN10" s="129" t="s">
        <v>16</v>
      </c>
      <c r="AO10" s="129"/>
      <c r="AP10" s="129"/>
      <c r="AQ10" s="127"/>
      <c r="AR10" s="46"/>
    </row>
    <row r="11" spans="2:44" ht="17" thickTop="1" x14ac:dyDescent="0.2">
      <c r="B11" s="43"/>
      <c r="C11" s="125"/>
      <c r="D11" s="125"/>
      <c r="E11" s="125"/>
      <c r="F11" s="135" t="s">
        <v>161</v>
      </c>
      <c r="G11" s="130"/>
      <c r="H11" s="72">
        <v>12</v>
      </c>
      <c r="I11" s="72">
        <v>12</v>
      </c>
      <c r="J11" s="72">
        <v>12</v>
      </c>
      <c r="K11" s="72">
        <v>12</v>
      </c>
      <c r="L11" s="72">
        <v>12</v>
      </c>
      <c r="M11" s="72">
        <v>12</v>
      </c>
      <c r="N11" s="72">
        <v>12</v>
      </c>
      <c r="O11" s="72">
        <v>12</v>
      </c>
      <c r="P11" s="72">
        <v>12</v>
      </c>
      <c r="Q11" s="72">
        <v>12</v>
      </c>
      <c r="R11" s="72">
        <v>12</v>
      </c>
      <c r="S11" s="72">
        <v>12</v>
      </c>
      <c r="T11" s="129"/>
      <c r="U11" s="129"/>
      <c r="V11" s="126"/>
      <c r="W11" s="65"/>
      <c r="X11" s="125"/>
      <c r="Y11" s="125"/>
      <c r="Z11" s="125"/>
      <c r="AA11" s="135" t="s">
        <v>151</v>
      </c>
      <c r="AB11" s="130"/>
      <c r="AC11" s="133">
        <v>1</v>
      </c>
      <c r="AD11" s="133">
        <v>1</v>
      </c>
      <c r="AE11" s="133">
        <v>1</v>
      </c>
      <c r="AF11" s="133">
        <v>1</v>
      </c>
      <c r="AG11" s="133">
        <v>1</v>
      </c>
      <c r="AH11" s="133">
        <v>1</v>
      </c>
      <c r="AI11" s="133">
        <v>1</v>
      </c>
      <c r="AJ11" s="133">
        <v>1</v>
      </c>
      <c r="AK11" s="133">
        <v>1</v>
      </c>
      <c r="AL11" s="133">
        <v>1</v>
      </c>
      <c r="AM11" s="133">
        <v>1</v>
      </c>
      <c r="AN11" s="133">
        <v>1</v>
      </c>
      <c r="AO11" s="129"/>
      <c r="AP11" s="129"/>
      <c r="AQ11" s="127"/>
      <c r="AR11" s="46"/>
    </row>
    <row r="12" spans="2:44" x14ac:dyDescent="0.2">
      <c r="B12" s="43"/>
      <c r="C12" s="125"/>
      <c r="D12" s="125"/>
      <c r="E12" s="125"/>
      <c r="F12" s="137" t="s">
        <v>160</v>
      </c>
      <c r="G12" s="130"/>
      <c r="H12" s="72">
        <v>12</v>
      </c>
      <c r="I12" s="72">
        <v>12</v>
      </c>
      <c r="J12" s="72">
        <v>12</v>
      </c>
      <c r="K12" s="72">
        <v>12</v>
      </c>
      <c r="L12" s="72">
        <v>12</v>
      </c>
      <c r="M12" s="72">
        <v>12</v>
      </c>
      <c r="N12" s="72">
        <v>12</v>
      </c>
      <c r="O12" s="72">
        <v>12</v>
      </c>
      <c r="P12" s="72">
        <v>12</v>
      </c>
      <c r="Q12" s="72">
        <v>12</v>
      </c>
      <c r="R12" s="72">
        <v>12</v>
      </c>
      <c r="S12" s="72">
        <v>12</v>
      </c>
      <c r="T12" s="129"/>
      <c r="U12" s="129"/>
      <c r="V12" s="126"/>
      <c r="W12" s="65"/>
      <c r="X12" s="125"/>
      <c r="Y12" s="125"/>
      <c r="Z12" s="125"/>
      <c r="AA12" s="135" t="s">
        <v>152</v>
      </c>
      <c r="AB12" s="130"/>
      <c r="AC12" s="133">
        <v>2</v>
      </c>
      <c r="AD12" s="133">
        <v>2</v>
      </c>
      <c r="AE12" s="133">
        <v>2</v>
      </c>
      <c r="AF12" s="133">
        <v>2</v>
      </c>
      <c r="AG12" s="133">
        <v>2</v>
      </c>
      <c r="AH12" s="133">
        <v>2</v>
      </c>
      <c r="AI12" s="133">
        <v>2</v>
      </c>
      <c r="AJ12" s="133">
        <v>2</v>
      </c>
      <c r="AK12" s="133">
        <v>2</v>
      </c>
      <c r="AL12" s="133">
        <v>2</v>
      </c>
      <c r="AM12" s="133">
        <v>2</v>
      </c>
      <c r="AN12" s="133">
        <v>2</v>
      </c>
      <c r="AO12" s="129"/>
      <c r="AP12" s="129"/>
      <c r="AQ12" s="127"/>
      <c r="AR12" s="46"/>
    </row>
    <row r="13" spans="2:44" x14ac:dyDescent="0.2">
      <c r="B13" s="43"/>
      <c r="C13" s="125"/>
      <c r="D13" s="125"/>
      <c r="E13" s="125"/>
      <c r="F13" s="130" t="s">
        <v>166</v>
      </c>
      <c r="G13" s="130"/>
      <c r="H13" s="143">
        <v>31</v>
      </c>
      <c r="I13" s="143">
        <v>28.25</v>
      </c>
      <c r="J13" s="143">
        <v>31</v>
      </c>
      <c r="K13" s="143">
        <v>30</v>
      </c>
      <c r="L13" s="143">
        <v>31</v>
      </c>
      <c r="M13" s="143">
        <v>30</v>
      </c>
      <c r="N13" s="143">
        <v>31</v>
      </c>
      <c r="O13" s="143">
        <v>31</v>
      </c>
      <c r="P13" s="143">
        <v>30</v>
      </c>
      <c r="Q13" s="143">
        <v>31</v>
      </c>
      <c r="R13" s="143">
        <v>30</v>
      </c>
      <c r="S13" s="143">
        <v>31</v>
      </c>
      <c r="T13" s="129"/>
      <c r="U13" s="129"/>
      <c r="V13" s="126"/>
      <c r="W13" s="65"/>
      <c r="X13" s="125"/>
      <c r="Y13" s="125"/>
      <c r="Z13" s="125"/>
      <c r="AA13" s="135" t="s">
        <v>153</v>
      </c>
      <c r="AB13" s="130"/>
      <c r="AC13" s="133">
        <v>2</v>
      </c>
      <c r="AD13" s="133">
        <v>2</v>
      </c>
      <c r="AE13" s="133">
        <v>2</v>
      </c>
      <c r="AF13" s="133">
        <v>2</v>
      </c>
      <c r="AG13" s="133">
        <v>2</v>
      </c>
      <c r="AH13" s="133">
        <v>2</v>
      </c>
      <c r="AI13" s="133">
        <v>2</v>
      </c>
      <c r="AJ13" s="133">
        <v>2</v>
      </c>
      <c r="AK13" s="133">
        <v>2</v>
      </c>
      <c r="AL13" s="133">
        <v>2</v>
      </c>
      <c r="AM13" s="133">
        <v>2</v>
      </c>
      <c r="AN13" s="133">
        <v>2</v>
      </c>
      <c r="AO13" s="129"/>
      <c r="AP13" s="129"/>
      <c r="AQ13" s="127"/>
      <c r="AR13" s="46"/>
    </row>
    <row r="14" spans="2:44" x14ac:dyDescent="0.2">
      <c r="B14" s="43"/>
      <c r="C14" s="131"/>
      <c r="D14" s="131"/>
      <c r="E14" s="131"/>
      <c r="F14" s="125"/>
      <c r="G14" s="125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65"/>
      <c r="X14" s="125"/>
      <c r="Y14" s="125"/>
      <c r="Z14" s="125"/>
      <c r="AA14" s="135" t="s">
        <v>154</v>
      </c>
      <c r="AB14" s="125"/>
      <c r="AC14" s="133">
        <v>0</v>
      </c>
      <c r="AD14" s="133">
        <v>0</v>
      </c>
      <c r="AE14" s="133">
        <v>0</v>
      </c>
      <c r="AF14" s="133">
        <v>0</v>
      </c>
      <c r="AG14" s="133">
        <v>0</v>
      </c>
      <c r="AH14" s="133">
        <v>0</v>
      </c>
      <c r="AI14" s="133">
        <v>0</v>
      </c>
      <c r="AJ14" s="133">
        <v>0</v>
      </c>
      <c r="AK14" s="133">
        <v>0</v>
      </c>
      <c r="AL14" s="133">
        <v>0</v>
      </c>
      <c r="AM14" s="133">
        <v>0</v>
      </c>
      <c r="AN14" s="133">
        <v>0</v>
      </c>
      <c r="AO14" s="129"/>
      <c r="AP14" s="129"/>
      <c r="AQ14" s="127"/>
      <c r="AR14" s="46"/>
    </row>
    <row r="15" spans="2:44" x14ac:dyDescent="0.2">
      <c r="B15" s="43"/>
      <c r="C15" s="55" t="s">
        <v>18</v>
      </c>
      <c r="D15" s="55"/>
      <c r="E15" s="55"/>
      <c r="F15" s="44"/>
      <c r="G15" s="4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131"/>
      <c r="Y15" s="131"/>
      <c r="Z15" s="131"/>
      <c r="AA15" s="125"/>
      <c r="AB15" s="125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9"/>
      <c r="AQ15" s="125"/>
      <c r="AR15" s="46"/>
    </row>
    <row r="16" spans="2:44" x14ac:dyDescent="0.2">
      <c r="B16" s="43"/>
      <c r="C16" s="147"/>
      <c r="D16" s="147"/>
      <c r="E16" s="147"/>
      <c r="F16" s="147"/>
      <c r="G16" s="147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65"/>
      <c r="X16" s="55" t="s">
        <v>18</v>
      </c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84"/>
      <c r="AQ16" s="71"/>
      <c r="AR16" s="46"/>
    </row>
    <row r="17" spans="2:44" ht="20" x14ac:dyDescent="0.2">
      <c r="B17" s="43"/>
      <c r="C17" s="147"/>
      <c r="D17" s="149" t="s">
        <v>182</v>
      </c>
      <c r="E17" s="149"/>
      <c r="F17" s="147"/>
      <c r="G17" s="147"/>
      <c r="H17" s="148"/>
      <c r="I17" s="150" t="s">
        <v>188</v>
      </c>
      <c r="J17" s="153" t="str">
        <f>'Environment &amp; Targets'!X19</f>
        <v>off</v>
      </c>
      <c r="K17" s="148"/>
      <c r="L17" s="148"/>
      <c r="M17" s="148"/>
      <c r="N17" s="148"/>
      <c r="O17" s="148"/>
      <c r="P17" s="148"/>
      <c r="Q17" s="148"/>
      <c r="R17" s="150" t="s">
        <v>175</v>
      </c>
      <c r="S17" s="72">
        <v>20</v>
      </c>
      <c r="T17" s="148"/>
      <c r="U17" s="148"/>
      <c r="V17" s="148"/>
      <c r="W17" s="65"/>
      <c r="X17" s="125"/>
      <c r="Y17" s="125"/>
      <c r="Z17" s="125"/>
      <c r="AA17" s="125"/>
      <c r="AB17" s="125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7"/>
      <c r="AR17" s="46"/>
    </row>
    <row r="18" spans="2:44" ht="20" x14ac:dyDescent="0.2">
      <c r="B18" s="43"/>
      <c r="C18" s="147"/>
      <c r="D18" s="147"/>
      <c r="E18" s="147"/>
      <c r="F18" s="147"/>
      <c r="G18" s="147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65"/>
      <c r="X18" s="125"/>
      <c r="Y18" s="128" t="s">
        <v>170</v>
      </c>
      <c r="Z18" s="128"/>
      <c r="AA18" s="125"/>
      <c r="AB18" s="125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7"/>
      <c r="AR18" s="46"/>
    </row>
    <row r="19" spans="2:44" x14ac:dyDescent="0.2">
      <c r="B19" s="43"/>
      <c r="C19" s="147"/>
      <c r="D19" s="147"/>
      <c r="E19" s="147"/>
      <c r="F19" s="147" t="s">
        <v>183</v>
      </c>
      <c r="G19" s="147"/>
      <c r="H19" s="148" t="s">
        <v>4</v>
      </c>
      <c r="I19" s="148" t="s">
        <v>5</v>
      </c>
      <c r="J19" s="148" t="s">
        <v>6</v>
      </c>
      <c r="K19" s="148" t="s">
        <v>8</v>
      </c>
      <c r="L19" s="148" t="s">
        <v>9</v>
      </c>
      <c r="M19" s="148" t="s">
        <v>10</v>
      </c>
      <c r="N19" s="148" t="s">
        <v>11</v>
      </c>
      <c r="O19" s="148" t="s">
        <v>12</v>
      </c>
      <c r="P19" s="148" t="s">
        <v>13</v>
      </c>
      <c r="Q19" s="148" t="s">
        <v>14</v>
      </c>
      <c r="R19" s="148" t="s">
        <v>15</v>
      </c>
      <c r="S19" s="148" t="s">
        <v>16</v>
      </c>
      <c r="T19" s="148"/>
      <c r="U19" s="148"/>
      <c r="V19" s="148"/>
      <c r="W19" s="65"/>
      <c r="X19" s="125"/>
      <c r="Y19" s="125"/>
      <c r="Z19" s="125"/>
      <c r="AA19" s="125"/>
      <c r="AB19" s="125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7"/>
      <c r="AR19" s="46"/>
    </row>
    <row r="20" spans="2:44" ht="21" thickBot="1" x14ac:dyDescent="0.25">
      <c r="B20" s="43"/>
      <c r="C20" s="147"/>
      <c r="D20" s="147"/>
      <c r="E20" s="147"/>
      <c r="F20" s="137" t="s">
        <v>174</v>
      </c>
      <c r="G20" s="147"/>
      <c r="H20" s="72">
        <v>49.5</v>
      </c>
      <c r="I20" s="72">
        <v>66.7</v>
      </c>
      <c r="J20" s="72">
        <v>100.6</v>
      </c>
      <c r="K20" s="72">
        <v>116.5</v>
      </c>
      <c r="L20" s="72">
        <v>121.1</v>
      </c>
      <c r="M20" s="72">
        <v>123.9</v>
      </c>
      <c r="N20" s="72">
        <v>126.4</v>
      </c>
      <c r="O20" s="72">
        <v>120.5</v>
      </c>
      <c r="P20" s="72">
        <v>101.6</v>
      </c>
      <c r="Q20" s="72">
        <v>77.599999999999994</v>
      </c>
      <c r="R20" s="72">
        <v>50.3</v>
      </c>
      <c r="S20" s="72">
        <v>41.4</v>
      </c>
      <c r="T20" s="148"/>
      <c r="U20" s="148"/>
      <c r="V20" s="148"/>
      <c r="W20" s="65"/>
      <c r="X20" s="125"/>
      <c r="Y20" s="125"/>
      <c r="Z20" s="125"/>
      <c r="AA20" s="136" t="s">
        <v>53</v>
      </c>
      <c r="AB20" s="125"/>
      <c r="AC20" s="129" t="s">
        <v>4</v>
      </c>
      <c r="AD20" s="129" t="s">
        <v>5</v>
      </c>
      <c r="AE20" s="129" t="s">
        <v>6</v>
      </c>
      <c r="AF20" s="129" t="s">
        <v>8</v>
      </c>
      <c r="AG20" s="129" t="s">
        <v>9</v>
      </c>
      <c r="AH20" s="129" t="s">
        <v>10</v>
      </c>
      <c r="AI20" s="129" t="s">
        <v>11</v>
      </c>
      <c r="AJ20" s="129" t="s">
        <v>12</v>
      </c>
      <c r="AK20" s="129" t="s">
        <v>13</v>
      </c>
      <c r="AL20" s="129" t="s">
        <v>14</v>
      </c>
      <c r="AM20" s="129" t="s">
        <v>15</v>
      </c>
      <c r="AN20" s="129" t="s">
        <v>16</v>
      </c>
      <c r="AO20" s="129"/>
      <c r="AP20" s="129"/>
      <c r="AQ20" s="127"/>
      <c r="AR20" s="46"/>
    </row>
    <row r="21" spans="2:44" ht="17" thickTop="1" x14ac:dyDescent="0.2">
      <c r="B21" s="43"/>
      <c r="C21" s="147"/>
      <c r="D21" s="147"/>
      <c r="E21" s="147"/>
      <c r="F21" s="147"/>
      <c r="G21" s="147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71"/>
      <c r="X21" s="125"/>
      <c r="Y21" s="125"/>
      <c r="Z21" s="125"/>
      <c r="AA21" s="137" t="s">
        <v>151</v>
      </c>
      <c r="AB21" s="130"/>
      <c r="AC21" s="133">
        <v>0</v>
      </c>
      <c r="AD21" s="133">
        <v>0</v>
      </c>
      <c r="AE21" s="133">
        <v>0</v>
      </c>
      <c r="AF21" s="133">
        <v>0</v>
      </c>
      <c r="AG21" s="133">
        <v>0</v>
      </c>
      <c r="AH21" s="133">
        <v>0</v>
      </c>
      <c r="AI21" s="133">
        <v>0</v>
      </c>
      <c r="AJ21" s="133">
        <v>0</v>
      </c>
      <c r="AK21" s="133">
        <v>0</v>
      </c>
      <c r="AL21" s="133">
        <v>0</v>
      </c>
      <c r="AM21" s="133">
        <v>0</v>
      </c>
      <c r="AN21" s="133">
        <v>0</v>
      </c>
      <c r="AO21" s="129"/>
      <c r="AP21" s="129"/>
      <c r="AQ21" s="127"/>
      <c r="AR21" s="46"/>
    </row>
    <row r="22" spans="2:44" ht="18" x14ac:dyDescent="0.2">
      <c r="B22" s="43"/>
      <c r="C22" s="147"/>
      <c r="D22" s="147"/>
      <c r="E22" s="147"/>
      <c r="F22" s="147" t="s">
        <v>185</v>
      </c>
      <c r="G22" s="147"/>
      <c r="H22" s="152">
        <f t="shared" ref="H22:S22" si="0">H20 * 100/$S17</f>
        <v>247.5</v>
      </c>
      <c r="I22" s="152">
        <f t="shared" si="0"/>
        <v>333.5</v>
      </c>
      <c r="J22" s="152">
        <f t="shared" si="0"/>
        <v>503</v>
      </c>
      <c r="K22" s="152">
        <f t="shared" si="0"/>
        <v>582.5</v>
      </c>
      <c r="L22" s="152">
        <f t="shared" si="0"/>
        <v>605.5</v>
      </c>
      <c r="M22" s="152">
        <f t="shared" si="0"/>
        <v>619.5</v>
      </c>
      <c r="N22" s="152">
        <f t="shared" si="0"/>
        <v>632</v>
      </c>
      <c r="O22" s="152">
        <f t="shared" si="0"/>
        <v>602.5</v>
      </c>
      <c r="P22" s="152">
        <f t="shared" si="0"/>
        <v>508</v>
      </c>
      <c r="Q22" s="152">
        <f t="shared" si="0"/>
        <v>387.99999999999994</v>
      </c>
      <c r="R22" s="152">
        <f t="shared" si="0"/>
        <v>251.5</v>
      </c>
      <c r="S22" s="152">
        <f t="shared" si="0"/>
        <v>207</v>
      </c>
      <c r="T22" s="148"/>
      <c r="U22" s="148"/>
      <c r="V22" s="148"/>
      <c r="W22" s="71"/>
      <c r="X22" s="125"/>
      <c r="Y22" s="125"/>
      <c r="Z22" s="125"/>
      <c r="AA22" s="137" t="s">
        <v>152</v>
      </c>
      <c r="AB22" s="130"/>
      <c r="AC22" s="133">
        <v>2</v>
      </c>
      <c r="AD22" s="133">
        <v>2</v>
      </c>
      <c r="AE22" s="133">
        <v>2</v>
      </c>
      <c r="AF22" s="133">
        <v>2</v>
      </c>
      <c r="AG22" s="133">
        <v>2</v>
      </c>
      <c r="AH22" s="133">
        <v>2</v>
      </c>
      <c r="AI22" s="133">
        <v>2</v>
      </c>
      <c r="AJ22" s="133">
        <v>2</v>
      </c>
      <c r="AK22" s="133">
        <v>2</v>
      </c>
      <c r="AL22" s="133">
        <v>2</v>
      </c>
      <c r="AM22" s="133">
        <v>2</v>
      </c>
      <c r="AN22" s="133">
        <v>2</v>
      </c>
      <c r="AO22" s="129"/>
      <c r="AP22" s="129"/>
      <c r="AQ22" s="127"/>
      <c r="AR22" s="46"/>
    </row>
    <row r="23" spans="2:44" x14ac:dyDescent="0.2">
      <c r="B23" s="43"/>
      <c r="C23" s="147"/>
      <c r="D23" s="147"/>
      <c r="E23" s="147"/>
      <c r="F23" s="147"/>
      <c r="G23" s="147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71"/>
      <c r="X23" s="125"/>
      <c r="Y23" s="125"/>
      <c r="Z23" s="125"/>
      <c r="AA23" s="137" t="s">
        <v>153</v>
      </c>
      <c r="AB23" s="130"/>
      <c r="AC23" s="133">
        <v>1</v>
      </c>
      <c r="AD23" s="133">
        <v>1</v>
      </c>
      <c r="AE23" s="133">
        <v>1</v>
      </c>
      <c r="AF23" s="133">
        <v>1</v>
      </c>
      <c r="AG23" s="133">
        <v>1</v>
      </c>
      <c r="AH23" s="133">
        <v>1</v>
      </c>
      <c r="AI23" s="133">
        <v>1</v>
      </c>
      <c r="AJ23" s="133">
        <v>1</v>
      </c>
      <c r="AK23" s="133">
        <v>1</v>
      </c>
      <c r="AL23" s="133">
        <v>1</v>
      </c>
      <c r="AM23" s="133">
        <v>1</v>
      </c>
      <c r="AN23" s="133">
        <v>1</v>
      </c>
      <c r="AO23" s="129"/>
      <c r="AP23" s="129"/>
      <c r="AQ23" s="127"/>
      <c r="AR23" s="46"/>
    </row>
    <row r="24" spans="2:44" x14ac:dyDescent="0.2">
      <c r="B24" s="43"/>
      <c r="C24" s="147"/>
      <c r="D24" s="147"/>
      <c r="E24" s="147"/>
      <c r="F24" s="147" t="s">
        <v>25</v>
      </c>
      <c r="G24" s="147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50"/>
      <c r="S24" s="150"/>
      <c r="T24" s="150"/>
      <c r="U24" s="148"/>
      <c r="V24" s="148"/>
      <c r="W24" s="71"/>
      <c r="X24" s="125"/>
      <c r="Y24" s="125"/>
      <c r="Z24" s="125"/>
      <c r="AA24" s="137" t="s">
        <v>154</v>
      </c>
      <c r="AB24" s="125"/>
      <c r="AC24" s="133">
        <v>0</v>
      </c>
      <c r="AD24" s="133">
        <v>0</v>
      </c>
      <c r="AE24" s="133">
        <v>0</v>
      </c>
      <c r="AF24" s="133">
        <v>0</v>
      </c>
      <c r="AG24" s="133">
        <v>0</v>
      </c>
      <c r="AH24" s="133">
        <v>0</v>
      </c>
      <c r="AI24" s="133">
        <v>0</v>
      </c>
      <c r="AJ24" s="133">
        <v>0</v>
      </c>
      <c r="AK24" s="133">
        <v>0</v>
      </c>
      <c r="AL24" s="133">
        <v>0</v>
      </c>
      <c r="AM24" s="133">
        <v>0</v>
      </c>
      <c r="AN24" s="133">
        <v>0</v>
      </c>
      <c r="AO24" s="129"/>
      <c r="AP24" s="129"/>
      <c r="AQ24" s="127"/>
      <c r="AR24" s="46"/>
    </row>
    <row r="25" spans="2:44" x14ac:dyDescent="0.2">
      <c r="B25" s="43"/>
      <c r="C25" s="147"/>
      <c r="D25" s="147"/>
      <c r="E25" s="147"/>
      <c r="F25" s="151" t="s">
        <v>176</v>
      </c>
      <c r="G25" s="147"/>
      <c r="H25" s="148" t="s">
        <v>4</v>
      </c>
      <c r="I25" s="148" t="s">
        <v>5</v>
      </c>
      <c r="J25" s="148" t="s">
        <v>6</v>
      </c>
      <c r="K25" s="148" t="s">
        <v>8</v>
      </c>
      <c r="L25" s="148" t="s">
        <v>9</v>
      </c>
      <c r="M25" s="148" t="s">
        <v>10</v>
      </c>
      <c r="N25" s="148" t="s">
        <v>11</v>
      </c>
      <c r="O25" s="148" t="s">
        <v>12</v>
      </c>
      <c r="P25" s="148" t="s">
        <v>13</v>
      </c>
      <c r="Q25" s="148" t="s">
        <v>14</v>
      </c>
      <c r="R25" s="148" t="s">
        <v>15</v>
      </c>
      <c r="S25" s="148" t="s">
        <v>16</v>
      </c>
      <c r="T25" s="148"/>
      <c r="U25" s="148"/>
      <c r="V25" s="148"/>
      <c r="W25" s="71"/>
      <c r="X25" s="131"/>
      <c r="Y25" s="131"/>
      <c r="Z25" s="131"/>
      <c r="AA25" s="125"/>
      <c r="AB25" s="125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5"/>
      <c r="AR25" s="46"/>
    </row>
    <row r="26" spans="2:44" x14ac:dyDescent="0.2">
      <c r="B26" s="43"/>
      <c r="C26" s="147"/>
      <c r="D26" s="147"/>
      <c r="E26" s="147"/>
      <c r="F26" s="151" t="s">
        <v>177</v>
      </c>
      <c r="G26" s="147"/>
      <c r="H26" s="72">
        <v>2</v>
      </c>
      <c r="I26" s="72">
        <v>2</v>
      </c>
      <c r="J26" s="72">
        <v>2</v>
      </c>
      <c r="K26" s="72">
        <v>1</v>
      </c>
      <c r="L26" s="72">
        <v>0</v>
      </c>
      <c r="M26" s="72">
        <v>0</v>
      </c>
      <c r="N26" s="72">
        <v>0</v>
      </c>
      <c r="O26" s="72">
        <v>0</v>
      </c>
      <c r="P26" s="72">
        <v>1</v>
      </c>
      <c r="Q26" s="72">
        <v>2</v>
      </c>
      <c r="R26" s="72">
        <v>2</v>
      </c>
      <c r="S26" s="72">
        <v>2</v>
      </c>
      <c r="T26" s="148"/>
      <c r="U26" s="148"/>
      <c r="V26" s="148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84"/>
      <c r="AQ26" s="71"/>
      <c r="AR26" s="46"/>
    </row>
    <row r="27" spans="2:44" x14ac:dyDescent="0.2">
      <c r="B27" s="43"/>
      <c r="C27" s="147"/>
      <c r="D27" s="147"/>
      <c r="E27" s="147"/>
      <c r="F27" s="151" t="s">
        <v>178</v>
      </c>
      <c r="G27" s="147"/>
      <c r="H27" s="72">
        <v>3</v>
      </c>
      <c r="I27" s="72">
        <v>3</v>
      </c>
      <c r="J27" s="72">
        <v>3</v>
      </c>
      <c r="K27" s="72">
        <v>1</v>
      </c>
      <c r="L27" s="72">
        <v>0</v>
      </c>
      <c r="M27" s="72">
        <v>0</v>
      </c>
      <c r="N27" s="72">
        <v>0</v>
      </c>
      <c r="O27" s="72">
        <v>0</v>
      </c>
      <c r="P27" s="72">
        <v>1</v>
      </c>
      <c r="Q27" s="72">
        <v>3</v>
      </c>
      <c r="R27" s="72">
        <v>3</v>
      </c>
      <c r="S27" s="72">
        <v>3</v>
      </c>
      <c r="T27" s="148"/>
      <c r="U27" s="148"/>
      <c r="V27" s="148"/>
      <c r="W27" s="65"/>
      <c r="X27" s="125"/>
      <c r="Y27" s="125"/>
      <c r="Z27" s="125"/>
      <c r="AA27" s="125"/>
      <c r="AB27" s="125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7"/>
      <c r="AR27" s="46"/>
    </row>
    <row r="28" spans="2:44" ht="20" x14ac:dyDescent="0.2">
      <c r="B28" s="43"/>
      <c r="C28" s="147"/>
      <c r="D28" s="147"/>
      <c r="E28" s="147"/>
      <c r="F28" s="151" t="s">
        <v>179</v>
      </c>
      <c r="G28" s="147"/>
      <c r="H28" s="72">
        <v>3</v>
      </c>
      <c r="I28" s="72">
        <v>3</v>
      </c>
      <c r="J28" s="72">
        <v>3</v>
      </c>
      <c r="K28" s="72">
        <v>1</v>
      </c>
      <c r="L28" s="72">
        <v>0</v>
      </c>
      <c r="M28" s="72">
        <v>0</v>
      </c>
      <c r="N28" s="72">
        <v>0</v>
      </c>
      <c r="O28" s="72">
        <v>0</v>
      </c>
      <c r="P28" s="72">
        <v>1</v>
      </c>
      <c r="Q28" s="72">
        <v>3</v>
      </c>
      <c r="R28" s="72">
        <v>3</v>
      </c>
      <c r="S28" s="72">
        <v>3</v>
      </c>
      <c r="T28" s="148"/>
      <c r="U28" s="148"/>
      <c r="V28" s="148"/>
      <c r="W28" s="65"/>
      <c r="X28" s="125"/>
      <c r="Y28" s="128" t="s">
        <v>189</v>
      </c>
      <c r="Z28" s="128"/>
      <c r="AA28" s="125"/>
      <c r="AB28" s="125"/>
      <c r="AC28" s="126"/>
      <c r="AD28" s="126"/>
      <c r="AE28" s="126"/>
      <c r="AF28" s="154" t="s">
        <v>188</v>
      </c>
      <c r="AG28" s="153" t="str">
        <f>'Environment &amp; Targets'!AA19</f>
        <v>off</v>
      </c>
      <c r="AH28" s="126"/>
      <c r="AI28" s="126"/>
      <c r="AJ28" s="126"/>
      <c r="AK28" s="127"/>
      <c r="AL28" s="127"/>
      <c r="AM28" s="130" t="s">
        <v>169</v>
      </c>
      <c r="AN28" s="143">
        <v>60</v>
      </c>
      <c r="AO28" s="126"/>
      <c r="AP28" s="126"/>
      <c r="AQ28" s="127"/>
      <c r="AR28" s="46"/>
    </row>
    <row r="29" spans="2:44" x14ac:dyDescent="0.2">
      <c r="B29" s="43"/>
      <c r="C29" s="147"/>
      <c r="D29" s="147"/>
      <c r="E29" s="147"/>
      <c r="F29" s="151" t="s">
        <v>180</v>
      </c>
      <c r="G29" s="147"/>
      <c r="H29" s="72">
        <v>0.3</v>
      </c>
      <c r="I29" s="72">
        <v>0.3</v>
      </c>
      <c r="J29" s="72">
        <v>0.3</v>
      </c>
      <c r="K29" s="72">
        <v>0.3</v>
      </c>
      <c r="L29" s="72">
        <v>0.3</v>
      </c>
      <c r="M29" s="72">
        <v>0.3</v>
      </c>
      <c r="N29" s="72">
        <v>0.3</v>
      </c>
      <c r="O29" s="72">
        <v>0.3</v>
      </c>
      <c r="P29" s="72">
        <v>0.3</v>
      </c>
      <c r="Q29" s="72">
        <v>0.3</v>
      </c>
      <c r="R29" s="72">
        <v>0.3</v>
      </c>
      <c r="S29" s="72">
        <v>0.3</v>
      </c>
      <c r="T29" s="148"/>
      <c r="U29" s="148"/>
      <c r="V29" s="148"/>
      <c r="W29" s="65"/>
      <c r="X29" s="125"/>
      <c r="Y29" s="125"/>
      <c r="Z29" s="125"/>
      <c r="AA29" s="125"/>
      <c r="AB29" s="125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7"/>
      <c r="AR29" s="46"/>
    </row>
    <row r="30" spans="2:44" ht="21" thickBot="1" x14ac:dyDescent="0.25">
      <c r="B30" s="43"/>
      <c r="C30" s="147"/>
      <c r="D30" s="147"/>
      <c r="E30" s="147"/>
      <c r="F30" s="147"/>
      <c r="G30" s="147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65"/>
      <c r="X30" s="125"/>
      <c r="Y30" s="125"/>
      <c r="Z30" s="125"/>
      <c r="AA30" s="134" t="s">
        <v>50</v>
      </c>
      <c r="AB30" s="125"/>
      <c r="AC30" s="129" t="s">
        <v>4</v>
      </c>
      <c r="AD30" s="129" t="s">
        <v>5</v>
      </c>
      <c r="AE30" s="129" t="s">
        <v>6</v>
      </c>
      <c r="AF30" s="129" t="s">
        <v>8</v>
      </c>
      <c r="AG30" s="129" t="s">
        <v>9</v>
      </c>
      <c r="AH30" s="129" t="s">
        <v>10</v>
      </c>
      <c r="AI30" s="129" t="s">
        <v>11</v>
      </c>
      <c r="AJ30" s="129" t="s">
        <v>12</v>
      </c>
      <c r="AK30" s="129" t="s">
        <v>13</v>
      </c>
      <c r="AL30" s="129" t="s">
        <v>14</v>
      </c>
      <c r="AM30" s="129" t="s">
        <v>15</v>
      </c>
      <c r="AN30" s="129" t="s">
        <v>16</v>
      </c>
      <c r="AO30" s="129"/>
      <c r="AP30" s="129"/>
      <c r="AQ30" s="127"/>
      <c r="AR30" s="46"/>
    </row>
    <row r="31" spans="2:44" ht="17" thickTop="1" x14ac:dyDescent="0.2">
      <c r="B31" s="43"/>
      <c r="C31" s="147"/>
      <c r="D31" s="147"/>
      <c r="E31" s="147"/>
      <c r="F31" s="147"/>
      <c r="G31" s="147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50" t="s">
        <v>181</v>
      </c>
      <c r="S31" s="133">
        <v>30</v>
      </c>
      <c r="T31" s="148"/>
      <c r="U31" s="148"/>
      <c r="V31" s="148"/>
      <c r="W31" s="65"/>
      <c r="X31" s="125"/>
      <c r="Y31" s="125"/>
      <c r="Z31" s="125"/>
      <c r="AA31" s="135" t="s">
        <v>156</v>
      </c>
      <c r="AB31" s="130"/>
      <c r="AC31" s="140">
        <f>IF($AG$28="on",($AN$28 *AC11 *H$11*H$13 ) / 1000,0)</f>
        <v>0</v>
      </c>
      <c r="AD31" s="140">
        <f t="shared" ref="AD31:AN34" si="1">IF($AG$28="on",($AN$28 *AD11 *I$11*I$13 ) / 1000,0)</f>
        <v>0</v>
      </c>
      <c r="AE31" s="140">
        <f t="shared" si="1"/>
        <v>0</v>
      </c>
      <c r="AF31" s="140">
        <f t="shared" si="1"/>
        <v>0</v>
      </c>
      <c r="AG31" s="140">
        <f t="shared" si="1"/>
        <v>0</v>
      </c>
      <c r="AH31" s="140">
        <f t="shared" si="1"/>
        <v>0</v>
      </c>
      <c r="AI31" s="140">
        <f t="shared" si="1"/>
        <v>0</v>
      </c>
      <c r="AJ31" s="140">
        <f t="shared" si="1"/>
        <v>0</v>
      </c>
      <c r="AK31" s="140">
        <f t="shared" si="1"/>
        <v>0</v>
      </c>
      <c r="AL31" s="140">
        <f t="shared" si="1"/>
        <v>0</v>
      </c>
      <c r="AM31" s="140">
        <f t="shared" si="1"/>
        <v>0</v>
      </c>
      <c r="AN31" s="140">
        <f t="shared" si="1"/>
        <v>0</v>
      </c>
      <c r="AO31" s="129"/>
      <c r="AP31" s="129"/>
      <c r="AQ31" s="127"/>
      <c r="AR31" s="46"/>
    </row>
    <row r="32" spans="2:44" x14ac:dyDescent="0.2">
      <c r="B32" s="43"/>
      <c r="C32" s="147"/>
      <c r="D32" s="147"/>
      <c r="E32" s="147"/>
      <c r="F32" s="151" t="s">
        <v>184</v>
      </c>
      <c r="G32" s="147"/>
      <c r="H32" s="148" t="s">
        <v>4</v>
      </c>
      <c r="I32" s="148" t="s">
        <v>5</v>
      </c>
      <c r="J32" s="148" t="s">
        <v>6</v>
      </c>
      <c r="K32" s="148" t="s">
        <v>8</v>
      </c>
      <c r="L32" s="148" t="s">
        <v>9</v>
      </c>
      <c r="M32" s="148" t="s">
        <v>10</v>
      </c>
      <c r="N32" s="148" t="s">
        <v>11</v>
      </c>
      <c r="O32" s="148" t="s">
        <v>12</v>
      </c>
      <c r="P32" s="148" t="s">
        <v>13</v>
      </c>
      <c r="Q32" s="148" t="s">
        <v>14</v>
      </c>
      <c r="R32" s="148" t="s">
        <v>15</v>
      </c>
      <c r="S32" s="148" t="s">
        <v>16</v>
      </c>
      <c r="T32" s="148"/>
      <c r="U32" s="148" t="s">
        <v>165</v>
      </c>
      <c r="V32" s="148"/>
      <c r="W32" s="65"/>
      <c r="X32" s="125"/>
      <c r="Y32" s="125"/>
      <c r="Z32" s="125"/>
      <c r="AA32" s="135" t="s">
        <v>157</v>
      </c>
      <c r="AB32" s="130"/>
      <c r="AC32" s="140">
        <f>IF($AG$28="on",($AN$28 *AC12 *H$11*H$13 ) / 1000,0)</f>
        <v>0</v>
      </c>
      <c r="AD32" s="140">
        <f t="shared" si="1"/>
        <v>0</v>
      </c>
      <c r="AE32" s="140">
        <f t="shared" si="1"/>
        <v>0</v>
      </c>
      <c r="AF32" s="140">
        <f t="shared" si="1"/>
        <v>0</v>
      </c>
      <c r="AG32" s="140">
        <f t="shared" si="1"/>
        <v>0</v>
      </c>
      <c r="AH32" s="140">
        <f t="shared" si="1"/>
        <v>0</v>
      </c>
      <c r="AI32" s="140">
        <f t="shared" si="1"/>
        <v>0</v>
      </c>
      <c r="AJ32" s="140">
        <f t="shared" si="1"/>
        <v>0</v>
      </c>
      <c r="AK32" s="140">
        <f t="shared" si="1"/>
        <v>0</v>
      </c>
      <c r="AL32" s="140">
        <f t="shared" si="1"/>
        <v>0</v>
      </c>
      <c r="AM32" s="140">
        <f t="shared" si="1"/>
        <v>0</v>
      </c>
      <c r="AN32" s="140">
        <f t="shared" si="1"/>
        <v>0</v>
      </c>
      <c r="AO32" s="129"/>
      <c r="AP32" s="129"/>
      <c r="AQ32" s="127"/>
      <c r="AR32" s="46"/>
    </row>
    <row r="33" spans="2:44" x14ac:dyDescent="0.2">
      <c r="B33" s="43"/>
      <c r="C33" s="147"/>
      <c r="D33" s="147"/>
      <c r="E33" s="147"/>
      <c r="F33" s="151" t="s">
        <v>156</v>
      </c>
      <c r="G33" s="147"/>
      <c r="H33" s="140">
        <f t="shared" ref="H33:S33" si="2">IF($J$17="on",H$22*H26*$S$31/100,0)</f>
        <v>0</v>
      </c>
      <c r="I33" s="140">
        <f t="shared" si="2"/>
        <v>0</v>
      </c>
      <c r="J33" s="140">
        <f t="shared" si="2"/>
        <v>0</v>
      </c>
      <c r="K33" s="140">
        <f t="shared" si="2"/>
        <v>0</v>
      </c>
      <c r="L33" s="140">
        <f t="shared" si="2"/>
        <v>0</v>
      </c>
      <c r="M33" s="140">
        <f t="shared" si="2"/>
        <v>0</v>
      </c>
      <c r="N33" s="140">
        <f t="shared" si="2"/>
        <v>0</v>
      </c>
      <c r="O33" s="140">
        <f t="shared" si="2"/>
        <v>0</v>
      </c>
      <c r="P33" s="140">
        <f t="shared" si="2"/>
        <v>0</v>
      </c>
      <c r="Q33" s="140">
        <f t="shared" si="2"/>
        <v>0</v>
      </c>
      <c r="R33" s="140">
        <f t="shared" si="2"/>
        <v>0</v>
      </c>
      <c r="S33" s="140">
        <f t="shared" si="2"/>
        <v>0</v>
      </c>
      <c r="T33" s="148"/>
      <c r="U33" s="140">
        <f>SUM(H33:S33)</f>
        <v>0</v>
      </c>
      <c r="V33" s="148"/>
      <c r="W33" s="65"/>
      <c r="X33" s="125"/>
      <c r="Y33" s="125"/>
      <c r="Z33" s="125"/>
      <c r="AA33" s="135" t="s">
        <v>158</v>
      </c>
      <c r="AB33" s="130"/>
      <c r="AC33" s="140">
        <f t="shared" ref="AC33:AC34" si="3">IF($AG$28="on",($AN$28 *AC13 *H$11*H$13 ) / 1000,0)</f>
        <v>0</v>
      </c>
      <c r="AD33" s="140">
        <f t="shared" si="1"/>
        <v>0</v>
      </c>
      <c r="AE33" s="140">
        <f t="shared" si="1"/>
        <v>0</v>
      </c>
      <c r="AF33" s="140">
        <f t="shared" si="1"/>
        <v>0</v>
      </c>
      <c r="AG33" s="140">
        <f t="shared" si="1"/>
        <v>0</v>
      </c>
      <c r="AH33" s="140">
        <f t="shared" si="1"/>
        <v>0</v>
      </c>
      <c r="AI33" s="140">
        <f t="shared" si="1"/>
        <v>0</v>
      </c>
      <c r="AJ33" s="140">
        <f t="shared" si="1"/>
        <v>0</v>
      </c>
      <c r="AK33" s="140">
        <f t="shared" si="1"/>
        <v>0</v>
      </c>
      <c r="AL33" s="140">
        <f t="shared" si="1"/>
        <v>0</v>
      </c>
      <c r="AM33" s="140">
        <f t="shared" si="1"/>
        <v>0</v>
      </c>
      <c r="AN33" s="140">
        <f t="shared" si="1"/>
        <v>0</v>
      </c>
      <c r="AO33" s="129"/>
      <c r="AP33" s="129"/>
      <c r="AQ33" s="127"/>
      <c r="AR33" s="46"/>
    </row>
    <row r="34" spans="2:44" x14ac:dyDescent="0.2">
      <c r="B34" s="43"/>
      <c r="C34" s="147"/>
      <c r="D34" s="147"/>
      <c r="E34" s="147"/>
      <c r="F34" s="151" t="s">
        <v>157</v>
      </c>
      <c r="G34" s="147"/>
      <c r="H34" s="140">
        <f t="shared" ref="H34:S34" si="4">IF($J$17="on",H$22*H27*$S$31/100,0)</f>
        <v>0</v>
      </c>
      <c r="I34" s="140">
        <f t="shared" si="4"/>
        <v>0</v>
      </c>
      <c r="J34" s="140">
        <f t="shared" si="4"/>
        <v>0</v>
      </c>
      <c r="K34" s="140">
        <f t="shared" si="4"/>
        <v>0</v>
      </c>
      <c r="L34" s="140">
        <f t="shared" si="4"/>
        <v>0</v>
      </c>
      <c r="M34" s="140">
        <f t="shared" si="4"/>
        <v>0</v>
      </c>
      <c r="N34" s="140">
        <f t="shared" si="4"/>
        <v>0</v>
      </c>
      <c r="O34" s="140">
        <f t="shared" si="4"/>
        <v>0</v>
      </c>
      <c r="P34" s="140">
        <f t="shared" si="4"/>
        <v>0</v>
      </c>
      <c r="Q34" s="140">
        <f t="shared" si="4"/>
        <v>0</v>
      </c>
      <c r="R34" s="140">
        <f t="shared" si="4"/>
        <v>0</v>
      </c>
      <c r="S34" s="140">
        <f t="shared" si="4"/>
        <v>0</v>
      </c>
      <c r="T34" s="148"/>
      <c r="U34" s="140">
        <f>SUM(H34:S34)</f>
        <v>0</v>
      </c>
      <c r="V34" s="148"/>
      <c r="W34" s="65"/>
      <c r="X34" s="125"/>
      <c r="Y34" s="125"/>
      <c r="Z34" s="125"/>
      <c r="AA34" s="135" t="s">
        <v>159</v>
      </c>
      <c r="AB34" s="125"/>
      <c r="AC34" s="140">
        <f t="shared" si="3"/>
        <v>0</v>
      </c>
      <c r="AD34" s="140">
        <f t="shared" si="1"/>
        <v>0</v>
      </c>
      <c r="AE34" s="140">
        <f t="shared" si="1"/>
        <v>0</v>
      </c>
      <c r="AF34" s="140">
        <f t="shared" si="1"/>
        <v>0</v>
      </c>
      <c r="AG34" s="140">
        <f t="shared" si="1"/>
        <v>0</v>
      </c>
      <c r="AH34" s="140">
        <f t="shared" si="1"/>
        <v>0</v>
      </c>
      <c r="AI34" s="140">
        <f t="shared" si="1"/>
        <v>0</v>
      </c>
      <c r="AJ34" s="140">
        <f t="shared" si="1"/>
        <v>0</v>
      </c>
      <c r="AK34" s="140">
        <f t="shared" si="1"/>
        <v>0</v>
      </c>
      <c r="AL34" s="140">
        <f t="shared" si="1"/>
        <v>0</v>
      </c>
      <c r="AM34" s="140">
        <f t="shared" si="1"/>
        <v>0</v>
      </c>
      <c r="AN34" s="140">
        <f t="shared" si="1"/>
        <v>0</v>
      </c>
      <c r="AO34" s="129"/>
      <c r="AP34" s="129"/>
      <c r="AQ34" s="127"/>
      <c r="AR34" s="46"/>
    </row>
    <row r="35" spans="2:44" x14ac:dyDescent="0.2">
      <c r="B35" s="43"/>
      <c r="C35" s="147"/>
      <c r="D35" s="147"/>
      <c r="E35" s="147"/>
      <c r="F35" s="151" t="s">
        <v>158</v>
      </c>
      <c r="G35" s="147"/>
      <c r="H35" s="140">
        <f t="shared" ref="H35:S35" si="5">IF($J$17="on",H$22*H28*$S$31/100,0)</f>
        <v>0</v>
      </c>
      <c r="I35" s="140">
        <f t="shared" si="5"/>
        <v>0</v>
      </c>
      <c r="J35" s="140">
        <f t="shared" si="5"/>
        <v>0</v>
      </c>
      <c r="K35" s="140">
        <f t="shared" si="5"/>
        <v>0</v>
      </c>
      <c r="L35" s="140">
        <f t="shared" si="5"/>
        <v>0</v>
      </c>
      <c r="M35" s="140">
        <f t="shared" si="5"/>
        <v>0</v>
      </c>
      <c r="N35" s="140">
        <f t="shared" si="5"/>
        <v>0</v>
      </c>
      <c r="O35" s="140">
        <f t="shared" si="5"/>
        <v>0</v>
      </c>
      <c r="P35" s="140">
        <f t="shared" si="5"/>
        <v>0</v>
      </c>
      <c r="Q35" s="140">
        <f t="shared" si="5"/>
        <v>0</v>
      </c>
      <c r="R35" s="140">
        <f t="shared" si="5"/>
        <v>0</v>
      </c>
      <c r="S35" s="140">
        <f t="shared" si="5"/>
        <v>0</v>
      </c>
      <c r="T35" s="148"/>
      <c r="U35" s="140">
        <f>SUM(H35:S35)</f>
        <v>0</v>
      </c>
      <c r="V35" s="148"/>
      <c r="W35" s="65"/>
      <c r="X35" s="131"/>
      <c r="Y35" s="131"/>
      <c r="Z35" s="131"/>
      <c r="AA35" s="125"/>
      <c r="AB35" s="125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9"/>
      <c r="AQ35" s="125"/>
      <c r="AR35" s="46"/>
    </row>
    <row r="36" spans="2:44" x14ac:dyDescent="0.2">
      <c r="B36" s="43"/>
      <c r="C36" s="147"/>
      <c r="D36" s="147"/>
      <c r="E36" s="147"/>
      <c r="F36" s="151" t="s">
        <v>159</v>
      </c>
      <c r="G36" s="147"/>
      <c r="H36" s="140">
        <f t="shared" ref="H36:S36" si="6">IF($J$17="on",H$22*H29*$S$31/100,0)</f>
        <v>0</v>
      </c>
      <c r="I36" s="140">
        <f t="shared" si="6"/>
        <v>0</v>
      </c>
      <c r="J36" s="140">
        <f t="shared" si="6"/>
        <v>0</v>
      </c>
      <c r="K36" s="140">
        <f t="shared" si="6"/>
        <v>0</v>
      </c>
      <c r="L36" s="140">
        <f t="shared" si="6"/>
        <v>0</v>
      </c>
      <c r="M36" s="140">
        <f t="shared" si="6"/>
        <v>0</v>
      </c>
      <c r="N36" s="140">
        <f t="shared" si="6"/>
        <v>0</v>
      </c>
      <c r="O36" s="140">
        <f t="shared" si="6"/>
        <v>0</v>
      </c>
      <c r="P36" s="140">
        <f t="shared" si="6"/>
        <v>0</v>
      </c>
      <c r="Q36" s="140">
        <f t="shared" si="6"/>
        <v>0</v>
      </c>
      <c r="R36" s="140">
        <f t="shared" si="6"/>
        <v>0</v>
      </c>
      <c r="S36" s="140">
        <f t="shared" si="6"/>
        <v>0</v>
      </c>
      <c r="T36" s="148"/>
      <c r="U36" s="140">
        <f>SUM(H36:S36)</f>
        <v>0</v>
      </c>
      <c r="V36" s="148"/>
      <c r="W36" s="65"/>
      <c r="X36" s="55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84"/>
      <c r="AQ36" s="71"/>
      <c r="AR36" s="46"/>
    </row>
    <row r="37" spans="2:44" x14ac:dyDescent="0.2">
      <c r="B37" s="43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8"/>
      <c r="U37" s="147"/>
      <c r="V37" s="148"/>
      <c r="W37" s="65"/>
      <c r="X37" s="125"/>
      <c r="Y37" s="125"/>
      <c r="Z37" s="125"/>
      <c r="AA37" s="125"/>
      <c r="AB37" s="125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7"/>
      <c r="AR37" s="46"/>
    </row>
    <row r="38" spans="2:44" ht="20" x14ac:dyDescent="0.2">
      <c r="B38" s="43"/>
      <c r="C38" s="147"/>
      <c r="D38" s="147"/>
      <c r="E38" s="147"/>
      <c r="F38" s="139" t="s">
        <v>186</v>
      </c>
      <c r="G38" s="147"/>
      <c r="H38" s="140">
        <f t="shared" ref="H38:S38" si="7">SUM(H33:H36)</f>
        <v>0</v>
      </c>
      <c r="I38" s="140">
        <f t="shared" si="7"/>
        <v>0</v>
      </c>
      <c r="J38" s="140">
        <f t="shared" si="7"/>
        <v>0</v>
      </c>
      <c r="K38" s="140">
        <f t="shared" si="7"/>
        <v>0</v>
      </c>
      <c r="L38" s="140">
        <f t="shared" si="7"/>
        <v>0</v>
      </c>
      <c r="M38" s="140">
        <f t="shared" si="7"/>
        <v>0</v>
      </c>
      <c r="N38" s="140">
        <f t="shared" si="7"/>
        <v>0</v>
      </c>
      <c r="O38" s="140">
        <f t="shared" si="7"/>
        <v>0</v>
      </c>
      <c r="P38" s="140">
        <f t="shared" si="7"/>
        <v>0</v>
      </c>
      <c r="Q38" s="140">
        <f t="shared" si="7"/>
        <v>0</v>
      </c>
      <c r="R38" s="140">
        <f t="shared" si="7"/>
        <v>0</v>
      </c>
      <c r="S38" s="140">
        <f t="shared" si="7"/>
        <v>0</v>
      </c>
      <c r="T38" s="148"/>
      <c r="U38" s="140">
        <f>SUM(H33:S36)</f>
        <v>0</v>
      </c>
      <c r="V38" s="147"/>
      <c r="W38" s="65"/>
      <c r="X38" s="125"/>
      <c r="Y38" s="128" t="s">
        <v>189</v>
      </c>
      <c r="Z38" s="128"/>
      <c r="AA38" s="125"/>
      <c r="AB38" s="125"/>
      <c r="AC38" s="126"/>
      <c r="AD38" s="154"/>
      <c r="AE38" s="126"/>
      <c r="AF38" s="154" t="s">
        <v>188</v>
      </c>
      <c r="AG38" s="153" t="str">
        <f>'Environment &amp; Targets'!AA19</f>
        <v>off</v>
      </c>
      <c r="AH38" s="126"/>
      <c r="AI38" s="126"/>
      <c r="AJ38" s="126"/>
      <c r="AK38" s="127"/>
      <c r="AL38" s="127"/>
      <c r="AM38" s="130" t="s">
        <v>169</v>
      </c>
      <c r="AN38" s="143">
        <v>60</v>
      </c>
      <c r="AO38" s="126"/>
      <c r="AP38" s="126"/>
      <c r="AQ38" s="127"/>
      <c r="AR38" s="46"/>
    </row>
    <row r="39" spans="2:44" x14ac:dyDescent="0.2">
      <c r="B39" s="43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8"/>
      <c r="U39" s="147"/>
      <c r="V39" s="147"/>
      <c r="W39" s="65"/>
      <c r="X39" s="125"/>
      <c r="Y39" s="125"/>
      <c r="Z39" s="125"/>
      <c r="AA39" s="125"/>
      <c r="AB39" s="125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7"/>
      <c r="AR39" s="46"/>
    </row>
    <row r="40" spans="2:44" ht="21" thickBot="1" x14ac:dyDescent="0.25">
      <c r="B40" s="43"/>
      <c r="C40" s="147"/>
      <c r="D40" s="147"/>
      <c r="E40" s="147"/>
      <c r="F40" s="141" t="s">
        <v>164</v>
      </c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8"/>
      <c r="U40" s="140">
        <f>SUM(U33:U37)</f>
        <v>0</v>
      </c>
      <c r="V40" s="147"/>
      <c r="W40" s="65"/>
      <c r="X40" s="125"/>
      <c r="Y40" s="125"/>
      <c r="Z40" s="125"/>
      <c r="AA40" s="136" t="s">
        <v>53</v>
      </c>
      <c r="AB40" s="125"/>
      <c r="AC40" s="129" t="s">
        <v>4</v>
      </c>
      <c r="AD40" s="129" t="s">
        <v>5</v>
      </c>
      <c r="AE40" s="129" t="s">
        <v>6</v>
      </c>
      <c r="AF40" s="129" t="s">
        <v>8</v>
      </c>
      <c r="AG40" s="129" t="s">
        <v>9</v>
      </c>
      <c r="AH40" s="129" t="s">
        <v>10</v>
      </c>
      <c r="AI40" s="129" t="s">
        <v>11</v>
      </c>
      <c r="AJ40" s="129" t="s">
        <v>12</v>
      </c>
      <c r="AK40" s="129" t="s">
        <v>13</v>
      </c>
      <c r="AL40" s="129" t="s">
        <v>14</v>
      </c>
      <c r="AM40" s="129" t="s">
        <v>15</v>
      </c>
      <c r="AN40" s="129" t="s">
        <v>16</v>
      </c>
      <c r="AO40" s="129"/>
      <c r="AP40" s="129"/>
      <c r="AQ40" s="127"/>
      <c r="AR40" s="46"/>
    </row>
    <row r="41" spans="2:44" ht="17" thickTop="1" x14ac:dyDescent="0.2">
      <c r="B41" s="43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8"/>
      <c r="U41" s="147"/>
      <c r="V41" s="147"/>
      <c r="W41" s="71"/>
      <c r="X41" s="125"/>
      <c r="Y41" s="125"/>
      <c r="Z41" s="125"/>
      <c r="AA41" s="137" t="s">
        <v>156</v>
      </c>
      <c r="AB41" s="130"/>
      <c r="AC41" s="140">
        <f>IF($AG$38="on",( $AN$38 *AC21 *H$12 *H$13) / 1000,0)</f>
        <v>0</v>
      </c>
      <c r="AD41" s="140">
        <f t="shared" ref="AD41:AN44" si="8">IF($AG$38="on",( $AN$38 *AD21 *I$12 *I$13) / 1000,0)</f>
        <v>0</v>
      </c>
      <c r="AE41" s="140">
        <f t="shared" si="8"/>
        <v>0</v>
      </c>
      <c r="AF41" s="140">
        <f t="shared" si="8"/>
        <v>0</v>
      </c>
      <c r="AG41" s="140">
        <f t="shared" si="8"/>
        <v>0</v>
      </c>
      <c r="AH41" s="140">
        <f t="shared" si="8"/>
        <v>0</v>
      </c>
      <c r="AI41" s="140">
        <f t="shared" si="8"/>
        <v>0</v>
      </c>
      <c r="AJ41" s="140">
        <f t="shared" si="8"/>
        <v>0</v>
      </c>
      <c r="AK41" s="140">
        <f t="shared" si="8"/>
        <v>0</v>
      </c>
      <c r="AL41" s="140">
        <f t="shared" si="8"/>
        <v>0</v>
      </c>
      <c r="AM41" s="140">
        <f t="shared" si="8"/>
        <v>0</v>
      </c>
      <c r="AN41" s="140">
        <f t="shared" si="8"/>
        <v>0</v>
      </c>
      <c r="AO41" s="129"/>
      <c r="AP41" s="129"/>
      <c r="AQ41" s="127"/>
      <c r="AR41" s="46"/>
    </row>
    <row r="42" spans="2:44" x14ac:dyDescent="0.2">
      <c r="B42" s="43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125"/>
      <c r="Y42" s="125"/>
      <c r="Z42" s="125"/>
      <c r="AA42" s="137" t="s">
        <v>157</v>
      </c>
      <c r="AB42" s="130"/>
      <c r="AC42" s="140">
        <f>IF($AG$38="on",( $AN$38 *AC22 *H$12 *H$13) / 1000,0)</f>
        <v>0</v>
      </c>
      <c r="AD42" s="140">
        <f t="shared" si="8"/>
        <v>0</v>
      </c>
      <c r="AE42" s="140">
        <f t="shared" si="8"/>
        <v>0</v>
      </c>
      <c r="AF42" s="140">
        <f t="shared" si="8"/>
        <v>0</v>
      </c>
      <c r="AG42" s="140">
        <f>IF($AG$38="on",( $AN$38 *AG22 *L$12 *L$13) / 1000,0)</f>
        <v>0</v>
      </c>
      <c r="AH42" s="140">
        <f t="shared" si="8"/>
        <v>0</v>
      </c>
      <c r="AI42" s="140">
        <f t="shared" si="8"/>
        <v>0</v>
      </c>
      <c r="AJ42" s="140">
        <f t="shared" si="8"/>
        <v>0</v>
      </c>
      <c r="AK42" s="140">
        <f t="shared" si="8"/>
        <v>0</v>
      </c>
      <c r="AL42" s="140">
        <f t="shared" si="8"/>
        <v>0</v>
      </c>
      <c r="AM42" s="140">
        <f t="shared" si="8"/>
        <v>0</v>
      </c>
      <c r="AN42" s="140">
        <f t="shared" si="8"/>
        <v>0</v>
      </c>
      <c r="AO42" s="129"/>
      <c r="AP42" s="129"/>
      <c r="AQ42" s="127"/>
      <c r="AR42" s="46"/>
    </row>
    <row r="43" spans="2:44" x14ac:dyDescent="0.2">
      <c r="B43" s="43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125"/>
      <c r="Y43" s="125"/>
      <c r="Z43" s="125"/>
      <c r="AA43" s="137" t="s">
        <v>158</v>
      </c>
      <c r="AB43" s="130"/>
      <c r="AC43" s="140">
        <f t="shared" ref="AC43:AC44" si="9">IF($AG$38="on",( $AN$38 *AC23 *H$12 *H$13) / 1000,0)</f>
        <v>0</v>
      </c>
      <c r="AD43" s="140">
        <f t="shared" si="8"/>
        <v>0</v>
      </c>
      <c r="AE43" s="140">
        <f t="shared" si="8"/>
        <v>0</v>
      </c>
      <c r="AF43" s="140">
        <f t="shared" si="8"/>
        <v>0</v>
      </c>
      <c r="AG43" s="140">
        <f t="shared" si="8"/>
        <v>0</v>
      </c>
      <c r="AH43" s="140">
        <f t="shared" si="8"/>
        <v>0</v>
      </c>
      <c r="AI43" s="140">
        <f t="shared" si="8"/>
        <v>0</v>
      </c>
      <c r="AJ43" s="140">
        <f t="shared" si="8"/>
        <v>0</v>
      </c>
      <c r="AK43" s="140">
        <f t="shared" si="8"/>
        <v>0</v>
      </c>
      <c r="AL43" s="140">
        <f t="shared" si="8"/>
        <v>0</v>
      </c>
      <c r="AM43" s="140">
        <f t="shared" si="8"/>
        <v>0</v>
      </c>
      <c r="AN43" s="140">
        <f t="shared" si="8"/>
        <v>0</v>
      </c>
      <c r="AO43" s="129"/>
      <c r="AP43" s="129"/>
      <c r="AQ43" s="127"/>
      <c r="AR43" s="46"/>
    </row>
    <row r="44" spans="2:44" x14ac:dyDescent="0.2">
      <c r="B44" s="43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125"/>
      <c r="Y44" s="125"/>
      <c r="Z44" s="125"/>
      <c r="AA44" s="137" t="s">
        <v>159</v>
      </c>
      <c r="AB44" s="125"/>
      <c r="AC44" s="140">
        <f t="shared" si="9"/>
        <v>0</v>
      </c>
      <c r="AD44" s="140">
        <f t="shared" si="8"/>
        <v>0</v>
      </c>
      <c r="AE44" s="140">
        <f t="shared" si="8"/>
        <v>0</v>
      </c>
      <c r="AF44" s="140">
        <f t="shared" si="8"/>
        <v>0</v>
      </c>
      <c r="AG44" s="140">
        <f t="shared" si="8"/>
        <v>0</v>
      </c>
      <c r="AH44" s="140">
        <f t="shared" si="8"/>
        <v>0</v>
      </c>
      <c r="AI44" s="140">
        <f t="shared" si="8"/>
        <v>0</v>
      </c>
      <c r="AJ44" s="140">
        <f t="shared" si="8"/>
        <v>0</v>
      </c>
      <c r="AK44" s="140">
        <f t="shared" si="8"/>
        <v>0</v>
      </c>
      <c r="AL44" s="140">
        <f t="shared" si="8"/>
        <v>0</v>
      </c>
      <c r="AM44" s="140">
        <f t="shared" si="8"/>
        <v>0</v>
      </c>
      <c r="AN44" s="140">
        <f t="shared" si="8"/>
        <v>0</v>
      </c>
      <c r="AO44" s="129"/>
      <c r="AP44" s="129"/>
      <c r="AQ44" s="127"/>
      <c r="AR44" s="46"/>
    </row>
    <row r="45" spans="2:44" x14ac:dyDescent="0.2">
      <c r="B45" s="43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131"/>
      <c r="Y45" s="131"/>
      <c r="Z45" s="131"/>
      <c r="AA45" s="125"/>
      <c r="AB45" s="125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5"/>
      <c r="AR45" s="46"/>
    </row>
    <row r="46" spans="2:44" x14ac:dyDescent="0.2">
      <c r="B46" s="43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46"/>
    </row>
    <row r="47" spans="2:44" x14ac:dyDescent="0.2">
      <c r="B47" s="43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125"/>
      <c r="Y47" s="127"/>
      <c r="Z47" s="127"/>
      <c r="AA47" s="130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46"/>
    </row>
    <row r="48" spans="2:44" ht="20" x14ac:dyDescent="0.2">
      <c r="B48" s="43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125"/>
      <c r="Y48" s="128" t="s">
        <v>171</v>
      </c>
      <c r="Z48" s="127"/>
      <c r="AA48" s="127"/>
      <c r="AB48" s="127"/>
      <c r="AC48" s="127"/>
      <c r="AD48" s="127"/>
      <c r="AE48" s="127"/>
      <c r="AF48" s="127"/>
      <c r="AG48" s="127"/>
      <c r="AH48" s="127"/>
      <c r="AI48" s="132"/>
      <c r="AJ48" s="127"/>
      <c r="AK48" s="127"/>
      <c r="AL48" s="127"/>
      <c r="AM48" s="127"/>
      <c r="AN48" s="127"/>
      <c r="AO48" s="127"/>
      <c r="AP48" s="127"/>
      <c r="AQ48" s="127"/>
      <c r="AR48" s="46"/>
    </row>
    <row r="49" spans="2:44" x14ac:dyDescent="0.2">
      <c r="B49" s="43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125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46"/>
    </row>
    <row r="50" spans="2:44" ht="21" thickBot="1" x14ac:dyDescent="0.25">
      <c r="B50" s="43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125"/>
      <c r="Y50" s="127"/>
      <c r="Z50" s="127"/>
      <c r="AA50" s="138" t="s">
        <v>167</v>
      </c>
      <c r="AB50" s="127"/>
      <c r="AC50" s="129" t="s">
        <v>4</v>
      </c>
      <c r="AD50" s="129" t="s">
        <v>5</v>
      </c>
      <c r="AE50" s="129" t="s">
        <v>6</v>
      </c>
      <c r="AF50" s="129" t="s">
        <v>8</v>
      </c>
      <c r="AG50" s="129" t="s">
        <v>9</v>
      </c>
      <c r="AH50" s="129" t="s">
        <v>10</v>
      </c>
      <c r="AI50" s="129" t="s">
        <v>11</v>
      </c>
      <c r="AJ50" s="129" t="s">
        <v>12</v>
      </c>
      <c r="AK50" s="129" t="s">
        <v>13</v>
      </c>
      <c r="AL50" s="129" t="s">
        <v>14</v>
      </c>
      <c r="AM50" s="129" t="s">
        <v>15</v>
      </c>
      <c r="AN50" s="129" t="s">
        <v>16</v>
      </c>
      <c r="AO50" s="129"/>
      <c r="AP50" s="129" t="s">
        <v>165</v>
      </c>
      <c r="AQ50" s="127"/>
      <c r="AR50" s="46"/>
    </row>
    <row r="51" spans="2:44" ht="17" thickTop="1" x14ac:dyDescent="0.2">
      <c r="B51" s="43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125"/>
      <c r="Y51" s="127"/>
      <c r="Z51" s="127"/>
      <c r="AA51" s="139" t="s">
        <v>156</v>
      </c>
      <c r="AB51" s="127"/>
      <c r="AC51" s="140">
        <f>AC31+AC41</f>
        <v>0</v>
      </c>
      <c r="AD51" s="140">
        <f t="shared" ref="AD51:AN51" si="10">AD31+AD41</f>
        <v>0</v>
      </c>
      <c r="AE51" s="140">
        <f t="shared" si="10"/>
        <v>0</v>
      </c>
      <c r="AF51" s="140">
        <f t="shared" si="10"/>
        <v>0</v>
      </c>
      <c r="AG51" s="140">
        <f t="shared" si="10"/>
        <v>0</v>
      </c>
      <c r="AH51" s="140">
        <f t="shared" si="10"/>
        <v>0</v>
      </c>
      <c r="AI51" s="140">
        <f t="shared" si="10"/>
        <v>0</v>
      </c>
      <c r="AJ51" s="140">
        <f t="shared" si="10"/>
        <v>0</v>
      </c>
      <c r="AK51" s="140">
        <f t="shared" si="10"/>
        <v>0</v>
      </c>
      <c r="AL51" s="140">
        <f t="shared" si="10"/>
        <v>0</v>
      </c>
      <c r="AM51" s="140">
        <f t="shared" si="10"/>
        <v>0</v>
      </c>
      <c r="AN51" s="140">
        <f t="shared" si="10"/>
        <v>0</v>
      </c>
      <c r="AO51" s="129"/>
      <c r="AP51" s="140">
        <f>SUM(AC51:AN51)</f>
        <v>0</v>
      </c>
      <c r="AQ51" s="127"/>
      <c r="AR51" s="46"/>
    </row>
    <row r="52" spans="2:44" x14ac:dyDescent="0.2">
      <c r="B52" s="43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125"/>
      <c r="Y52" s="127"/>
      <c r="Z52" s="127"/>
      <c r="AA52" s="139" t="s">
        <v>157</v>
      </c>
      <c r="AB52" s="127"/>
      <c r="AC52" s="140">
        <f t="shared" ref="AC52:AN54" si="11">AC32+AC42</f>
        <v>0</v>
      </c>
      <c r="AD52" s="140">
        <f t="shared" si="11"/>
        <v>0</v>
      </c>
      <c r="AE52" s="140">
        <f t="shared" si="11"/>
        <v>0</v>
      </c>
      <c r="AF52" s="140">
        <f t="shared" si="11"/>
        <v>0</v>
      </c>
      <c r="AG52" s="140">
        <f t="shared" si="11"/>
        <v>0</v>
      </c>
      <c r="AH52" s="140">
        <f t="shared" si="11"/>
        <v>0</v>
      </c>
      <c r="AI52" s="140">
        <f t="shared" si="11"/>
        <v>0</v>
      </c>
      <c r="AJ52" s="140">
        <f t="shared" si="11"/>
        <v>0</v>
      </c>
      <c r="AK52" s="140">
        <f t="shared" si="11"/>
        <v>0</v>
      </c>
      <c r="AL52" s="140">
        <f t="shared" si="11"/>
        <v>0</v>
      </c>
      <c r="AM52" s="140">
        <f t="shared" si="11"/>
        <v>0</v>
      </c>
      <c r="AN52" s="140">
        <f t="shared" si="11"/>
        <v>0</v>
      </c>
      <c r="AO52" s="129"/>
      <c r="AP52" s="140">
        <f t="shared" ref="AP52:AP56" si="12">SUM(AC52:AN52)</f>
        <v>0</v>
      </c>
      <c r="AQ52" s="127"/>
      <c r="AR52" s="46"/>
    </row>
    <row r="53" spans="2:44" x14ac:dyDescent="0.2">
      <c r="B53" s="43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125"/>
      <c r="Y53" s="127"/>
      <c r="Z53" s="127"/>
      <c r="AA53" s="139" t="s">
        <v>158</v>
      </c>
      <c r="AB53" s="127"/>
      <c r="AC53" s="140">
        <f t="shared" si="11"/>
        <v>0</v>
      </c>
      <c r="AD53" s="140">
        <f t="shared" si="11"/>
        <v>0</v>
      </c>
      <c r="AE53" s="140">
        <f t="shared" si="11"/>
        <v>0</v>
      </c>
      <c r="AF53" s="140">
        <f t="shared" si="11"/>
        <v>0</v>
      </c>
      <c r="AG53" s="140">
        <f t="shared" si="11"/>
        <v>0</v>
      </c>
      <c r="AH53" s="140">
        <f t="shared" si="11"/>
        <v>0</v>
      </c>
      <c r="AI53" s="140">
        <f t="shared" si="11"/>
        <v>0</v>
      </c>
      <c r="AJ53" s="140">
        <f t="shared" si="11"/>
        <v>0</v>
      </c>
      <c r="AK53" s="140">
        <f t="shared" si="11"/>
        <v>0</v>
      </c>
      <c r="AL53" s="140">
        <f t="shared" si="11"/>
        <v>0</v>
      </c>
      <c r="AM53" s="140">
        <f t="shared" si="11"/>
        <v>0</v>
      </c>
      <c r="AN53" s="140">
        <f t="shared" si="11"/>
        <v>0</v>
      </c>
      <c r="AO53" s="129"/>
      <c r="AP53" s="140">
        <f t="shared" si="12"/>
        <v>0</v>
      </c>
      <c r="AQ53" s="127"/>
      <c r="AR53" s="46"/>
    </row>
    <row r="54" spans="2:44" x14ac:dyDescent="0.2">
      <c r="B54" s="43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125"/>
      <c r="Y54" s="127"/>
      <c r="Z54" s="127"/>
      <c r="AA54" s="139" t="s">
        <v>159</v>
      </c>
      <c r="AB54" s="127"/>
      <c r="AC54" s="140">
        <f t="shared" si="11"/>
        <v>0</v>
      </c>
      <c r="AD54" s="140">
        <f t="shared" si="11"/>
        <v>0</v>
      </c>
      <c r="AE54" s="140">
        <f t="shared" si="11"/>
        <v>0</v>
      </c>
      <c r="AF54" s="140">
        <f t="shared" si="11"/>
        <v>0</v>
      </c>
      <c r="AG54" s="140">
        <f t="shared" si="11"/>
        <v>0</v>
      </c>
      <c r="AH54" s="140">
        <f t="shared" si="11"/>
        <v>0</v>
      </c>
      <c r="AI54" s="140">
        <f t="shared" si="11"/>
        <v>0</v>
      </c>
      <c r="AJ54" s="140">
        <f t="shared" si="11"/>
        <v>0</v>
      </c>
      <c r="AK54" s="140">
        <f t="shared" si="11"/>
        <v>0</v>
      </c>
      <c r="AL54" s="140">
        <f t="shared" si="11"/>
        <v>0</v>
      </c>
      <c r="AM54" s="140">
        <f t="shared" si="11"/>
        <v>0</v>
      </c>
      <c r="AN54" s="140">
        <f t="shared" si="11"/>
        <v>0</v>
      </c>
      <c r="AO54" s="129"/>
      <c r="AP54" s="140">
        <f t="shared" si="12"/>
        <v>0</v>
      </c>
      <c r="AQ54" s="127"/>
      <c r="AR54" s="46"/>
    </row>
    <row r="55" spans="2:44" x14ac:dyDescent="0.2">
      <c r="B55" s="43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125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29"/>
      <c r="AP55" s="142"/>
      <c r="AQ55" s="127"/>
      <c r="AR55" s="46"/>
    </row>
    <row r="56" spans="2:44" x14ac:dyDescent="0.2">
      <c r="B56" s="43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125"/>
      <c r="Y56" s="127"/>
      <c r="Z56" s="127"/>
      <c r="AA56" s="139" t="s">
        <v>186</v>
      </c>
      <c r="AB56" s="127"/>
      <c r="AC56" s="140">
        <f>SUM(AC51:AC54)</f>
        <v>0</v>
      </c>
      <c r="AD56" s="140">
        <f t="shared" ref="AD56:AN56" si="13">SUM(AD51:AD54)</f>
        <v>0</v>
      </c>
      <c r="AE56" s="140">
        <f t="shared" si="13"/>
        <v>0</v>
      </c>
      <c r="AF56" s="140">
        <f t="shared" si="13"/>
        <v>0</v>
      </c>
      <c r="AG56" s="140">
        <f t="shared" si="13"/>
        <v>0</v>
      </c>
      <c r="AH56" s="140">
        <f t="shared" si="13"/>
        <v>0</v>
      </c>
      <c r="AI56" s="140">
        <f t="shared" si="13"/>
        <v>0</v>
      </c>
      <c r="AJ56" s="140">
        <f t="shared" si="13"/>
        <v>0</v>
      </c>
      <c r="AK56" s="140">
        <f t="shared" si="13"/>
        <v>0</v>
      </c>
      <c r="AL56" s="140">
        <f t="shared" si="13"/>
        <v>0</v>
      </c>
      <c r="AM56" s="140">
        <f t="shared" si="13"/>
        <v>0</v>
      </c>
      <c r="AN56" s="140">
        <f t="shared" si="13"/>
        <v>0</v>
      </c>
      <c r="AO56" s="129"/>
      <c r="AP56" s="140">
        <f t="shared" si="12"/>
        <v>0</v>
      </c>
      <c r="AQ56" s="127"/>
      <c r="AR56" s="46"/>
    </row>
    <row r="57" spans="2:44" x14ac:dyDescent="0.2">
      <c r="B57" s="43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125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  <c r="AQ57" s="127"/>
      <c r="AR57" s="46"/>
    </row>
    <row r="58" spans="2:44" x14ac:dyDescent="0.2">
      <c r="B58" s="43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125"/>
      <c r="Y58" s="127"/>
      <c r="Z58" s="127"/>
      <c r="AA58" s="141" t="s">
        <v>164</v>
      </c>
      <c r="AB58" s="127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0">
        <f>SUM(AP51:AP54)</f>
        <v>0</v>
      </c>
      <c r="AQ58" s="127"/>
      <c r="AR58" s="46"/>
    </row>
    <row r="59" spans="2:44" x14ac:dyDescent="0.2">
      <c r="B59" s="43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125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46"/>
    </row>
    <row r="60" spans="2:44" x14ac:dyDescent="0.2">
      <c r="B60" s="43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125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46"/>
    </row>
    <row r="61" spans="2:44" x14ac:dyDescent="0.2">
      <c r="B61" s="43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125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Q61" s="127"/>
      <c r="AR61" s="46"/>
    </row>
    <row r="62" spans="2:44" ht="17" thickBot="1" x14ac:dyDescent="0.25">
      <c r="B62" s="49"/>
      <c r="C62" s="50"/>
      <c r="D62" s="50"/>
      <c r="E62" s="50"/>
      <c r="F62" s="50"/>
      <c r="G62" s="50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52"/>
    </row>
    <row r="63" spans="2:44" ht="17" thickTop="1" x14ac:dyDescent="0.2"/>
    <row r="69" spans="48:59" x14ac:dyDescent="0.2">
      <c r="AV69" s="37">
        <v>15.8</v>
      </c>
      <c r="AW69" s="37">
        <v>14.5</v>
      </c>
      <c r="AX69" s="37">
        <v>12</v>
      </c>
      <c r="AY69" s="37">
        <v>10</v>
      </c>
      <c r="AZ69" s="37">
        <v>8</v>
      </c>
      <c r="BA69" s="37">
        <v>7.3000000000000007</v>
      </c>
      <c r="BB69" s="37">
        <v>7.6999999999999993</v>
      </c>
      <c r="BC69" s="37">
        <v>9.5</v>
      </c>
      <c r="BD69" s="37">
        <v>11.5</v>
      </c>
      <c r="BE69" s="37">
        <v>13.5</v>
      </c>
      <c r="BF69" s="37">
        <v>15.5</v>
      </c>
      <c r="BG69" s="37">
        <v>16.2</v>
      </c>
    </row>
    <row r="70" spans="48:59" x14ac:dyDescent="0.2">
      <c r="AV70" s="37">
        <v>8.1999999999999993</v>
      </c>
      <c r="AW70" s="37">
        <v>9.5</v>
      </c>
      <c r="AX70" s="37">
        <v>12</v>
      </c>
      <c r="AY70" s="37">
        <v>14</v>
      </c>
      <c r="AZ70" s="37">
        <v>16</v>
      </c>
      <c r="BA70" s="37">
        <v>16.7</v>
      </c>
      <c r="BB70" s="37">
        <v>16.3</v>
      </c>
      <c r="BC70" s="37">
        <v>14.5</v>
      </c>
      <c r="BD70" s="37">
        <v>12.5</v>
      </c>
      <c r="BE70" s="37">
        <v>10.5</v>
      </c>
      <c r="BF70" s="37">
        <v>8.5</v>
      </c>
      <c r="BG70" s="37">
        <v>7.8</v>
      </c>
    </row>
    <row r="71" spans="48:59" x14ac:dyDescent="0.2">
      <c r="AV71" s="37">
        <v>31</v>
      </c>
      <c r="AW71" s="37">
        <v>28.25</v>
      </c>
      <c r="AX71" s="37">
        <v>31</v>
      </c>
      <c r="AY71" s="37">
        <v>30</v>
      </c>
      <c r="AZ71" s="37">
        <v>31</v>
      </c>
      <c r="BA71" s="37">
        <v>30</v>
      </c>
      <c r="BB71" s="37">
        <v>31</v>
      </c>
      <c r="BC71" s="37">
        <v>31</v>
      </c>
      <c r="BD71" s="37">
        <v>30</v>
      </c>
      <c r="BE71" s="37">
        <v>31</v>
      </c>
      <c r="BF71" s="37">
        <v>30</v>
      </c>
      <c r="BG71" s="37">
        <v>31</v>
      </c>
    </row>
  </sheetData>
  <sheetProtection algorithmName="SHA-512" hashValue="0aK9YiY9lonbNR2PHi6OblkV6Jn0mRZ1Jb1woSoyvKuJvIrAC0XbMB32RkK5so4UC4ms2io0J93l1X80pyrStg==" saltValue="zP9gn9JwLcuy+5FrwqUoPw==" spinCount="100000" sheet="1" selectLockedCells="1"/>
  <dataValidations count="1">
    <dataValidation type="list" allowBlank="1" showInputMessage="1" showErrorMessage="1" sqref="Y51 Y49 Y53" xr:uid="{0C88AD99-F4BD-1B4F-8D52-890E881FB328}">
      <formula1>$S$15:$S$16</formula1>
    </dataValidation>
  </dataValidations>
  <pageMargins left="0.7" right="0.7" top="0.78740157499999996" bottom="0.78740157499999996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26D6-224D-C74F-8CB0-9AB7C561B1BB}">
  <sheetPr>
    <pageSetUpPr fitToPage="1"/>
  </sheetPr>
  <dimension ref="B1:AL188"/>
  <sheetViews>
    <sheetView tabSelected="1" zoomScale="130" zoomScaleNormal="130" workbookViewId="0">
      <selection activeCell="K26" sqref="K26"/>
    </sheetView>
  </sheetViews>
  <sheetFormatPr baseColWidth="10" defaultRowHeight="16" outlineLevelRow="1" x14ac:dyDescent="0.2"/>
  <cols>
    <col min="1" max="1" width="1.83203125" style="37" customWidth="1"/>
    <col min="2" max="2" width="2.1640625" style="37" customWidth="1"/>
    <col min="3" max="3" width="2.83203125" style="37" customWidth="1"/>
    <col min="4" max="4" width="3.1640625" style="222" customWidth="1"/>
    <col min="5" max="5" width="5.5" style="222" customWidth="1"/>
    <col min="6" max="6" width="9.83203125" style="222" customWidth="1"/>
    <col min="7" max="7" width="2.5" style="180" customWidth="1"/>
    <col min="8" max="19" width="7.1640625" style="38" customWidth="1"/>
    <col min="20" max="20" width="2.5" style="38" customWidth="1"/>
    <col min="21" max="21" width="2.5" style="37" customWidth="1"/>
    <col min="22" max="23" width="11" style="63" customWidth="1"/>
    <col min="24" max="24" width="1.83203125" style="63" customWidth="1"/>
    <col min="25" max="25" width="11.33203125" style="63" customWidth="1"/>
    <col min="26" max="26" width="10" style="63" customWidth="1"/>
    <col min="27" max="27" width="6.6640625" style="63" customWidth="1"/>
    <col min="28" max="28" width="10" style="63" customWidth="1"/>
    <col min="29" max="29" width="10.83203125" style="63" customWidth="1"/>
    <col min="30" max="30" width="7.5" style="63" customWidth="1"/>
    <col min="31" max="32" width="8.6640625" style="63" customWidth="1"/>
    <col min="33" max="33" width="7.33203125" style="63" customWidth="1"/>
    <col min="34" max="35" width="10" style="63" customWidth="1"/>
    <col min="36" max="36" width="2.5" style="63" customWidth="1"/>
    <col min="37" max="37" width="3" style="38" customWidth="1"/>
    <col min="38" max="38" width="2.33203125" style="37" customWidth="1"/>
    <col min="39" max="16384" width="10.83203125" style="37"/>
  </cols>
  <sheetData>
    <row r="1" spans="2:38" ht="8" customHeight="1" thickBot="1" x14ac:dyDescent="0.25"/>
    <row r="2" spans="2:38" ht="17" thickTop="1" x14ac:dyDescent="0.2">
      <c r="B2" s="39"/>
      <c r="C2" s="40"/>
      <c r="D2" s="223"/>
      <c r="E2" s="223"/>
      <c r="F2" s="223"/>
      <c r="G2" s="18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0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41"/>
      <c r="AL2" s="42"/>
    </row>
    <row r="3" spans="2:38" ht="30" x14ac:dyDescent="0.3">
      <c r="B3" s="43"/>
      <c r="C3" s="69"/>
      <c r="D3" s="224" t="s">
        <v>233</v>
      </c>
      <c r="E3" s="224"/>
      <c r="F3" s="224"/>
      <c r="G3" s="183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69"/>
      <c r="V3" s="69"/>
      <c r="W3" s="228" t="str">
        <f>Cover!C36</f>
        <v>Version 20.12.2022   Version 1.4, all features realized &amp; tested</v>
      </c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46"/>
    </row>
    <row r="4" spans="2:38" x14ac:dyDescent="0.2">
      <c r="B4" s="43"/>
      <c r="C4" s="44"/>
      <c r="D4" s="226"/>
      <c r="E4" s="226"/>
      <c r="F4" s="226"/>
      <c r="G4" s="182"/>
      <c r="H4" s="45"/>
      <c r="I4" s="45"/>
      <c r="J4" s="45"/>
      <c r="K4" s="45"/>
      <c r="L4" s="45"/>
      <c r="M4" s="45"/>
      <c r="N4" s="45"/>
      <c r="O4" s="45"/>
      <c r="P4" s="45"/>
      <c r="Q4" s="227"/>
      <c r="R4" s="227"/>
      <c r="S4" s="227"/>
      <c r="T4" s="227"/>
      <c r="U4" s="44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45"/>
      <c r="AL4" s="46"/>
    </row>
    <row r="5" spans="2:38" x14ac:dyDescent="0.2">
      <c r="B5" s="43"/>
      <c r="C5" s="228"/>
      <c r="D5" s="229"/>
      <c r="E5" s="229"/>
      <c r="F5" s="229"/>
      <c r="G5" s="137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28"/>
      <c r="V5" s="193"/>
      <c r="W5" s="193"/>
      <c r="X5" s="193"/>
      <c r="Y5" s="193"/>
      <c r="Z5" s="193"/>
      <c r="AA5" s="193"/>
      <c r="AB5" s="193"/>
      <c r="AC5" s="193"/>
      <c r="AD5" s="193"/>
      <c r="AE5" s="193"/>
      <c r="AF5" s="193"/>
      <c r="AG5" s="193"/>
      <c r="AH5" s="193"/>
      <c r="AI5" s="193"/>
      <c r="AJ5" s="193"/>
      <c r="AK5" s="230"/>
      <c r="AL5" s="46"/>
    </row>
    <row r="6" spans="2:38" s="238" customFormat="1" ht="20" x14ac:dyDescent="0.2">
      <c r="B6" s="231"/>
      <c r="C6" s="232"/>
      <c r="D6" s="233" t="s">
        <v>264</v>
      </c>
      <c r="E6" s="233"/>
      <c r="F6" s="233"/>
      <c r="G6" s="234"/>
      <c r="H6" s="235"/>
      <c r="I6" s="235"/>
      <c r="J6" s="235"/>
      <c r="K6" s="235"/>
      <c r="L6" s="235"/>
      <c r="M6" s="235"/>
      <c r="N6" s="235"/>
      <c r="O6" s="235"/>
      <c r="P6" s="235"/>
      <c r="Q6" s="235"/>
      <c r="R6" s="235"/>
      <c r="S6" s="235"/>
      <c r="T6" s="235"/>
      <c r="U6" s="232"/>
      <c r="V6" s="236"/>
      <c r="W6" s="236"/>
      <c r="X6" s="236"/>
      <c r="Y6" s="236"/>
      <c r="Z6" s="236"/>
      <c r="AA6" s="236"/>
      <c r="AB6" s="236"/>
      <c r="AC6" s="236"/>
      <c r="AD6" s="236"/>
      <c r="AE6" s="236"/>
      <c r="AF6" s="236"/>
      <c r="AG6" s="236"/>
      <c r="AH6" s="236"/>
      <c r="AI6" s="236"/>
      <c r="AJ6" s="236"/>
      <c r="AK6" s="235"/>
      <c r="AL6" s="237"/>
    </row>
    <row r="7" spans="2:38" x14ac:dyDescent="0.2">
      <c r="B7" s="43"/>
      <c r="C7" s="228"/>
      <c r="D7" s="229"/>
      <c r="E7" s="229"/>
      <c r="F7" s="229"/>
      <c r="G7" s="137"/>
      <c r="H7" s="230"/>
      <c r="I7" s="230"/>
      <c r="J7" s="230"/>
      <c r="K7" s="230"/>
      <c r="L7" s="230"/>
      <c r="M7" s="230"/>
      <c r="N7" s="230"/>
      <c r="O7" s="230"/>
      <c r="P7" s="230"/>
      <c r="Q7" s="230"/>
      <c r="R7" s="230"/>
      <c r="S7" s="230"/>
      <c r="T7" s="230"/>
      <c r="U7" s="228"/>
      <c r="V7" s="193"/>
      <c r="W7" s="193"/>
      <c r="X7" s="193"/>
      <c r="Y7" s="193"/>
      <c r="Z7" s="193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230"/>
      <c r="AL7" s="46"/>
    </row>
    <row r="8" spans="2:38" x14ac:dyDescent="0.2">
      <c r="B8" s="43"/>
      <c r="C8" s="228"/>
      <c r="D8" s="229"/>
      <c r="E8" s="229"/>
      <c r="F8" s="229"/>
      <c r="G8" s="137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28"/>
      <c r="V8" s="193"/>
      <c r="W8" s="193"/>
      <c r="X8" s="193"/>
      <c r="Y8" s="246"/>
      <c r="Z8" s="193"/>
      <c r="AA8" s="193"/>
      <c r="AB8" s="193"/>
      <c r="AC8" s="193"/>
      <c r="AD8" s="193"/>
      <c r="AE8" s="193"/>
      <c r="AF8" s="193"/>
      <c r="AG8" s="193"/>
      <c r="AH8" s="193"/>
      <c r="AI8" s="193"/>
      <c r="AJ8" s="193"/>
      <c r="AK8" s="230"/>
      <c r="AL8" s="46"/>
    </row>
    <row r="9" spans="2:38" x14ac:dyDescent="0.2">
      <c r="B9" s="43"/>
      <c r="C9" s="228"/>
      <c r="D9" s="229"/>
      <c r="E9" s="229"/>
      <c r="F9" s="229"/>
      <c r="G9" s="137"/>
      <c r="H9" s="230" t="s">
        <v>4</v>
      </c>
      <c r="I9" s="230" t="s">
        <v>5</v>
      </c>
      <c r="J9" s="230" t="s">
        <v>6</v>
      </c>
      <c r="K9" s="230" t="s">
        <v>8</v>
      </c>
      <c r="L9" s="230" t="s">
        <v>9</v>
      </c>
      <c r="M9" s="230" t="s">
        <v>10</v>
      </c>
      <c r="N9" s="230" t="s">
        <v>11</v>
      </c>
      <c r="O9" s="230" t="s">
        <v>12</v>
      </c>
      <c r="P9" s="230" t="s">
        <v>13</v>
      </c>
      <c r="Q9" s="230" t="s">
        <v>220</v>
      </c>
      <c r="R9" s="230" t="s">
        <v>15</v>
      </c>
      <c r="S9" s="230" t="s">
        <v>16</v>
      </c>
      <c r="T9" s="230"/>
      <c r="U9" s="228"/>
      <c r="V9" s="193"/>
      <c r="W9" s="193"/>
      <c r="X9" s="193"/>
      <c r="Y9" s="240"/>
      <c r="Z9" s="193"/>
      <c r="AA9" s="193"/>
      <c r="AB9" s="193"/>
      <c r="AC9" s="193"/>
      <c r="AD9" s="193"/>
      <c r="AE9" s="193"/>
      <c r="AF9" s="193"/>
      <c r="AG9" s="193"/>
      <c r="AH9" s="193"/>
      <c r="AI9" s="193"/>
      <c r="AJ9" s="193"/>
      <c r="AK9" s="230"/>
      <c r="AL9" s="46"/>
    </row>
    <row r="10" spans="2:38" ht="18" x14ac:dyDescent="0.2">
      <c r="B10" s="43"/>
      <c r="C10" s="228"/>
      <c r="D10" s="229"/>
      <c r="E10" s="229"/>
      <c r="F10" s="267" t="s">
        <v>254</v>
      </c>
      <c r="G10" s="137"/>
      <c r="H10" s="239">
        <f>'Heat Matrix Calc'!K6</f>
        <v>-1</v>
      </c>
      <c r="I10" s="239">
        <f>'Heat Matrix Calc'!Z6</f>
        <v>0</v>
      </c>
      <c r="J10" s="239">
        <f>'Heat Matrix Calc'!AO6</f>
        <v>3</v>
      </c>
      <c r="K10" s="239">
        <f>'Heat Matrix Calc'!BD6</f>
        <v>6</v>
      </c>
      <c r="L10" s="239">
        <f>'Heat Matrix Calc'!BS6</f>
        <v>10</v>
      </c>
      <c r="M10" s="239">
        <f>'Heat Matrix Calc'!CH6</f>
        <v>14</v>
      </c>
      <c r="N10" s="239">
        <f>'Heat Matrix Calc'!CW6</f>
        <v>16</v>
      </c>
      <c r="O10" s="239">
        <f>'Heat Matrix Calc'!DL6</f>
        <v>15</v>
      </c>
      <c r="P10" s="239">
        <f>'Heat Matrix Calc'!EA6</f>
        <v>12</v>
      </c>
      <c r="Q10" s="239">
        <f>'Heat Matrix Calc'!EP6</f>
        <v>8</v>
      </c>
      <c r="R10" s="239">
        <f>'Heat Matrix Calc'!FE6</f>
        <v>3</v>
      </c>
      <c r="S10" s="239">
        <f>'Heat Matrix Calc'!FT6</f>
        <v>1</v>
      </c>
      <c r="T10" s="239"/>
      <c r="U10" s="228"/>
      <c r="V10" s="193"/>
      <c r="W10" s="240">
        <f>AB86</f>
        <v>89.714952000000011</v>
      </c>
      <c r="X10" s="193"/>
      <c r="Y10" s="240">
        <f>AC86</f>
        <v>0</v>
      </c>
      <c r="Z10" s="241" t="s">
        <v>265</v>
      </c>
      <c r="AA10" s="193"/>
      <c r="AB10" s="193"/>
      <c r="AC10" s="193"/>
      <c r="AD10" s="193"/>
      <c r="AE10" s="193"/>
      <c r="AF10" s="193"/>
      <c r="AG10" s="193"/>
      <c r="AH10" s="193"/>
      <c r="AI10" s="193"/>
      <c r="AJ10" s="193"/>
      <c r="AK10" s="230"/>
      <c r="AL10" s="46"/>
    </row>
    <row r="11" spans="2:38" x14ac:dyDescent="0.2">
      <c r="B11" s="43"/>
      <c r="C11" s="228"/>
      <c r="D11" s="229"/>
      <c r="E11" s="229"/>
      <c r="F11" s="267" t="s">
        <v>255</v>
      </c>
      <c r="G11" s="137"/>
      <c r="H11" s="239">
        <f>'Heat Matrix Calc'!K7</f>
        <v>17</v>
      </c>
      <c r="I11" s="239">
        <f>'Heat Matrix Calc'!Z7</f>
        <v>17</v>
      </c>
      <c r="J11" s="239">
        <f>'Heat Matrix Calc'!AO7</f>
        <v>17</v>
      </c>
      <c r="K11" s="239">
        <f>'Heat Matrix Calc'!BD7</f>
        <v>17</v>
      </c>
      <c r="L11" s="239">
        <f>'Heat Matrix Calc'!BS7</f>
        <v>17</v>
      </c>
      <c r="M11" s="239">
        <f>'Heat Matrix Calc'!CH7</f>
        <v>17</v>
      </c>
      <c r="N11" s="239">
        <f>'Heat Matrix Calc'!CW7</f>
        <v>17</v>
      </c>
      <c r="O11" s="239">
        <f>'Heat Matrix Calc'!DL7</f>
        <v>17</v>
      </c>
      <c r="P11" s="239">
        <f>'Heat Matrix Calc'!EA7</f>
        <v>17</v>
      </c>
      <c r="Q11" s="239">
        <f>'Heat Matrix Calc'!EP7</f>
        <v>17</v>
      </c>
      <c r="R11" s="239">
        <f>'Heat Matrix Calc'!FE7</f>
        <v>17</v>
      </c>
      <c r="S11" s="239">
        <f>'Heat Matrix Calc'!FT7</f>
        <v>17</v>
      </c>
      <c r="T11" s="239"/>
      <c r="U11" s="228"/>
      <c r="V11" s="193"/>
      <c r="W11" s="240"/>
      <c r="X11" s="193"/>
      <c r="Y11" s="240"/>
      <c r="Z11" s="242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230"/>
      <c r="AL11" s="46"/>
    </row>
    <row r="12" spans="2:38" x14ac:dyDescent="0.2">
      <c r="B12" s="43"/>
      <c r="C12" s="228"/>
      <c r="D12" s="229"/>
      <c r="E12" s="229"/>
      <c r="F12" s="267" t="s">
        <v>256</v>
      </c>
      <c r="G12" s="137"/>
      <c r="H12" s="239">
        <f>'Heat Matrix Calc'!K8</f>
        <v>18</v>
      </c>
      <c r="I12" s="239">
        <f>'Heat Matrix Calc'!Z8</f>
        <v>18</v>
      </c>
      <c r="J12" s="239">
        <f>'Heat Matrix Calc'!AO8</f>
        <v>18</v>
      </c>
      <c r="K12" s="239">
        <f>'Heat Matrix Calc'!BD8</f>
        <v>18</v>
      </c>
      <c r="L12" s="239">
        <f>'Heat Matrix Calc'!BS8</f>
        <v>18</v>
      </c>
      <c r="M12" s="239">
        <f>'Heat Matrix Calc'!CH8</f>
        <v>18</v>
      </c>
      <c r="N12" s="239">
        <f>'Heat Matrix Calc'!CW8</f>
        <v>18</v>
      </c>
      <c r="O12" s="239">
        <f>'Heat Matrix Calc'!DL8</f>
        <v>18</v>
      </c>
      <c r="P12" s="239">
        <f>'Heat Matrix Calc'!EA8</f>
        <v>18</v>
      </c>
      <c r="Q12" s="239">
        <f>'Heat Matrix Calc'!EP8</f>
        <v>18</v>
      </c>
      <c r="R12" s="239">
        <f>'Heat Matrix Calc'!FE8</f>
        <v>18</v>
      </c>
      <c r="S12" s="239">
        <f>'Heat Matrix Calc'!FT8</f>
        <v>18</v>
      </c>
      <c r="T12" s="239"/>
      <c r="U12" s="228"/>
      <c r="V12" s="193"/>
      <c r="W12" s="240"/>
      <c r="X12" s="193"/>
      <c r="Y12" s="240"/>
      <c r="Z12" s="242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230"/>
      <c r="AL12" s="46"/>
    </row>
    <row r="13" spans="2:38" ht="18" x14ac:dyDescent="0.2">
      <c r="B13" s="43"/>
      <c r="C13" s="228"/>
      <c r="D13" s="229"/>
      <c r="E13" s="229"/>
      <c r="F13" s="267" t="s">
        <v>257</v>
      </c>
      <c r="G13" s="137"/>
      <c r="H13" s="239">
        <f>'Heat Matrix Calc'!K9</f>
        <v>19</v>
      </c>
      <c r="I13" s="239">
        <f>'Heat Matrix Calc'!Z9</f>
        <v>19</v>
      </c>
      <c r="J13" s="239">
        <f>'Heat Matrix Calc'!AO9</f>
        <v>19</v>
      </c>
      <c r="K13" s="239">
        <f>'Heat Matrix Calc'!BD9</f>
        <v>19</v>
      </c>
      <c r="L13" s="239">
        <f>'Heat Matrix Calc'!BS9</f>
        <v>19</v>
      </c>
      <c r="M13" s="239">
        <f>'Heat Matrix Calc'!CH9</f>
        <v>19</v>
      </c>
      <c r="N13" s="239">
        <f>'Heat Matrix Calc'!CW9</f>
        <v>19</v>
      </c>
      <c r="O13" s="239">
        <f>'Heat Matrix Calc'!DL9</f>
        <v>19</v>
      </c>
      <c r="P13" s="239">
        <f>'Heat Matrix Calc'!EA9</f>
        <v>19</v>
      </c>
      <c r="Q13" s="239">
        <f>'Heat Matrix Calc'!EP9</f>
        <v>19</v>
      </c>
      <c r="R13" s="239">
        <f>'Heat Matrix Calc'!FE9</f>
        <v>19</v>
      </c>
      <c r="S13" s="239">
        <f>'Heat Matrix Calc'!FT9</f>
        <v>19</v>
      </c>
      <c r="T13" s="239"/>
      <c r="U13" s="228"/>
      <c r="V13" s="193"/>
      <c r="W13" s="240">
        <f>AB117</f>
        <v>152.60226</v>
      </c>
      <c r="X13" s="193"/>
      <c r="Y13" s="240">
        <f>AC117</f>
        <v>2.6716800000000003</v>
      </c>
      <c r="Z13" s="241" t="s">
        <v>265</v>
      </c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230"/>
      <c r="AL13" s="46"/>
    </row>
    <row r="14" spans="2:38" x14ac:dyDescent="0.2">
      <c r="B14" s="43"/>
      <c r="C14" s="228"/>
      <c r="D14" s="229"/>
      <c r="E14" s="229"/>
      <c r="F14" s="267" t="s">
        <v>258</v>
      </c>
      <c r="G14" s="137"/>
      <c r="H14" s="239">
        <f>'Heat Matrix Calc'!K10</f>
        <v>12.320169327728593</v>
      </c>
      <c r="I14" s="239">
        <f>'Heat Matrix Calc'!Z10</f>
        <v>12.766808761247489</v>
      </c>
      <c r="J14" s="239">
        <f>'Heat Matrix Calc'!AO10</f>
        <v>13.3557404036751</v>
      </c>
      <c r="K14" s="239">
        <f>'Heat Matrix Calc'!BD10</f>
        <v>14.320165375167221</v>
      </c>
      <c r="L14" s="239">
        <f>'Heat Matrix Calc'!BS10</f>
        <v>14.98024312204916</v>
      </c>
      <c r="M14" s="239">
        <f>'Heat Matrix Calc'!CH10</f>
        <v>15.640320868931084</v>
      </c>
      <c r="N14" s="239">
        <f>'Heat Matrix Calc'!CW10</f>
        <v>15.782613077839773</v>
      </c>
      <c r="O14" s="239">
        <f>'Heat Matrix Calc'!DL10</f>
        <v>15.711466973385434</v>
      </c>
      <c r="P14" s="239">
        <f>'Heat Matrix Calc'!EA10</f>
        <v>15.122535330957831</v>
      </c>
      <c r="Q14" s="239">
        <f>'Heat Matrix Calc'!EP10</f>
        <v>14.462457584075906</v>
      </c>
      <c r="R14" s="239">
        <f>'Heat Matrix Calc'!FE10</f>
        <v>13.731233732739639</v>
      </c>
      <c r="S14" s="239">
        <f>'Heat Matrix Calc'!FT10</f>
        <v>13.213448194766443</v>
      </c>
      <c r="T14" s="239"/>
      <c r="U14" s="228"/>
      <c r="V14" s="193"/>
      <c r="W14" s="240"/>
      <c r="X14" s="193"/>
      <c r="Y14" s="240"/>
      <c r="Z14" s="242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230"/>
      <c r="AL14" s="46"/>
    </row>
    <row r="15" spans="2:38" x14ac:dyDescent="0.2">
      <c r="B15" s="43"/>
      <c r="C15" s="228"/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193"/>
      <c r="W15" s="240"/>
      <c r="X15" s="193"/>
      <c r="Y15" s="240"/>
      <c r="Z15" s="242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230"/>
      <c r="AL15" s="46"/>
    </row>
    <row r="16" spans="2:38" ht="18" x14ac:dyDescent="0.2">
      <c r="B16" s="43"/>
      <c r="C16" s="228"/>
      <c r="D16" s="229"/>
      <c r="E16" s="229"/>
      <c r="F16" s="267" t="s">
        <v>259</v>
      </c>
      <c r="G16" s="137"/>
      <c r="H16" s="239">
        <f>'Heat Matrix Calc'!K92</f>
        <v>5</v>
      </c>
      <c r="I16" s="239">
        <f>'Heat Matrix Calc'!Z92</f>
        <v>7</v>
      </c>
      <c r="J16" s="239">
        <f>'Heat Matrix Calc'!AO92</f>
        <v>11</v>
      </c>
      <c r="K16" s="239">
        <f>'Heat Matrix Calc'!BD92</f>
        <v>16</v>
      </c>
      <c r="L16" s="239">
        <f>'Heat Matrix Calc'!BS92</f>
        <v>20</v>
      </c>
      <c r="M16" s="239">
        <f>'Heat Matrix Calc'!CH92</f>
        <v>23</v>
      </c>
      <c r="N16" s="239">
        <f>'Heat Matrix Calc'!CW92</f>
        <v>25</v>
      </c>
      <c r="O16" s="239">
        <f>'Heat Matrix Calc'!DL92</f>
        <v>25</v>
      </c>
      <c r="P16" s="239">
        <f>'Heat Matrix Calc'!EA92</f>
        <v>21</v>
      </c>
      <c r="Q16" s="239">
        <f>'Heat Matrix Calc'!EP92</f>
        <v>16</v>
      </c>
      <c r="R16" s="239">
        <f>'Heat Matrix Calc'!FE92</f>
        <v>9</v>
      </c>
      <c r="S16" s="239">
        <f>'Heat Matrix Calc'!FT92</f>
        <v>6</v>
      </c>
      <c r="T16" s="239"/>
      <c r="U16" s="228"/>
      <c r="V16" s="193"/>
      <c r="W16" s="240">
        <f>AB148</f>
        <v>212.28095589415832</v>
      </c>
      <c r="X16" s="193"/>
      <c r="Y16" s="240">
        <f>AC148</f>
        <v>0.11939478143325204</v>
      </c>
      <c r="Z16" s="241" t="s">
        <v>265</v>
      </c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230"/>
      <c r="AL16" s="46"/>
    </row>
    <row r="17" spans="2:38" x14ac:dyDescent="0.2">
      <c r="B17" s="43"/>
      <c r="C17" s="228"/>
      <c r="D17" s="229"/>
      <c r="E17" s="229"/>
      <c r="F17" s="267" t="s">
        <v>260</v>
      </c>
      <c r="G17" s="137"/>
      <c r="H17" s="239">
        <f>'Heat Matrix Calc'!K93</f>
        <v>22</v>
      </c>
      <c r="I17" s="239">
        <f>'Heat Matrix Calc'!Z93</f>
        <v>22</v>
      </c>
      <c r="J17" s="239">
        <f>'Heat Matrix Calc'!AO93</f>
        <v>22</v>
      </c>
      <c r="K17" s="239">
        <f>'Heat Matrix Calc'!BD93</f>
        <v>22</v>
      </c>
      <c r="L17" s="239">
        <f>'Heat Matrix Calc'!BS93</f>
        <v>22</v>
      </c>
      <c r="M17" s="239">
        <f>'Heat Matrix Calc'!CH93</f>
        <v>25</v>
      </c>
      <c r="N17" s="239">
        <f>'Heat Matrix Calc'!CW93</f>
        <v>25</v>
      </c>
      <c r="O17" s="239">
        <f>'Heat Matrix Calc'!DL93</f>
        <v>25</v>
      </c>
      <c r="P17" s="239">
        <f>'Heat Matrix Calc'!EA93</f>
        <v>22</v>
      </c>
      <c r="Q17" s="239">
        <f>'Heat Matrix Calc'!EP93</f>
        <v>22</v>
      </c>
      <c r="R17" s="239">
        <f>'Heat Matrix Calc'!FE93</f>
        <v>22</v>
      </c>
      <c r="S17" s="239">
        <f>'Heat Matrix Calc'!FT93</f>
        <v>22</v>
      </c>
      <c r="T17" s="239"/>
      <c r="U17" s="228"/>
      <c r="V17" s="193"/>
      <c r="W17" s="240"/>
      <c r="X17" s="193"/>
      <c r="Y17" s="240"/>
      <c r="Z17" s="242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230"/>
      <c r="AL17" s="46"/>
    </row>
    <row r="18" spans="2:38" x14ac:dyDescent="0.2">
      <c r="B18" s="43"/>
      <c r="C18" s="228"/>
      <c r="D18" s="229"/>
      <c r="E18" s="229"/>
      <c r="F18" s="267" t="s">
        <v>261</v>
      </c>
      <c r="G18" s="137"/>
      <c r="H18" s="239">
        <f>'Heat Matrix Calc'!K94</f>
        <v>23</v>
      </c>
      <c r="I18" s="239">
        <f>'Heat Matrix Calc'!Z94</f>
        <v>23</v>
      </c>
      <c r="J18" s="239">
        <f>'Heat Matrix Calc'!AO94</f>
        <v>23</v>
      </c>
      <c r="K18" s="239">
        <f>'Heat Matrix Calc'!BD94</f>
        <v>23</v>
      </c>
      <c r="L18" s="239">
        <f>'Heat Matrix Calc'!BS94</f>
        <v>23</v>
      </c>
      <c r="M18" s="239">
        <f>'Heat Matrix Calc'!CH94</f>
        <v>23</v>
      </c>
      <c r="N18" s="239">
        <f>'Heat Matrix Calc'!CW94</f>
        <v>25</v>
      </c>
      <c r="O18" s="239">
        <f>'Heat Matrix Calc'!DL94</f>
        <v>23</v>
      </c>
      <c r="P18" s="239">
        <f>'Heat Matrix Calc'!EA94</f>
        <v>23</v>
      </c>
      <c r="Q18" s="239">
        <f>'Heat Matrix Calc'!EP94</f>
        <v>23</v>
      </c>
      <c r="R18" s="239">
        <f>'Heat Matrix Calc'!FE94</f>
        <v>23</v>
      </c>
      <c r="S18" s="239">
        <f>'Heat Matrix Calc'!FT94</f>
        <v>23</v>
      </c>
      <c r="T18" s="239"/>
      <c r="U18" s="228"/>
      <c r="V18" s="193"/>
      <c r="W18" s="240"/>
      <c r="X18" s="193"/>
      <c r="Y18" s="240"/>
      <c r="Z18" s="242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230"/>
      <c r="AL18" s="46"/>
    </row>
    <row r="19" spans="2:38" ht="18" x14ac:dyDescent="0.2">
      <c r="B19" s="43"/>
      <c r="C19" s="228"/>
      <c r="D19" s="229"/>
      <c r="E19" s="229"/>
      <c r="F19" s="267" t="s">
        <v>262</v>
      </c>
      <c r="G19" s="137"/>
      <c r="H19" s="239">
        <f>'Heat Matrix Calc'!K95</f>
        <v>23</v>
      </c>
      <c r="I19" s="239">
        <f>'Heat Matrix Calc'!Z95</f>
        <v>23</v>
      </c>
      <c r="J19" s="239">
        <f>'Heat Matrix Calc'!AO95</f>
        <v>23</v>
      </c>
      <c r="K19" s="239">
        <f>'Heat Matrix Calc'!BD95</f>
        <v>23</v>
      </c>
      <c r="L19" s="239">
        <f>'Heat Matrix Calc'!BS95</f>
        <v>23</v>
      </c>
      <c r="M19" s="239">
        <f>'Heat Matrix Calc'!CH95</f>
        <v>23</v>
      </c>
      <c r="N19" s="239">
        <f>'Heat Matrix Calc'!CW95</f>
        <v>23</v>
      </c>
      <c r="O19" s="239">
        <f>'Heat Matrix Calc'!DL95</f>
        <v>23</v>
      </c>
      <c r="P19" s="239">
        <f>'Heat Matrix Calc'!EA95</f>
        <v>23</v>
      </c>
      <c r="Q19" s="239">
        <f>'Heat Matrix Calc'!EP95</f>
        <v>23</v>
      </c>
      <c r="R19" s="239">
        <f>'Heat Matrix Calc'!FE95</f>
        <v>23</v>
      </c>
      <c r="S19" s="239">
        <f>'Heat Matrix Calc'!FT95</f>
        <v>23</v>
      </c>
      <c r="T19" s="239"/>
      <c r="U19" s="228"/>
      <c r="V19" s="193"/>
      <c r="W19" s="240">
        <f>AB179</f>
        <v>3.5641067914912836E-4</v>
      </c>
      <c r="X19" s="193"/>
      <c r="Y19" s="240">
        <f>AC179</f>
        <v>0</v>
      </c>
      <c r="Z19" s="241" t="s">
        <v>265</v>
      </c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230"/>
      <c r="AL19" s="46"/>
    </row>
    <row r="20" spans="2:38" x14ac:dyDescent="0.2">
      <c r="B20" s="43"/>
      <c r="C20" s="228"/>
      <c r="D20" s="229"/>
      <c r="E20" s="229"/>
      <c r="F20" s="267" t="s">
        <v>263</v>
      </c>
      <c r="G20" s="137"/>
      <c r="H20" s="239">
        <f>'Heat Matrix Calc'!K96</f>
        <v>13.45851095155939</v>
      </c>
      <c r="I20" s="239">
        <f>'Heat Matrix Calc'!Z96</f>
        <v>13.976296489532643</v>
      </c>
      <c r="J20" s="239">
        <f>'Heat Matrix Calc'!AO96</f>
        <v>14.636374236414525</v>
      </c>
      <c r="K20" s="239">
        <f>'Heat Matrix Calc'!BD96</f>
        <v>15.743091416815389</v>
      </c>
      <c r="L20" s="239">
        <f>'Heat Matrix Calc'!BS96</f>
        <v>16.403169163697299</v>
      </c>
      <c r="M20" s="239">
        <f>'Heat Matrix Calc'!CH96</f>
        <v>16.992100806124924</v>
      </c>
      <c r="N20" s="239">
        <f>'Heat Matrix Calc'!CW96</f>
        <v>17.134393015033609</v>
      </c>
      <c r="O20" s="239">
        <f>'Heat Matrix Calc'!DL96</f>
        <v>17.134393015033602</v>
      </c>
      <c r="P20" s="239">
        <f>'Heat Matrix Calc'!EA96</f>
        <v>16.47431526815166</v>
      </c>
      <c r="Q20" s="239">
        <f>'Heat Matrix Calc'!EP96</f>
        <v>15.743091416815389</v>
      </c>
      <c r="R20" s="239">
        <f>'Heat Matrix Calc'!FE96</f>
        <v>14.869575356570465</v>
      </c>
      <c r="S20" s="239">
        <f>'Heat Matrix Calc'!FT96</f>
        <v>14.280643714142826</v>
      </c>
      <c r="T20" s="230"/>
      <c r="U20" s="228"/>
      <c r="V20" s="193"/>
      <c r="W20" s="193"/>
      <c r="X20" s="193"/>
      <c r="Y20" s="193"/>
      <c r="Z20" s="241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230"/>
      <c r="AL20" s="46"/>
    </row>
    <row r="21" spans="2:38" x14ac:dyDescent="0.2">
      <c r="B21" s="43"/>
      <c r="C21" s="228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 t="s">
        <v>22</v>
      </c>
      <c r="X21" s="193"/>
      <c r="Y21" s="193" t="s">
        <v>54</v>
      </c>
      <c r="Z21" s="241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230"/>
      <c r="AL21" s="46"/>
    </row>
    <row r="22" spans="2:38" x14ac:dyDescent="0.2">
      <c r="B22" s="43"/>
      <c r="C22" s="228"/>
      <c r="D22" s="229"/>
      <c r="E22" s="229"/>
      <c r="F22" s="267" t="s">
        <v>49</v>
      </c>
      <c r="G22" s="137"/>
      <c r="H22" s="239">
        <f>'Heat Matrix Calc'!K11</f>
        <v>12</v>
      </c>
      <c r="I22" s="239">
        <f>'Heat Matrix Calc'!Z11</f>
        <v>12.5</v>
      </c>
      <c r="J22" s="239">
        <f>'Heat Matrix Calc'!AO11</f>
        <v>13</v>
      </c>
      <c r="K22" s="239">
        <f>'Heat Matrix Calc'!BD11</f>
        <v>14</v>
      </c>
      <c r="L22" s="239">
        <f>'Heat Matrix Calc'!BS11</f>
        <v>14.5</v>
      </c>
      <c r="M22" s="239">
        <f>'Heat Matrix Calc'!CH11</f>
        <v>15</v>
      </c>
      <c r="N22" s="239">
        <f>'Heat Matrix Calc'!CW11</f>
        <v>15</v>
      </c>
      <c r="O22" s="239">
        <f>'Heat Matrix Calc'!DL11</f>
        <v>15</v>
      </c>
      <c r="P22" s="239">
        <f>'Heat Matrix Calc'!EA11</f>
        <v>14.5</v>
      </c>
      <c r="Q22" s="239">
        <f>'Heat Matrix Calc'!EP11</f>
        <v>14</v>
      </c>
      <c r="R22" s="239">
        <f>'Heat Matrix Calc'!FE11</f>
        <v>13.5</v>
      </c>
      <c r="S22" s="239">
        <f>'Heat Matrix Calc'!FT11</f>
        <v>13</v>
      </c>
      <c r="T22" s="230"/>
      <c r="U22" s="228"/>
      <c r="V22" s="193"/>
      <c r="W22" s="193"/>
      <c r="X22" s="193"/>
      <c r="Y22" s="193"/>
      <c r="Z22" s="241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230"/>
      <c r="AL22" s="46"/>
    </row>
    <row r="23" spans="2:38" x14ac:dyDescent="0.2">
      <c r="B23" s="43"/>
      <c r="C23" s="228"/>
      <c r="D23" s="229"/>
      <c r="E23" s="229"/>
      <c r="F23" s="266"/>
      <c r="G23" s="137"/>
      <c r="H23" s="230"/>
      <c r="I23" s="230"/>
      <c r="J23" s="230"/>
      <c r="K23" s="230"/>
      <c r="L23" s="230"/>
      <c r="M23" s="230"/>
      <c r="N23" s="230"/>
      <c r="O23" s="230"/>
      <c r="P23" s="230"/>
      <c r="Q23" s="230"/>
      <c r="R23" s="230"/>
      <c r="S23" s="230"/>
      <c r="T23" s="230"/>
      <c r="U23" s="228"/>
      <c r="V23" s="193"/>
      <c r="W23" s="193"/>
      <c r="X23" s="193"/>
      <c r="Y23" s="193"/>
      <c r="Z23" s="241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230"/>
      <c r="AL23" s="46"/>
    </row>
    <row r="24" spans="2:38" x14ac:dyDescent="0.2">
      <c r="B24" s="43"/>
      <c r="C24" s="228"/>
      <c r="D24" s="229"/>
      <c r="E24" s="229"/>
      <c r="F24" s="266"/>
      <c r="G24" s="137"/>
      <c r="H24" s="230"/>
      <c r="I24" s="230"/>
      <c r="J24" s="230"/>
      <c r="K24" s="230"/>
      <c r="L24" s="230"/>
      <c r="M24" s="230"/>
      <c r="N24" s="230"/>
      <c r="O24" s="230"/>
      <c r="P24" s="230"/>
      <c r="Q24" s="230"/>
      <c r="R24" s="230"/>
      <c r="S24" s="230"/>
      <c r="T24" s="230"/>
      <c r="U24" s="228"/>
      <c r="V24" s="193"/>
      <c r="W24" s="193"/>
      <c r="X24" s="193"/>
      <c r="Y24" s="193"/>
      <c r="Z24" s="241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230"/>
      <c r="AL24" s="46"/>
    </row>
    <row r="25" spans="2:38" x14ac:dyDescent="0.2">
      <c r="B25" s="43"/>
      <c r="C25" s="228"/>
      <c r="D25" s="229"/>
      <c r="E25" s="229"/>
      <c r="F25" s="266"/>
      <c r="G25" s="137"/>
      <c r="H25" s="302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304"/>
      <c r="T25" s="230"/>
      <c r="U25" s="228"/>
      <c r="V25" s="193"/>
      <c r="W25" s="193"/>
      <c r="X25" s="193"/>
      <c r="Y25" s="193"/>
      <c r="Z25" s="241"/>
      <c r="AA25" s="193"/>
      <c r="AB25" s="193"/>
      <c r="AC25" s="193"/>
      <c r="AD25" s="193"/>
      <c r="AE25" s="193"/>
      <c r="AF25" s="246" t="s">
        <v>293</v>
      </c>
      <c r="AG25" s="193" t="str">
        <f>'Environment &amp; Targets'!U19</f>
        <v>off</v>
      </c>
      <c r="AH25" s="193"/>
      <c r="AI25" s="193"/>
      <c r="AJ25" s="193"/>
      <c r="AK25" s="230"/>
      <c r="AL25" s="46"/>
    </row>
    <row r="26" spans="2:38" x14ac:dyDescent="0.2">
      <c r="B26" s="43"/>
      <c r="C26" s="228"/>
      <c r="D26" s="229"/>
      <c r="E26" s="229"/>
      <c r="F26" s="267" t="s">
        <v>297</v>
      </c>
      <c r="G26" s="137"/>
      <c r="H26" s="305"/>
      <c r="I26" s="306" t="s">
        <v>314</v>
      </c>
      <c r="J26" s="306"/>
      <c r="K26" s="306"/>
      <c r="L26" s="306"/>
      <c r="M26" s="306"/>
      <c r="N26" s="306"/>
      <c r="O26" s="306"/>
      <c r="P26" s="306"/>
      <c r="Q26" s="306"/>
      <c r="R26" s="306"/>
      <c r="S26" s="307"/>
      <c r="T26" s="230"/>
      <c r="U26" s="228"/>
      <c r="V26" s="193"/>
      <c r="W26" s="193"/>
      <c r="X26" s="193"/>
      <c r="Y26" s="137" t="s">
        <v>209</v>
      </c>
      <c r="Z26" s="293">
        <f>'Building Prop &amp; Tariffs'!Q42</f>
        <v>0.20100000000000001</v>
      </c>
      <c r="AA26" s="193"/>
      <c r="AB26" s="137" t="s">
        <v>148</v>
      </c>
      <c r="AC26" s="293">
        <f>'Building Prop &amp; Tariffs'!Q47</f>
        <v>8.5</v>
      </c>
      <c r="AD26" s="193"/>
      <c r="AE26" s="193"/>
      <c r="AF26" s="246" t="s">
        <v>32</v>
      </c>
      <c r="AG26" s="193" t="str">
        <f>'Environment &amp; Targets'!X19</f>
        <v>off</v>
      </c>
      <c r="AH26" s="193"/>
      <c r="AI26" s="193"/>
      <c r="AJ26" s="193"/>
      <c r="AK26" s="230"/>
      <c r="AL26" s="46"/>
    </row>
    <row r="27" spans="2:38" ht="18" x14ac:dyDescent="0.25">
      <c r="B27" s="43"/>
      <c r="C27" s="228"/>
      <c r="D27" s="229"/>
      <c r="E27" s="229"/>
      <c r="F27" s="266"/>
      <c r="G27" s="137"/>
      <c r="H27" s="308"/>
      <c r="I27" s="309"/>
      <c r="J27" s="309"/>
      <c r="K27" s="309"/>
      <c r="L27" s="309"/>
      <c r="M27" s="309"/>
      <c r="N27" s="309"/>
      <c r="O27" s="309"/>
      <c r="P27" s="309"/>
      <c r="Q27" s="309"/>
      <c r="R27" s="309"/>
      <c r="S27" s="310"/>
      <c r="T27" s="230"/>
      <c r="U27" s="228"/>
      <c r="V27" s="193"/>
      <c r="W27" s="193"/>
      <c r="X27" s="193"/>
      <c r="Y27" s="137" t="s">
        <v>267</v>
      </c>
      <c r="Z27" s="293">
        <f>'Building Prop &amp; Tariffs'!Q43</f>
        <v>2.5</v>
      </c>
      <c r="AA27" s="193"/>
      <c r="AB27" s="137" t="s">
        <v>149</v>
      </c>
      <c r="AC27" s="293">
        <f>'Building Prop &amp; Tariffs'!Q48</f>
        <v>20</v>
      </c>
      <c r="AD27" s="193"/>
      <c r="AE27" s="193"/>
      <c r="AF27" s="246" t="s">
        <v>31</v>
      </c>
      <c r="AG27" s="193" t="str">
        <f>'Environment &amp; Targets'!AA19</f>
        <v>off</v>
      </c>
      <c r="AH27" s="193"/>
      <c r="AI27" s="193"/>
      <c r="AJ27" s="193"/>
      <c r="AK27" s="230"/>
      <c r="AL27" s="46"/>
    </row>
    <row r="28" spans="2:38" x14ac:dyDescent="0.2">
      <c r="B28" s="43"/>
      <c r="C28" s="228"/>
      <c r="D28" s="229"/>
      <c r="E28" s="229"/>
      <c r="F28" s="266"/>
      <c r="G28" s="137"/>
      <c r="H28" s="230"/>
      <c r="I28" s="230"/>
      <c r="J28" s="230"/>
      <c r="K28" s="230"/>
      <c r="L28" s="230"/>
      <c r="M28" s="230"/>
      <c r="N28" s="230"/>
      <c r="O28" s="230"/>
      <c r="P28" s="230"/>
      <c r="Q28" s="230"/>
      <c r="R28" s="230"/>
      <c r="S28" s="230"/>
      <c r="T28" s="230"/>
      <c r="U28" s="228"/>
      <c r="V28" s="193"/>
      <c r="W28" s="193"/>
      <c r="X28" s="193"/>
      <c r="Y28" s="137"/>
      <c r="Z28" s="293"/>
      <c r="AA28" s="193"/>
      <c r="AB28" s="137"/>
      <c r="AC28" s="293"/>
      <c r="AD28" s="193"/>
      <c r="AE28" s="193"/>
      <c r="AF28" s="193"/>
      <c r="AG28" s="193"/>
      <c r="AH28" s="193"/>
      <c r="AI28" s="193"/>
      <c r="AJ28" s="193"/>
      <c r="AK28" s="230"/>
      <c r="AL28" s="46"/>
    </row>
    <row r="29" spans="2:38" x14ac:dyDescent="0.2">
      <c r="B29" s="43"/>
      <c r="C29" s="228"/>
      <c r="D29" s="229"/>
      <c r="E29" s="229"/>
      <c r="F29" s="266"/>
      <c r="G29" s="137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0"/>
      <c r="T29" s="230"/>
      <c r="U29" s="228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230"/>
      <c r="AL29" s="46"/>
    </row>
    <row r="30" spans="2:38" hidden="1" outlineLevel="1" x14ac:dyDescent="0.2">
      <c r="B30" s="43"/>
      <c r="C30" s="228"/>
      <c r="D30" s="229"/>
      <c r="E30" s="229"/>
      <c r="F30" s="266"/>
      <c r="G30" s="137"/>
      <c r="H30" s="230"/>
      <c r="I30" s="230"/>
      <c r="J30" s="230"/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28"/>
      <c r="V30" s="193"/>
      <c r="W30" s="193"/>
      <c r="X30" s="193"/>
      <c r="Y30" s="193"/>
      <c r="Z30" s="241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230"/>
      <c r="AL30" s="46"/>
    </row>
    <row r="31" spans="2:38" hidden="1" outlineLevel="1" x14ac:dyDescent="0.2">
      <c r="B31" s="43"/>
      <c r="C31" s="228"/>
      <c r="D31" s="229"/>
      <c r="E31" s="229"/>
      <c r="F31" s="266"/>
      <c r="G31" s="137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28"/>
      <c r="V31" s="193"/>
      <c r="W31" s="193"/>
      <c r="X31" s="193"/>
      <c r="Y31" s="193"/>
      <c r="Z31" s="241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230"/>
      <c r="AL31" s="46"/>
    </row>
    <row r="32" spans="2:38" hidden="1" outlineLevel="1" x14ac:dyDescent="0.2">
      <c r="B32" s="43"/>
      <c r="C32" s="228"/>
      <c r="D32" s="229"/>
      <c r="E32" s="229"/>
      <c r="F32" s="266"/>
      <c r="G32" s="137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28"/>
      <c r="V32" s="193"/>
      <c r="W32" s="193"/>
      <c r="X32" s="193"/>
      <c r="Y32" s="193"/>
      <c r="Z32" s="241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230"/>
      <c r="AL32" s="46"/>
    </row>
    <row r="33" spans="2:38" hidden="1" outlineLevel="1" x14ac:dyDescent="0.2">
      <c r="B33" s="43"/>
      <c r="C33" s="228"/>
      <c r="D33" s="229"/>
      <c r="E33" s="229"/>
      <c r="F33" s="266"/>
      <c r="G33" s="137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0"/>
      <c r="T33" s="230"/>
      <c r="U33" s="228"/>
      <c r="V33" s="193"/>
      <c r="W33" s="193"/>
      <c r="X33" s="193"/>
      <c r="Y33" s="193"/>
      <c r="Z33" s="241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230"/>
      <c r="AL33" s="46"/>
    </row>
    <row r="34" spans="2:38" hidden="1" outlineLevel="1" x14ac:dyDescent="0.2">
      <c r="B34" s="43"/>
      <c r="C34" s="228"/>
      <c r="D34" s="229"/>
      <c r="E34" s="229"/>
      <c r="F34" s="266"/>
      <c r="G34" s="137"/>
      <c r="H34" s="230"/>
      <c r="I34" s="230"/>
      <c r="J34" s="230"/>
      <c r="K34" s="230"/>
      <c r="L34" s="230"/>
      <c r="M34" s="230"/>
      <c r="N34" s="230"/>
      <c r="O34" s="230"/>
      <c r="P34" s="230"/>
      <c r="Q34" s="230"/>
      <c r="R34" s="230"/>
      <c r="S34" s="230"/>
      <c r="T34" s="230"/>
      <c r="U34" s="228"/>
      <c r="V34" s="193"/>
      <c r="W34" s="193"/>
      <c r="X34" s="193"/>
      <c r="Y34" s="193"/>
      <c r="Z34" s="241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230"/>
      <c r="AL34" s="46"/>
    </row>
    <row r="35" spans="2:38" hidden="1" outlineLevel="1" x14ac:dyDescent="0.2">
      <c r="B35" s="43"/>
      <c r="C35" s="228"/>
      <c r="D35" s="229"/>
      <c r="E35" s="229"/>
      <c r="F35" s="266"/>
      <c r="G35" s="137"/>
      <c r="H35" s="230"/>
      <c r="I35" s="230"/>
      <c r="J35" s="230"/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28"/>
      <c r="V35" s="193"/>
      <c r="W35" s="193"/>
      <c r="X35" s="193"/>
      <c r="Y35" s="193"/>
      <c r="Z35" s="241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230"/>
      <c r="AL35" s="46"/>
    </row>
    <row r="36" spans="2:38" hidden="1" outlineLevel="1" x14ac:dyDescent="0.2">
      <c r="B36" s="43"/>
      <c r="C36" s="228"/>
      <c r="D36" s="229"/>
      <c r="E36" s="229"/>
      <c r="F36" s="266"/>
      <c r="G36" s="137"/>
      <c r="H36" s="230"/>
      <c r="I36" s="230"/>
      <c r="J36" s="230"/>
      <c r="K36" s="230"/>
      <c r="L36" s="230"/>
      <c r="M36" s="230"/>
      <c r="N36" s="230"/>
      <c r="O36" s="230"/>
      <c r="P36" s="230"/>
      <c r="Q36" s="230"/>
      <c r="R36" s="230"/>
      <c r="S36" s="230"/>
      <c r="T36" s="230"/>
      <c r="U36" s="228"/>
      <c r="V36" s="193"/>
      <c r="W36" s="193"/>
      <c r="X36" s="193"/>
      <c r="Y36" s="193"/>
      <c r="Z36" s="241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230"/>
      <c r="AL36" s="46"/>
    </row>
    <row r="37" spans="2:38" hidden="1" outlineLevel="1" x14ac:dyDescent="0.2">
      <c r="B37" s="43"/>
      <c r="C37" s="228"/>
      <c r="D37" s="229"/>
      <c r="E37" s="229"/>
      <c r="F37" s="266"/>
      <c r="G37" s="137"/>
      <c r="H37" s="230"/>
      <c r="I37" s="230"/>
      <c r="J37" s="230"/>
      <c r="K37" s="230"/>
      <c r="L37" s="230"/>
      <c r="M37" s="230"/>
      <c r="N37" s="230"/>
      <c r="O37" s="230"/>
      <c r="P37" s="230"/>
      <c r="Q37" s="230"/>
      <c r="R37" s="230"/>
      <c r="S37" s="230"/>
      <c r="T37" s="230"/>
      <c r="U37" s="228"/>
      <c r="V37" s="193"/>
      <c r="W37" s="193"/>
      <c r="X37" s="193"/>
      <c r="Y37" s="193"/>
      <c r="Z37" s="241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230"/>
      <c r="AL37" s="46"/>
    </row>
    <row r="38" spans="2:38" hidden="1" outlineLevel="1" x14ac:dyDescent="0.2">
      <c r="B38" s="43"/>
      <c r="C38" s="228"/>
      <c r="D38" s="229"/>
      <c r="E38" s="229"/>
      <c r="F38" s="266"/>
      <c r="G38" s="137"/>
      <c r="H38" s="230"/>
      <c r="I38" s="230"/>
      <c r="J38" s="230"/>
      <c r="K38" s="230"/>
      <c r="L38" s="230"/>
      <c r="M38" s="230"/>
      <c r="N38" s="230"/>
      <c r="O38" s="230"/>
      <c r="P38" s="230"/>
      <c r="Q38" s="230"/>
      <c r="R38" s="230"/>
      <c r="S38" s="230"/>
      <c r="T38" s="230"/>
      <c r="U38" s="228"/>
      <c r="V38" s="193"/>
      <c r="W38" s="193"/>
      <c r="X38" s="193"/>
      <c r="Y38" s="193"/>
      <c r="Z38" s="241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230"/>
      <c r="AL38" s="46"/>
    </row>
    <row r="39" spans="2:38" hidden="1" outlineLevel="1" x14ac:dyDescent="0.2">
      <c r="B39" s="43"/>
      <c r="C39" s="228"/>
      <c r="D39" s="229"/>
      <c r="E39" s="229"/>
      <c r="F39" s="266"/>
      <c r="G39" s="137"/>
      <c r="H39" s="230"/>
      <c r="I39" s="230"/>
      <c r="J39" s="230"/>
      <c r="K39" s="230"/>
      <c r="L39" s="230"/>
      <c r="M39" s="230"/>
      <c r="N39" s="230"/>
      <c r="O39" s="230"/>
      <c r="P39" s="230"/>
      <c r="Q39" s="230"/>
      <c r="R39" s="230"/>
      <c r="S39" s="230"/>
      <c r="T39" s="230"/>
      <c r="U39" s="228"/>
      <c r="V39" s="193"/>
      <c r="W39" s="193"/>
      <c r="X39" s="193"/>
      <c r="Y39" s="193"/>
      <c r="Z39" s="241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230"/>
      <c r="AL39" s="46"/>
    </row>
    <row r="40" spans="2:38" hidden="1" outlineLevel="1" x14ac:dyDescent="0.2">
      <c r="B40" s="43"/>
      <c r="C40" s="228"/>
      <c r="D40" s="229"/>
      <c r="E40" s="229"/>
      <c r="F40" s="266"/>
      <c r="G40" s="137"/>
      <c r="H40" s="230"/>
      <c r="I40" s="230"/>
      <c r="J40" s="230"/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28"/>
      <c r="V40" s="193"/>
      <c r="W40" s="193"/>
      <c r="X40" s="193"/>
      <c r="Y40" s="193"/>
      <c r="Z40" s="241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230"/>
      <c r="AL40" s="46"/>
    </row>
    <row r="41" spans="2:38" hidden="1" outlineLevel="1" x14ac:dyDescent="0.2">
      <c r="B41" s="43"/>
      <c r="C41" s="228"/>
      <c r="D41" s="229"/>
      <c r="E41" s="229"/>
      <c r="F41" s="266"/>
      <c r="G41" s="137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28"/>
      <c r="V41" s="193"/>
      <c r="W41" s="193"/>
      <c r="X41" s="193"/>
      <c r="Y41" s="193"/>
      <c r="Z41" s="241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230"/>
      <c r="AL41" s="46"/>
    </row>
    <row r="42" spans="2:38" hidden="1" outlineLevel="1" x14ac:dyDescent="0.2">
      <c r="B42" s="43"/>
      <c r="C42" s="228"/>
      <c r="D42" s="229"/>
      <c r="E42" s="229"/>
      <c r="F42" s="266"/>
      <c r="G42" s="137"/>
      <c r="H42" s="230"/>
      <c r="I42" s="230"/>
      <c r="J42" s="230"/>
      <c r="K42" s="230"/>
      <c r="L42" s="230"/>
      <c r="M42" s="230"/>
      <c r="N42" s="230"/>
      <c r="O42" s="230"/>
      <c r="P42" s="230"/>
      <c r="Q42" s="230"/>
      <c r="R42" s="230"/>
      <c r="S42" s="230"/>
      <c r="T42" s="230"/>
      <c r="U42" s="228"/>
      <c r="V42" s="193"/>
      <c r="W42" s="193"/>
      <c r="X42" s="193"/>
      <c r="Y42" s="193"/>
      <c r="Z42" s="241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230"/>
      <c r="AL42" s="46"/>
    </row>
    <row r="43" spans="2:38" hidden="1" outlineLevel="1" x14ac:dyDescent="0.2">
      <c r="B43" s="43"/>
      <c r="C43" s="228"/>
      <c r="D43" s="229"/>
      <c r="E43" s="229"/>
      <c r="F43" s="266"/>
      <c r="G43" s="137"/>
      <c r="H43" s="230"/>
      <c r="I43" s="230"/>
      <c r="J43" s="230"/>
      <c r="K43" s="230"/>
      <c r="L43" s="230"/>
      <c r="M43" s="230"/>
      <c r="N43" s="230"/>
      <c r="O43" s="230"/>
      <c r="P43" s="230"/>
      <c r="Q43" s="230"/>
      <c r="R43" s="230"/>
      <c r="S43" s="230"/>
      <c r="T43" s="230"/>
      <c r="U43" s="228"/>
      <c r="V43" s="193"/>
      <c r="W43" s="193"/>
      <c r="X43" s="193"/>
      <c r="Y43" s="193"/>
      <c r="Z43" s="241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230"/>
      <c r="AL43" s="46"/>
    </row>
    <row r="44" spans="2:38" hidden="1" outlineLevel="1" x14ac:dyDescent="0.2">
      <c r="B44" s="43"/>
      <c r="C44" s="228"/>
      <c r="D44" s="229"/>
      <c r="E44" s="229"/>
      <c r="F44" s="266"/>
      <c r="G44" s="137"/>
      <c r="H44" s="230"/>
      <c r="I44" s="230"/>
      <c r="J44" s="230"/>
      <c r="K44" s="230"/>
      <c r="L44" s="230"/>
      <c r="M44" s="230"/>
      <c r="N44" s="230"/>
      <c r="O44" s="230"/>
      <c r="P44" s="230"/>
      <c r="Q44" s="230"/>
      <c r="R44" s="230"/>
      <c r="S44" s="230"/>
      <c r="T44" s="230"/>
      <c r="U44" s="228"/>
      <c r="V44" s="193"/>
      <c r="W44" s="193"/>
      <c r="X44" s="193"/>
      <c r="Y44" s="193"/>
      <c r="Z44" s="241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230"/>
      <c r="AL44" s="46"/>
    </row>
    <row r="45" spans="2:38" hidden="1" outlineLevel="1" x14ac:dyDescent="0.2">
      <c r="B45" s="43"/>
      <c r="C45" s="228"/>
      <c r="D45" s="229"/>
      <c r="E45" s="229"/>
      <c r="F45" s="266"/>
      <c r="G45" s="137"/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28"/>
      <c r="V45" s="193"/>
      <c r="W45" s="193"/>
      <c r="X45" s="193"/>
      <c r="Y45" s="193"/>
      <c r="Z45" s="241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230"/>
      <c r="AL45" s="46"/>
    </row>
    <row r="46" spans="2:38" hidden="1" outlineLevel="1" x14ac:dyDescent="0.2">
      <c r="B46" s="43"/>
      <c r="C46" s="228"/>
      <c r="D46" s="229"/>
      <c r="E46" s="229"/>
      <c r="F46" s="266"/>
      <c r="G46" s="137"/>
      <c r="H46" s="230"/>
      <c r="I46" s="230"/>
      <c r="J46" s="230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28"/>
      <c r="V46" s="193"/>
      <c r="W46" s="193"/>
      <c r="X46" s="193"/>
      <c r="Y46" s="193"/>
      <c r="Z46" s="241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230"/>
      <c r="AL46" s="46"/>
    </row>
    <row r="47" spans="2:38" hidden="1" outlineLevel="1" x14ac:dyDescent="0.2">
      <c r="B47" s="43"/>
      <c r="C47" s="228"/>
      <c r="D47" s="229"/>
      <c r="E47" s="229"/>
      <c r="F47" s="266"/>
      <c r="G47" s="137"/>
      <c r="H47" s="230"/>
      <c r="I47" s="230"/>
      <c r="J47" s="230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28"/>
      <c r="V47" s="193"/>
      <c r="W47" s="193"/>
      <c r="X47" s="193"/>
      <c r="Y47" s="193"/>
      <c r="Z47" s="241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230"/>
      <c r="AL47" s="46"/>
    </row>
    <row r="48" spans="2:38" hidden="1" outlineLevel="1" x14ac:dyDescent="0.2">
      <c r="B48" s="43"/>
      <c r="C48" s="228"/>
      <c r="D48" s="229"/>
      <c r="E48" s="229"/>
      <c r="F48" s="266"/>
      <c r="G48" s="137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28"/>
      <c r="V48" s="193"/>
      <c r="W48" s="193"/>
      <c r="X48" s="193"/>
      <c r="Y48" s="193"/>
      <c r="Z48" s="241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230"/>
      <c r="AL48" s="46"/>
    </row>
    <row r="49" spans="2:38" hidden="1" outlineLevel="1" x14ac:dyDescent="0.2">
      <c r="B49" s="43"/>
      <c r="C49" s="228"/>
      <c r="D49" s="229"/>
      <c r="E49" s="229"/>
      <c r="F49" s="266"/>
      <c r="G49" s="137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28"/>
      <c r="V49" s="193"/>
      <c r="W49" s="193"/>
      <c r="X49" s="193"/>
      <c r="Y49" s="193"/>
      <c r="Z49" s="241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230"/>
      <c r="AL49" s="46"/>
    </row>
    <row r="50" spans="2:38" hidden="1" outlineLevel="1" x14ac:dyDescent="0.2">
      <c r="B50" s="43"/>
      <c r="C50" s="228"/>
      <c r="D50" s="229"/>
      <c r="E50" s="229"/>
      <c r="F50" s="266"/>
      <c r="G50" s="137"/>
      <c r="H50" s="230"/>
      <c r="I50" s="230"/>
      <c r="J50" s="230"/>
      <c r="K50" s="230"/>
      <c r="L50" s="230"/>
      <c r="M50" s="230"/>
      <c r="N50" s="230"/>
      <c r="O50" s="230"/>
      <c r="P50" s="230"/>
      <c r="Q50" s="230"/>
      <c r="R50" s="230"/>
      <c r="S50" s="230"/>
      <c r="T50" s="230"/>
      <c r="U50" s="228"/>
      <c r="V50" s="193"/>
      <c r="W50" s="193"/>
      <c r="X50" s="193"/>
      <c r="Y50" s="193"/>
      <c r="Z50" s="241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230"/>
      <c r="AL50" s="46"/>
    </row>
    <row r="51" spans="2:38" hidden="1" outlineLevel="1" x14ac:dyDescent="0.2">
      <c r="B51" s="43"/>
      <c r="C51" s="228"/>
      <c r="D51" s="229"/>
      <c r="E51" s="229"/>
      <c r="F51" s="1"/>
      <c r="G51" s="137"/>
      <c r="H51" s="230"/>
      <c r="I51" s="230"/>
      <c r="J51" s="230"/>
      <c r="K51" s="230"/>
      <c r="L51" s="230"/>
      <c r="M51" s="230"/>
      <c r="N51" s="230"/>
      <c r="O51" s="230"/>
      <c r="P51" s="230"/>
      <c r="Q51" s="230"/>
      <c r="R51" s="230"/>
      <c r="S51" s="230"/>
      <c r="T51" s="230"/>
      <c r="U51" s="228"/>
      <c r="V51" s="193"/>
      <c r="W51" s="193"/>
      <c r="X51" s="193"/>
      <c r="Y51" s="24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230"/>
      <c r="AL51" s="46"/>
    </row>
    <row r="52" spans="2:38" s="238" customFormat="1" ht="20" collapsed="1" x14ac:dyDescent="0.2">
      <c r="B52" s="231"/>
      <c r="C52" s="232"/>
      <c r="D52" s="233" t="s">
        <v>26</v>
      </c>
      <c r="E52" s="233"/>
      <c r="F52" s="233"/>
      <c r="G52" s="234"/>
      <c r="H52" s="235"/>
      <c r="I52" s="235"/>
      <c r="J52" s="235"/>
      <c r="K52" s="235"/>
      <c r="L52" s="235"/>
      <c r="M52" s="235"/>
      <c r="N52" s="235"/>
      <c r="O52" s="235"/>
      <c r="P52" s="235"/>
      <c r="Q52" s="235"/>
      <c r="R52" s="235"/>
      <c r="S52" s="235"/>
      <c r="T52" s="235"/>
      <c r="U52" s="232"/>
      <c r="V52" s="236"/>
      <c r="W52" s="236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  <c r="AI52" s="244"/>
      <c r="AJ52" s="244"/>
      <c r="AK52" s="235"/>
      <c r="AL52" s="237"/>
    </row>
    <row r="53" spans="2:38" ht="20" x14ac:dyDescent="0.2">
      <c r="B53" s="43"/>
      <c r="C53" s="228"/>
      <c r="D53" s="229"/>
      <c r="E53" s="229"/>
      <c r="F53" s="229"/>
      <c r="G53" s="137"/>
      <c r="H53" s="245" t="s">
        <v>7</v>
      </c>
      <c r="I53" s="230"/>
      <c r="J53" s="230"/>
      <c r="K53" s="230"/>
      <c r="L53" s="230"/>
      <c r="M53" s="230"/>
      <c r="N53" s="230"/>
      <c r="O53" s="230"/>
      <c r="P53" s="230"/>
      <c r="Q53" s="230"/>
      <c r="R53" s="230"/>
      <c r="S53" s="230"/>
      <c r="T53" s="230"/>
      <c r="U53" s="228"/>
      <c r="V53" s="245" t="s">
        <v>167</v>
      </c>
      <c r="W53" s="193"/>
      <c r="X53" s="246"/>
      <c r="Y53" s="246" t="s">
        <v>30</v>
      </c>
      <c r="Z53" s="246" t="s">
        <v>54</v>
      </c>
      <c r="AA53" s="246"/>
      <c r="AB53" s="246" t="s">
        <v>30</v>
      </c>
      <c r="AC53" s="246" t="s">
        <v>54</v>
      </c>
      <c r="AD53" s="246"/>
      <c r="AE53" s="246" t="s">
        <v>30</v>
      </c>
      <c r="AF53" s="246" t="s">
        <v>54</v>
      </c>
      <c r="AG53" s="246"/>
      <c r="AH53" s="246" t="s">
        <v>30</v>
      </c>
      <c r="AI53" s="246" t="s">
        <v>54</v>
      </c>
      <c r="AJ53" s="246"/>
      <c r="AK53" s="230"/>
      <c r="AL53" s="46"/>
    </row>
    <row r="54" spans="2:38" s="250" customFormat="1" ht="21" x14ac:dyDescent="0.25">
      <c r="B54" s="247"/>
      <c r="C54" s="240"/>
      <c r="D54" s="241"/>
      <c r="E54" s="248"/>
      <c r="F54" s="245"/>
      <c r="G54" s="240"/>
      <c r="H54" s="240" t="s">
        <v>4</v>
      </c>
      <c r="I54" s="240" t="s">
        <v>5</v>
      </c>
      <c r="J54" s="240" t="s">
        <v>6</v>
      </c>
      <c r="K54" s="240" t="s">
        <v>8</v>
      </c>
      <c r="L54" s="240" t="s">
        <v>9</v>
      </c>
      <c r="M54" s="240" t="s">
        <v>10</v>
      </c>
      <c r="N54" s="240" t="s">
        <v>11</v>
      </c>
      <c r="O54" s="240" t="s">
        <v>12</v>
      </c>
      <c r="P54" s="240" t="s">
        <v>13</v>
      </c>
      <c r="Q54" s="240" t="s">
        <v>14</v>
      </c>
      <c r="R54" s="240" t="s">
        <v>15</v>
      </c>
      <c r="S54" s="240" t="s">
        <v>16</v>
      </c>
      <c r="T54" s="240"/>
      <c r="U54" s="245"/>
      <c r="V54" s="240" t="s">
        <v>22</v>
      </c>
      <c r="W54" s="240" t="s">
        <v>54</v>
      </c>
      <c r="X54" s="240"/>
      <c r="Y54" s="240" t="s">
        <v>234</v>
      </c>
      <c r="Z54" s="240" t="s">
        <v>234</v>
      </c>
      <c r="AA54" s="240"/>
      <c r="AB54" s="240" t="s">
        <v>236</v>
      </c>
      <c r="AC54" s="240" t="s">
        <v>236</v>
      </c>
      <c r="AD54" s="240"/>
      <c r="AE54" s="240" t="s">
        <v>236</v>
      </c>
      <c r="AF54" s="240" t="s">
        <v>236</v>
      </c>
      <c r="AG54" s="240"/>
      <c r="AH54" s="240" t="s">
        <v>239</v>
      </c>
      <c r="AI54" s="240" t="s">
        <v>239</v>
      </c>
      <c r="AJ54" s="240"/>
      <c r="AK54" s="240"/>
      <c r="AL54" s="249"/>
    </row>
    <row r="55" spans="2:38" s="250" customFormat="1" ht="18" x14ac:dyDescent="0.2">
      <c r="B55" s="247"/>
      <c r="C55" s="240"/>
      <c r="D55" s="241"/>
      <c r="E55" s="241"/>
      <c r="F55" s="240"/>
      <c r="G55" s="240"/>
      <c r="H55" s="240" t="s">
        <v>3</v>
      </c>
      <c r="I55" s="240" t="s">
        <v>3</v>
      </c>
      <c r="J55" s="240" t="s">
        <v>3</v>
      </c>
      <c r="K55" s="240" t="s">
        <v>3</v>
      </c>
      <c r="L55" s="240" t="s">
        <v>3</v>
      </c>
      <c r="M55" s="240" t="s">
        <v>3</v>
      </c>
      <c r="N55" s="240" t="s">
        <v>3</v>
      </c>
      <c r="O55" s="240" t="s">
        <v>3</v>
      </c>
      <c r="P55" s="240" t="s">
        <v>3</v>
      </c>
      <c r="Q55" s="240" t="s">
        <v>3</v>
      </c>
      <c r="R55" s="240" t="s">
        <v>3</v>
      </c>
      <c r="S55" s="240" t="s">
        <v>3</v>
      </c>
      <c r="T55" s="240"/>
      <c r="U55" s="240"/>
      <c r="V55" s="240" t="s">
        <v>3</v>
      </c>
      <c r="W55" s="240" t="s">
        <v>3</v>
      </c>
      <c r="X55" s="240"/>
      <c r="Y55" s="240" t="s">
        <v>235</v>
      </c>
      <c r="Z55" s="240" t="s">
        <v>235</v>
      </c>
      <c r="AA55" s="240"/>
      <c r="AB55" s="240" t="s">
        <v>237</v>
      </c>
      <c r="AC55" s="240" t="s">
        <v>237</v>
      </c>
      <c r="AD55" s="240"/>
      <c r="AE55" s="240" t="s">
        <v>238</v>
      </c>
      <c r="AF55" s="240" t="s">
        <v>238</v>
      </c>
      <c r="AG55" s="240"/>
      <c r="AH55" s="240" t="s">
        <v>240</v>
      </c>
      <c r="AI55" s="240" t="s">
        <v>240</v>
      </c>
      <c r="AJ55" s="240"/>
      <c r="AK55" s="240"/>
      <c r="AL55" s="249"/>
    </row>
    <row r="56" spans="2:38" s="250" customFormat="1" x14ac:dyDescent="0.2">
      <c r="B56" s="247"/>
      <c r="C56" s="240"/>
      <c r="D56" s="241"/>
      <c r="E56" s="241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9"/>
    </row>
    <row r="57" spans="2:38" s="250" customFormat="1" x14ac:dyDescent="0.2">
      <c r="B57" s="247"/>
      <c r="C57" s="240"/>
      <c r="D57" s="241" t="s">
        <v>20</v>
      </c>
      <c r="E57" s="241"/>
      <c r="F57" s="240"/>
      <c r="G57" s="240"/>
      <c r="H57" s="240"/>
      <c r="I57" s="240"/>
      <c r="J57" s="240"/>
      <c r="K57" s="240"/>
      <c r="L57" s="240"/>
      <c r="M57" s="240"/>
      <c r="N57" s="240"/>
      <c r="O57" s="240"/>
      <c r="P57" s="240"/>
      <c r="Q57" s="240"/>
      <c r="R57" s="240"/>
      <c r="S57" s="240"/>
      <c r="T57" s="240"/>
      <c r="U57" s="240"/>
      <c r="V57" s="240"/>
      <c r="W57" s="240"/>
      <c r="X57" s="240"/>
      <c r="Y57" s="240"/>
      <c r="Z57" s="240"/>
      <c r="AA57" s="240"/>
      <c r="AB57" s="240"/>
      <c r="AC57" s="240"/>
      <c r="AD57" s="240"/>
      <c r="AE57" s="240"/>
      <c r="AF57" s="240"/>
      <c r="AG57" s="240"/>
      <c r="AH57" s="240"/>
      <c r="AI57" s="240"/>
      <c r="AJ57" s="240"/>
      <c r="AK57" s="240"/>
      <c r="AL57" s="249"/>
    </row>
    <row r="58" spans="2:38" s="250" customFormat="1" hidden="1" outlineLevel="1" x14ac:dyDescent="0.2">
      <c r="B58" s="247"/>
      <c r="C58" s="240"/>
      <c r="D58" s="241"/>
      <c r="E58" s="241" t="s">
        <v>50</v>
      </c>
      <c r="F58" s="240"/>
      <c r="G58" s="240"/>
      <c r="H58" s="240"/>
      <c r="I58" s="240"/>
      <c r="J58" s="240"/>
      <c r="K58" s="240"/>
      <c r="L58" s="240"/>
      <c r="M58" s="240"/>
      <c r="N58" s="240"/>
      <c r="O58" s="240"/>
      <c r="P58" s="240"/>
      <c r="Q58" s="240"/>
      <c r="R58" s="240"/>
      <c r="S58" s="240"/>
      <c r="T58" s="240"/>
      <c r="U58" s="240"/>
      <c r="V58" s="240"/>
      <c r="W58" s="240"/>
      <c r="X58" s="240"/>
      <c r="Y58" s="240"/>
      <c r="Z58" s="240"/>
      <c r="AA58" s="240"/>
      <c r="AB58" s="240"/>
      <c r="AC58" s="240"/>
      <c r="AD58" s="240"/>
      <c r="AE58" s="240"/>
      <c r="AF58" s="240"/>
      <c r="AG58" s="240"/>
      <c r="AH58" s="240"/>
      <c r="AI58" s="240"/>
      <c r="AJ58" s="240"/>
      <c r="AK58" s="240"/>
      <c r="AL58" s="249"/>
    </row>
    <row r="59" spans="2:38" s="255" customFormat="1" hidden="1" outlineLevel="1" x14ac:dyDescent="0.2">
      <c r="B59" s="251"/>
      <c r="C59" s="252"/>
      <c r="D59" s="253"/>
      <c r="E59" s="253"/>
      <c r="F59" s="252" t="s">
        <v>39</v>
      </c>
      <c r="G59" s="252"/>
      <c r="H59" s="252">
        <f>'Matrix Report'!I$8</f>
        <v>374.976</v>
      </c>
      <c r="I59" s="252">
        <f>'Matrix Report'!I$39</f>
        <v>322.72800000000001</v>
      </c>
      <c r="J59" s="252">
        <f>'Matrix Report'!I$70</f>
        <v>291.64800000000002</v>
      </c>
      <c r="K59" s="252">
        <f>'Matrix Report'!I$101</f>
        <v>221.76</v>
      </c>
      <c r="L59" s="252">
        <f>'Matrix Report'!I$132</f>
        <v>145.82400000000001</v>
      </c>
      <c r="M59" s="252">
        <f>'Matrix Report'!I$163</f>
        <v>60.48</v>
      </c>
      <c r="N59" s="252">
        <f>'Matrix Report'!I$194</f>
        <v>20.832000000000001</v>
      </c>
      <c r="O59" s="252">
        <f>'Matrix Report'!I$225</f>
        <v>41.664000000000001</v>
      </c>
      <c r="P59" s="252">
        <f>'Matrix Report'!I$257</f>
        <v>100.8</v>
      </c>
      <c r="Q59" s="252">
        <f>'Matrix Report'!I$288</f>
        <v>187.488</v>
      </c>
      <c r="R59" s="252">
        <f>'Matrix Report'!I$319</f>
        <v>282.24</v>
      </c>
      <c r="S59" s="252">
        <f>'Matrix Report'!I$350</f>
        <v>333.31200000000001</v>
      </c>
      <c r="T59" s="252"/>
      <c r="U59" s="252"/>
      <c r="V59" s="252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52"/>
      <c r="AK59" s="252"/>
      <c r="AL59" s="254"/>
    </row>
    <row r="60" spans="2:38" s="255" customFormat="1" hidden="1" outlineLevel="1" x14ac:dyDescent="0.2">
      <c r="B60" s="251"/>
      <c r="C60" s="252"/>
      <c r="D60" s="253"/>
      <c r="E60" s="253"/>
      <c r="F60" s="252" t="s">
        <v>36</v>
      </c>
      <c r="G60" s="252"/>
      <c r="H60" s="252">
        <f>'Matrix Report'!I$9</f>
        <v>208.9152</v>
      </c>
      <c r="I60" s="252">
        <f>'Matrix Report'!I$40</f>
        <v>179.8056</v>
      </c>
      <c r="J60" s="252">
        <f>'Matrix Report'!I$71</f>
        <v>162.4896</v>
      </c>
      <c r="K60" s="252">
        <f>'Matrix Report'!I$102</f>
        <v>123.55200000000001</v>
      </c>
      <c r="L60" s="252">
        <f>'Matrix Report'!I$133</f>
        <v>81.244799999999998</v>
      </c>
      <c r="M60" s="252">
        <f>'Matrix Report'!I$164</f>
        <v>33.695999999999998</v>
      </c>
      <c r="N60" s="252">
        <f>'Matrix Report'!I$195</f>
        <v>11.606399999999999</v>
      </c>
      <c r="O60" s="252">
        <f>'Matrix Report'!I$226</f>
        <v>23.212799999999998</v>
      </c>
      <c r="P60" s="252">
        <f>'Matrix Report'!I$258</f>
        <v>56.16</v>
      </c>
      <c r="Q60" s="252">
        <f>'Matrix Report'!I$289</f>
        <v>104.4576</v>
      </c>
      <c r="R60" s="252">
        <f>'Matrix Report'!I$320</f>
        <v>157.24799999999999</v>
      </c>
      <c r="S60" s="252">
        <f>'Matrix Report'!I$351</f>
        <v>185.70239999999998</v>
      </c>
      <c r="T60" s="252"/>
      <c r="U60" s="252"/>
      <c r="V60" s="252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52"/>
      <c r="AJ60" s="252"/>
      <c r="AK60" s="252"/>
      <c r="AL60" s="254"/>
    </row>
    <row r="61" spans="2:38" s="255" customFormat="1" hidden="1" outlineLevel="1" x14ac:dyDescent="0.2">
      <c r="B61" s="251"/>
      <c r="C61" s="252"/>
      <c r="D61" s="253"/>
      <c r="E61" s="253"/>
      <c r="F61" s="252" t="s">
        <v>37</v>
      </c>
      <c r="G61" s="252"/>
      <c r="H61" s="252">
        <f>'Matrix Report'!I$10</f>
        <v>267.83999999999997</v>
      </c>
      <c r="I61" s="252">
        <f>'Matrix Report'!I$41</f>
        <v>230.52</v>
      </c>
      <c r="J61" s="252">
        <f>'Matrix Report'!I$72</f>
        <v>208.32</v>
      </c>
      <c r="K61" s="252">
        <f>'Matrix Report'!I$103</f>
        <v>158.4</v>
      </c>
      <c r="L61" s="252">
        <f>'Matrix Report'!I$134</f>
        <v>104.16</v>
      </c>
      <c r="M61" s="252">
        <f>'Matrix Report'!I$165</f>
        <v>43.2</v>
      </c>
      <c r="N61" s="252">
        <f>'Matrix Report'!I$196</f>
        <v>14.88</v>
      </c>
      <c r="O61" s="252">
        <f>'Matrix Report'!I$227</f>
        <v>29.76</v>
      </c>
      <c r="P61" s="252">
        <f>'Matrix Report'!I$259</f>
        <v>72</v>
      </c>
      <c r="Q61" s="252">
        <f>'Matrix Report'!I$290</f>
        <v>133.91999999999999</v>
      </c>
      <c r="R61" s="252">
        <f>'Matrix Report'!I$321</f>
        <v>201.6</v>
      </c>
      <c r="S61" s="252">
        <f>'Matrix Report'!I$352</f>
        <v>238.08</v>
      </c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52"/>
      <c r="AJ61" s="252"/>
      <c r="AK61" s="252"/>
      <c r="AL61" s="254"/>
    </row>
    <row r="62" spans="2:38" s="255" customFormat="1" hidden="1" outlineLevel="1" x14ac:dyDescent="0.2">
      <c r="B62" s="251"/>
      <c r="C62" s="252"/>
      <c r="D62" s="253"/>
      <c r="E62" s="253"/>
      <c r="F62" s="252" t="s">
        <v>38</v>
      </c>
      <c r="G62" s="252"/>
      <c r="H62" s="252">
        <f>'Matrix Report'!I$11</f>
        <v>0</v>
      </c>
      <c r="I62" s="252">
        <f>'Matrix Report'!I$42</f>
        <v>0</v>
      </c>
      <c r="J62" s="252">
        <f>'Matrix Report'!I$73</f>
        <v>0</v>
      </c>
      <c r="K62" s="252">
        <f>'Matrix Report'!I$104</f>
        <v>0</v>
      </c>
      <c r="L62" s="252">
        <f>'Matrix Report'!I$135</f>
        <v>0</v>
      </c>
      <c r="M62" s="252">
        <f>'Matrix Report'!I$166</f>
        <v>0</v>
      </c>
      <c r="N62" s="252">
        <f>'Matrix Report'!I$197</f>
        <v>0</v>
      </c>
      <c r="O62" s="252">
        <f>'Matrix Report'!I$228</f>
        <v>0</v>
      </c>
      <c r="P62" s="252">
        <f>'Matrix Report'!I$260</f>
        <v>0</v>
      </c>
      <c r="Q62" s="252">
        <f>'Matrix Report'!I$291</f>
        <v>0</v>
      </c>
      <c r="R62" s="252">
        <f>'Matrix Report'!I$322</f>
        <v>0</v>
      </c>
      <c r="S62" s="252">
        <f>'Matrix Report'!I$353</f>
        <v>0</v>
      </c>
      <c r="T62" s="252"/>
      <c r="U62" s="252"/>
      <c r="V62" s="252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52"/>
      <c r="AJ62" s="252"/>
      <c r="AK62" s="252"/>
      <c r="AL62" s="254"/>
    </row>
    <row r="63" spans="2:38" s="255" customFormat="1" hidden="1" outlineLevel="1" x14ac:dyDescent="0.2">
      <c r="B63" s="251"/>
      <c r="C63" s="252"/>
      <c r="D63" s="253"/>
      <c r="E63" s="253"/>
      <c r="F63" s="252" t="s">
        <v>20</v>
      </c>
      <c r="G63" s="252"/>
      <c r="H63" s="252">
        <f>'Matrix Report'!I$12</f>
        <v>0</v>
      </c>
      <c r="I63" s="252">
        <f>'Matrix Report'!I$43</f>
        <v>0</v>
      </c>
      <c r="J63" s="252">
        <f>'Matrix Report'!I$74</f>
        <v>0</v>
      </c>
      <c r="K63" s="252">
        <f>'Matrix Report'!I$105</f>
        <v>0</v>
      </c>
      <c r="L63" s="252">
        <f>'Matrix Report'!I$136</f>
        <v>0</v>
      </c>
      <c r="M63" s="252">
        <f>'Matrix Report'!I$167</f>
        <v>0</v>
      </c>
      <c r="N63" s="252">
        <f>'Matrix Report'!I$198</f>
        <v>0</v>
      </c>
      <c r="O63" s="252">
        <f>'Matrix Report'!I$229</f>
        <v>0</v>
      </c>
      <c r="P63" s="252">
        <f>'Matrix Report'!I$261</f>
        <v>0</v>
      </c>
      <c r="Q63" s="252">
        <f>'Matrix Report'!I$292</f>
        <v>0</v>
      </c>
      <c r="R63" s="252">
        <f>'Matrix Report'!I$323</f>
        <v>0</v>
      </c>
      <c r="S63" s="252">
        <f>'Matrix Report'!I$354</f>
        <v>0</v>
      </c>
      <c r="T63" s="252"/>
      <c r="U63" s="252"/>
      <c r="V63" s="252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252"/>
      <c r="AH63" s="252"/>
      <c r="AI63" s="252"/>
      <c r="AJ63" s="252"/>
      <c r="AK63" s="252"/>
      <c r="AL63" s="254"/>
    </row>
    <row r="64" spans="2:38" s="255" customFormat="1" hidden="1" outlineLevel="1" x14ac:dyDescent="0.2">
      <c r="B64" s="251"/>
      <c r="C64" s="252"/>
      <c r="D64" s="253"/>
      <c r="E64" s="253"/>
      <c r="F64" s="252" t="s">
        <v>21</v>
      </c>
      <c r="G64" s="252"/>
      <c r="H64" s="252">
        <f>'Matrix Report'!I$13</f>
        <v>-33.479999999999997</v>
      </c>
      <c r="I64" s="252">
        <f>'Matrix Report'!I$44</f>
        <v>-30.51</v>
      </c>
      <c r="J64" s="252">
        <f>'Matrix Report'!I$75</f>
        <v>-33.479999999999997</v>
      </c>
      <c r="K64" s="252">
        <f>'Matrix Report'!I$106</f>
        <v>-32.4</v>
      </c>
      <c r="L64" s="252">
        <f>'Matrix Report'!I$137</f>
        <v>-33.479999999999997</v>
      </c>
      <c r="M64" s="252">
        <f>'Matrix Report'!I$168</f>
        <v>-32.4</v>
      </c>
      <c r="N64" s="252">
        <f>'Matrix Report'!I$199</f>
        <v>-33.479999999999997</v>
      </c>
      <c r="O64" s="252">
        <f>'Matrix Report'!I$230</f>
        <v>-33.479999999999997</v>
      </c>
      <c r="P64" s="252">
        <f>'Matrix Report'!I$262</f>
        <v>-32.4</v>
      </c>
      <c r="Q64" s="252">
        <f>'Matrix Report'!I$293</f>
        <v>-33.479999999999997</v>
      </c>
      <c r="R64" s="252">
        <f>'Matrix Report'!I$324</f>
        <v>-32.4</v>
      </c>
      <c r="S64" s="252">
        <f>'Matrix Report'!I$355</f>
        <v>-33.479999999999997</v>
      </c>
      <c r="T64" s="252"/>
      <c r="U64" s="252"/>
      <c r="V64" s="252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  <c r="AH64" s="252"/>
      <c r="AI64" s="252"/>
      <c r="AJ64" s="252"/>
      <c r="AK64" s="252"/>
      <c r="AL64" s="254"/>
    </row>
    <row r="65" spans="2:38" s="255" customFormat="1" hidden="1" outlineLevel="1" x14ac:dyDescent="0.2">
      <c r="B65" s="251"/>
      <c r="C65" s="252"/>
      <c r="D65" s="253"/>
      <c r="E65" s="253"/>
      <c r="F65" s="252" t="s">
        <v>27</v>
      </c>
      <c r="G65" s="252"/>
      <c r="H65" s="252">
        <f>'Matrix Report'!I$14</f>
        <v>0</v>
      </c>
      <c r="I65" s="252">
        <f>'Matrix Report'!I$45</f>
        <v>0</v>
      </c>
      <c r="J65" s="252">
        <f>'Matrix Report'!I$76</f>
        <v>0</v>
      </c>
      <c r="K65" s="252">
        <f>'Matrix Report'!I$107</f>
        <v>0</v>
      </c>
      <c r="L65" s="252">
        <f>'Matrix Report'!I$138</f>
        <v>0</v>
      </c>
      <c r="M65" s="252">
        <f>'Matrix Report'!I$169</f>
        <v>0</v>
      </c>
      <c r="N65" s="252">
        <f>'Matrix Report'!I$200</f>
        <v>0</v>
      </c>
      <c r="O65" s="252">
        <f>'Matrix Report'!I$231</f>
        <v>0</v>
      </c>
      <c r="P65" s="252">
        <f>'Matrix Report'!I$263</f>
        <v>0</v>
      </c>
      <c r="Q65" s="252">
        <f>'Matrix Report'!I$294</f>
        <v>0</v>
      </c>
      <c r="R65" s="252">
        <f>'Matrix Report'!I$325</f>
        <v>0</v>
      </c>
      <c r="S65" s="252">
        <f>'Matrix Report'!I$356</f>
        <v>0</v>
      </c>
      <c r="T65" s="252"/>
      <c r="U65" s="252"/>
      <c r="V65" s="252"/>
      <c r="W65" s="252"/>
      <c r="X65" s="252"/>
      <c r="Y65" s="252"/>
      <c r="Z65" s="252"/>
      <c r="AA65" s="252"/>
      <c r="AB65" s="252"/>
      <c r="AC65" s="252"/>
      <c r="AD65" s="252"/>
      <c r="AE65" s="252"/>
      <c r="AF65" s="252"/>
      <c r="AG65" s="252"/>
      <c r="AH65" s="252"/>
      <c r="AI65" s="252"/>
      <c r="AJ65" s="252"/>
      <c r="AK65" s="252"/>
      <c r="AL65" s="254"/>
    </row>
    <row r="66" spans="2:38" s="255" customFormat="1" hidden="1" outlineLevel="1" x14ac:dyDescent="0.2">
      <c r="B66" s="251"/>
      <c r="C66" s="252"/>
      <c r="D66" s="253"/>
      <c r="E66" s="253"/>
      <c r="F66" s="252" t="s">
        <v>19</v>
      </c>
      <c r="G66" s="252"/>
      <c r="H66" s="252">
        <f>'Matrix Report'!I$15</f>
        <v>0</v>
      </c>
      <c r="I66" s="252">
        <f>'Matrix Report'!I$46</f>
        <v>0</v>
      </c>
      <c r="J66" s="252">
        <f>'Matrix Report'!I$77</f>
        <v>0</v>
      </c>
      <c r="K66" s="252">
        <f>'Matrix Report'!I$108</f>
        <v>0</v>
      </c>
      <c r="L66" s="252">
        <f>'Matrix Report'!I$139</f>
        <v>0</v>
      </c>
      <c r="M66" s="252">
        <f>'Matrix Report'!I$170</f>
        <v>0</v>
      </c>
      <c r="N66" s="252">
        <f>'Matrix Report'!I$201</f>
        <v>0</v>
      </c>
      <c r="O66" s="252">
        <f>'Matrix Report'!I$232</f>
        <v>0</v>
      </c>
      <c r="P66" s="252">
        <f>'Matrix Report'!I$264</f>
        <v>0</v>
      </c>
      <c r="Q66" s="252">
        <f>'Matrix Report'!I$295</f>
        <v>0</v>
      </c>
      <c r="R66" s="252">
        <f>'Matrix Report'!I$326</f>
        <v>0</v>
      </c>
      <c r="S66" s="252">
        <f>'Matrix Report'!I$357</f>
        <v>0</v>
      </c>
      <c r="T66" s="252"/>
      <c r="U66" s="252"/>
      <c r="V66" s="252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4"/>
    </row>
    <row r="67" spans="2:38" s="255" customFormat="1" hidden="1" outlineLevel="1" x14ac:dyDescent="0.2">
      <c r="B67" s="251"/>
      <c r="C67" s="252"/>
      <c r="D67" s="253"/>
      <c r="E67" s="253"/>
      <c r="F67" s="252" t="s">
        <v>35</v>
      </c>
      <c r="G67" s="252"/>
      <c r="H67" s="252">
        <f>'Matrix Report'!I$16</f>
        <v>0</v>
      </c>
      <c r="I67" s="252">
        <f>'Matrix Report'!I$47</f>
        <v>0</v>
      </c>
      <c r="J67" s="252">
        <f>'Matrix Report'!I$78</f>
        <v>0</v>
      </c>
      <c r="K67" s="252">
        <f>'Matrix Report'!I$109</f>
        <v>0</v>
      </c>
      <c r="L67" s="252">
        <f>'Matrix Report'!I$140</f>
        <v>0</v>
      </c>
      <c r="M67" s="252">
        <f>'Matrix Report'!I$171</f>
        <v>0</v>
      </c>
      <c r="N67" s="252">
        <f>'Matrix Report'!I$202</f>
        <v>0</v>
      </c>
      <c r="O67" s="252">
        <f>'Matrix Report'!I$233</f>
        <v>0</v>
      </c>
      <c r="P67" s="252">
        <f>'Matrix Report'!I$265</f>
        <v>0</v>
      </c>
      <c r="Q67" s="252">
        <f>'Matrix Report'!I$296</f>
        <v>0</v>
      </c>
      <c r="R67" s="252">
        <f>'Matrix Report'!I$327</f>
        <v>0</v>
      </c>
      <c r="S67" s="252">
        <f>'Matrix Report'!I$358</f>
        <v>0</v>
      </c>
      <c r="T67" s="252"/>
      <c r="U67" s="252"/>
      <c r="V67" s="252"/>
      <c r="W67" s="252"/>
      <c r="X67" s="252"/>
      <c r="Y67" s="252"/>
      <c r="Z67" s="252"/>
      <c r="AA67" s="252"/>
      <c r="AB67" s="252"/>
      <c r="AC67" s="252"/>
      <c r="AD67" s="252"/>
      <c r="AE67" s="252"/>
      <c r="AF67" s="252"/>
      <c r="AG67" s="252"/>
      <c r="AH67" s="252"/>
      <c r="AI67" s="252"/>
      <c r="AJ67" s="252"/>
      <c r="AK67" s="252"/>
      <c r="AL67" s="254"/>
    </row>
    <row r="68" spans="2:38" s="255" customFormat="1" hidden="1" outlineLevel="1" x14ac:dyDescent="0.2">
      <c r="B68" s="251"/>
      <c r="C68" s="252"/>
      <c r="D68" s="253"/>
      <c r="E68" s="253"/>
      <c r="F68" s="252" t="s">
        <v>33</v>
      </c>
      <c r="G68" s="252"/>
      <c r="H68" s="252">
        <f>'Matrix Report'!I$17</f>
        <v>0</v>
      </c>
      <c r="I68" s="252">
        <f>'Matrix Report'!I$48</f>
        <v>0</v>
      </c>
      <c r="J68" s="252">
        <f>'Matrix Report'!I$79</f>
        <v>0</v>
      </c>
      <c r="K68" s="252">
        <f>'Matrix Report'!I$110</f>
        <v>0</v>
      </c>
      <c r="L68" s="252">
        <f>'Matrix Report'!I$141</f>
        <v>0</v>
      </c>
      <c r="M68" s="252">
        <f>'Matrix Report'!I$172</f>
        <v>0</v>
      </c>
      <c r="N68" s="252">
        <f>'Matrix Report'!I$203</f>
        <v>0</v>
      </c>
      <c r="O68" s="252">
        <f>'Matrix Report'!I$234</f>
        <v>0</v>
      </c>
      <c r="P68" s="252">
        <f>'Matrix Report'!I$266</f>
        <v>0</v>
      </c>
      <c r="Q68" s="252">
        <f>'Matrix Report'!I$297</f>
        <v>0</v>
      </c>
      <c r="R68" s="252">
        <f>'Matrix Report'!I$328</f>
        <v>0</v>
      </c>
      <c r="S68" s="252">
        <f>'Matrix Report'!I$359</f>
        <v>0</v>
      </c>
      <c r="T68" s="252"/>
      <c r="U68" s="252"/>
      <c r="V68" s="252"/>
      <c r="W68" s="252"/>
      <c r="X68" s="252"/>
      <c r="Y68" s="252"/>
      <c r="Z68" s="252"/>
      <c r="AA68" s="252"/>
      <c r="AB68" s="252"/>
      <c r="AC68" s="252"/>
      <c r="AD68" s="252"/>
      <c r="AE68" s="252"/>
      <c r="AF68" s="252"/>
      <c r="AG68" s="252"/>
      <c r="AH68" s="252"/>
      <c r="AI68" s="252"/>
      <c r="AJ68" s="252"/>
      <c r="AK68" s="252"/>
      <c r="AL68" s="254"/>
    </row>
    <row r="69" spans="2:38" s="255" customFormat="1" hidden="1" outlineLevel="1" x14ac:dyDescent="0.2">
      <c r="B69" s="251"/>
      <c r="C69" s="252"/>
      <c r="D69" s="253"/>
      <c r="E69" s="253"/>
      <c r="F69" s="252" t="s">
        <v>31</v>
      </c>
      <c r="G69" s="252"/>
      <c r="H69" s="252">
        <f>'Matrix Report'!I$18</f>
        <v>0</v>
      </c>
      <c r="I69" s="252">
        <f>'Matrix Report'!I$49</f>
        <v>0</v>
      </c>
      <c r="J69" s="252">
        <f>'Matrix Report'!I$80</f>
        <v>0</v>
      </c>
      <c r="K69" s="252">
        <f>'Matrix Report'!I$111</f>
        <v>0</v>
      </c>
      <c r="L69" s="252">
        <f>'Matrix Report'!I$142</f>
        <v>0</v>
      </c>
      <c r="M69" s="252">
        <f>'Matrix Report'!I$173</f>
        <v>0</v>
      </c>
      <c r="N69" s="252">
        <f>'Matrix Report'!I$204</f>
        <v>0</v>
      </c>
      <c r="O69" s="252">
        <f>'Matrix Report'!I$235</f>
        <v>0</v>
      </c>
      <c r="P69" s="252">
        <f>'Matrix Report'!I$267</f>
        <v>0</v>
      </c>
      <c r="Q69" s="252">
        <f>'Matrix Report'!I$298</f>
        <v>0</v>
      </c>
      <c r="R69" s="252">
        <f>'Matrix Report'!I$329</f>
        <v>0</v>
      </c>
      <c r="S69" s="252">
        <f>'Matrix Report'!I$360</f>
        <v>0</v>
      </c>
      <c r="T69" s="252"/>
      <c r="U69" s="252"/>
      <c r="V69" s="252"/>
      <c r="W69" s="252"/>
      <c r="X69" s="252"/>
      <c r="Y69" s="252"/>
      <c r="Z69" s="252"/>
      <c r="AA69" s="252"/>
      <c r="AB69" s="252"/>
      <c r="AC69" s="252"/>
      <c r="AD69" s="252"/>
      <c r="AE69" s="252"/>
      <c r="AF69" s="252"/>
      <c r="AG69" s="252"/>
      <c r="AH69" s="252"/>
      <c r="AI69" s="252"/>
      <c r="AJ69" s="252"/>
      <c r="AK69" s="252"/>
      <c r="AL69" s="254"/>
    </row>
    <row r="70" spans="2:38" s="255" customFormat="1" hidden="1" outlineLevel="1" x14ac:dyDescent="0.2">
      <c r="B70" s="251"/>
      <c r="C70" s="252"/>
      <c r="D70" s="253"/>
      <c r="E70" s="253"/>
      <c r="F70" s="252" t="s">
        <v>41</v>
      </c>
      <c r="G70" s="252"/>
      <c r="H70" s="252">
        <f>'Matrix Report'!I$19</f>
        <v>0</v>
      </c>
      <c r="I70" s="252">
        <f>'Matrix Report'!I$50</f>
        <v>0</v>
      </c>
      <c r="J70" s="252">
        <f>'Matrix Report'!I$81</f>
        <v>0</v>
      </c>
      <c r="K70" s="252">
        <f>'Matrix Report'!I$112</f>
        <v>0</v>
      </c>
      <c r="L70" s="252">
        <f>'Matrix Report'!I$143</f>
        <v>0</v>
      </c>
      <c r="M70" s="252">
        <f>'Matrix Report'!I$174</f>
        <v>0</v>
      </c>
      <c r="N70" s="252">
        <f>'Matrix Report'!I$205</f>
        <v>0</v>
      </c>
      <c r="O70" s="252">
        <f>'Matrix Report'!I$236</f>
        <v>0</v>
      </c>
      <c r="P70" s="252">
        <f>'Matrix Report'!I$268</f>
        <v>0</v>
      </c>
      <c r="Q70" s="252">
        <f>'Matrix Report'!I$299</f>
        <v>0</v>
      </c>
      <c r="R70" s="252">
        <f>'Matrix Report'!I$330</f>
        <v>0</v>
      </c>
      <c r="S70" s="252">
        <f>'Matrix Report'!I$361</f>
        <v>0</v>
      </c>
      <c r="T70" s="252"/>
      <c r="U70" s="252"/>
      <c r="V70" s="252"/>
      <c r="W70" s="252"/>
      <c r="X70" s="252"/>
      <c r="Y70" s="252"/>
      <c r="Z70" s="252"/>
      <c r="AA70" s="252"/>
      <c r="AB70" s="252"/>
      <c r="AC70" s="252"/>
      <c r="AD70" s="252"/>
      <c r="AE70" s="252"/>
      <c r="AF70" s="252"/>
      <c r="AG70" s="252"/>
      <c r="AH70" s="252"/>
      <c r="AI70" s="252"/>
      <c r="AJ70" s="252"/>
      <c r="AK70" s="252"/>
      <c r="AL70" s="254"/>
    </row>
    <row r="71" spans="2:38" s="250" customFormat="1" hidden="1" outlineLevel="1" x14ac:dyDescent="0.2">
      <c r="B71" s="247"/>
      <c r="C71" s="240"/>
      <c r="D71" s="241" t="s">
        <v>242</v>
      </c>
      <c r="E71" s="241"/>
      <c r="F71" s="240"/>
      <c r="G71" s="240"/>
      <c r="H71" s="240">
        <f>SUM(H59:H70)</f>
        <v>818.25119999999993</v>
      </c>
      <c r="I71" s="240">
        <f t="shared" ref="I71:S71" si="0">SUM(I59:I70)</f>
        <v>702.54359999999997</v>
      </c>
      <c r="J71" s="240">
        <f t="shared" si="0"/>
        <v>628.97759999999994</v>
      </c>
      <c r="K71" s="240">
        <f t="shared" si="0"/>
        <v>471.31200000000001</v>
      </c>
      <c r="L71" s="240">
        <f t="shared" si="0"/>
        <v>297.74879999999996</v>
      </c>
      <c r="M71" s="240">
        <f t="shared" si="0"/>
        <v>104.97599999999997</v>
      </c>
      <c r="N71" s="240">
        <f t="shared" si="0"/>
        <v>13.838400000000007</v>
      </c>
      <c r="O71" s="240">
        <f t="shared" si="0"/>
        <v>61.156800000000011</v>
      </c>
      <c r="P71" s="240">
        <f t="shared" si="0"/>
        <v>196.55999999999997</v>
      </c>
      <c r="Q71" s="240">
        <f t="shared" si="0"/>
        <v>392.38559999999995</v>
      </c>
      <c r="R71" s="240">
        <f t="shared" si="0"/>
        <v>608.68799999999999</v>
      </c>
      <c r="S71" s="240">
        <f t="shared" si="0"/>
        <v>723.61440000000005</v>
      </c>
      <c r="T71" s="240"/>
      <c r="U71" s="240"/>
      <c r="V71" s="240">
        <f>SUMIF(H71:S71,"&gt;0",H71:S71)</f>
        <v>5020.0524000000005</v>
      </c>
      <c r="W71" s="240">
        <f>SUMIF(H71:S71,"&lt;0",H71:S71)</f>
        <v>0</v>
      </c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9"/>
    </row>
    <row r="72" spans="2:38" s="250" customFormat="1" hidden="1" outlineLevel="1" x14ac:dyDescent="0.2">
      <c r="B72" s="247"/>
      <c r="C72" s="240"/>
      <c r="D72" s="241"/>
      <c r="E72" s="241" t="s">
        <v>53</v>
      </c>
      <c r="F72" s="240"/>
      <c r="G72" s="240"/>
      <c r="H72" s="240"/>
      <c r="I72" s="240"/>
      <c r="J72" s="240"/>
      <c r="K72" s="240"/>
      <c r="L72" s="240"/>
      <c r="M72" s="240"/>
      <c r="N72" s="240"/>
      <c r="O72" s="240"/>
      <c r="P72" s="240"/>
      <c r="Q72" s="240"/>
      <c r="R72" s="240"/>
      <c r="S72" s="240"/>
      <c r="T72" s="240"/>
      <c r="U72" s="240"/>
      <c r="V72" s="240"/>
      <c r="W72" s="240"/>
      <c r="X72" s="240"/>
      <c r="Y72" s="240"/>
      <c r="Z72" s="240"/>
      <c r="AA72" s="240"/>
      <c r="AB72" s="240"/>
      <c r="AC72" s="240"/>
      <c r="AD72" s="240"/>
      <c r="AE72" s="240"/>
      <c r="AF72" s="240"/>
      <c r="AG72" s="240"/>
      <c r="AH72" s="240"/>
      <c r="AI72" s="240"/>
      <c r="AJ72" s="240"/>
      <c r="AK72" s="240"/>
      <c r="AL72" s="249"/>
    </row>
    <row r="73" spans="2:38" s="255" customFormat="1" hidden="1" outlineLevel="1" x14ac:dyDescent="0.2">
      <c r="B73" s="251"/>
      <c r="C73" s="252"/>
      <c r="D73" s="253"/>
      <c r="E73" s="253"/>
      <c r="F73" s="252" t="s">
        <v>39</v>
      </c>
      <c r="G73" s="252"/>
      <c r="H73" s="252">
        <f>'Matrix Report'!I$23</f>
        <v>354.14400000000001</v>
      </c>
      <c r="I73" s="252">
        <f>'Matrix Report'!I$54</f>
        <v>284.76</v>
      </c>
      <c r="J73" s="252">
        <f>'Matrix Report'!I$85</f>
        <v>229.15199999999999</v>
      </c>
      <c r="K73" s="252">
        <f>'Matrix Report'!I$116</f>
        <v>120.96</v>
      </c>
      <c r="L73" s="252">
        <f>'Matrix Report'!I$147</f>
        <v>41.664000000000001</v>
      </c>
      <c r="M73" s="252">
        <f>'Matrix Report'!I$178</f>
        <v>40.32</v>
      </c>
      <c r="N73" s="252">
        <f>'Matrix Report'!I$209</f>
        <v>0</v>
      </c>
      <c r="O73" s="252">
        <f>'Matrix Report'!I$241</f>
        <v>0</v>
      </c>
      <c r="P73" s="252">
        <f>'Matrix Report'!I$272</f>
        <v>20.16</v>
      </c>
      <c r="Q73" s="252">
        <f>'Matrix Report'!I$303</f>
        <v>124.992</v>
      </c>
      <c r="R73" s="252">
        <f>'Matrix Report'!I$334</f>
        <v>262.08</v>
      </c>
      <c r="S73" s="252">
        <f>'Matrix Report'!I$365</f>
        <v>333.31200000000001</v>
      </c>
      <c r="T73" s="252"/>
      <c r="U73" s="252"/>
      <c r="V73" s="252"/>
      <c r="W73" s="252"/>
      <c r="X73" s="252"/>
      <c r="Y73" s="252"/>
      <c r="Z73" s="252"/>
      <c r="AA73" s="252"/>
      <c r="AB73" s="252"/>
      <c r="AC73" s="252"/>
      <c r="AD73" s="252"/>
      <c r="AE73" s="252"/>
      <c r="AF73" s="252"/>
      <c r="AG73" s="252"/>
      <c r="AH73" s="252"/>
      <c r="AI73" s="252"/>
      <c r="AJ73" s="252"/>
      <c r="AK73" s="252"/>
      <c r="AL73" s="254"/>
    </row>
    <row r="74" spans="2:38" s="255" customFormat="1" hidden="1" outlineLevel="1" x14ac:dyDescent="0.2">
      <c r="B74" s="251"/>
      <c r="C74" s="252"/>
      <c r="D74" s="253"/>
      <c r="E74" s="253"/>
      <c r="F74" s="252" t="s">
        <v>36</v>
      </c>
      <c r="G74" s="252"/>
      <c r="H74" s="252">
        <f>'Matrix Report'!I$24</f>
        <v>197.30879999999999</v>
      </c>
      <c r="I74" s="252">
        <f>'Matrix Report'!I$55</f>
        <v>158.65199999999999</v>
      </c>
      <c r="J74" s="252">
        <f>'Matrix Report'!I$86</f>
        <v>127.6704</v>
      </c>
      <c r="K74" s="252">
        <f>'Matrix Report'!I$117</f>
        <v>67.391999999999996</v>
      </c>
      <c r="L74" s="252">
        <f>'Matrix Report'!I$148</f>
        <v>23.212799999999998</v>
      </c>
      <c r="M74" s="252">
        <f>'Matrix Report'!I$179</f>
        <v>22.463999999999999</v>
      </c>
      <c r="N74" s="252">
        <f>'Matrix Report'!I$210</f>
        <v>0</v>
      </c>
      <c r="O74" s="252">
        <f>'Matrix Report'!I$242</f>
        <v>0</v>
      </c>
      <c r="P74" s="252">
        <f>'Matrix Report'!I$273</f>
        <v>11.231999999999999</v>
      </c>
      <c r="Q74" s="252">
        <f>'Matrix Report'!I$304</f>
        <v>69.63839999999999</v>
      </c>
      <c r="R74" s="252">
        <f>'Matrix Report'!I$335</f>
        <v>146.01599999999999</v>
      </c>
      <c r="S74" s="252">
        <f>'Matrix Report'!I$366</f>
        <v>185.70239999999998</v>
      </c>
      <c r="T74" s="252"/>
      <c r="U74" s="252"/>
      <c r="V74" s="252"/>
      <c r="W74" s="252"/>
      <c r="X74" s="252"/>
      <c r="Y74" s="252"/>
      <c r="Z74" s="252"/>
      <c r="AA74" s="252"/>
      <c r="AB74" s="252"/>
      <c r="AC74" s="252"/>
      <c r="AD74" s="252"/>
      <c r="AE74" s="252"/>
      <c r="AF74" s="252"/>
      <c r="AG74" s="252"/>
      <c r="AH74" s="252"/>
      <c r="AI74" s="252"/>
      <c r="AJ74" s="252"/>
      <c r="AK74" s="252"/>
      <c r="AL74" s="254"/>
    </row>
    <row r="75" spans="2:38" s="255" customFormat="1" hidden="1" outlineLevel="1" x14ac:dyDescent="0.2">
      <c r="B75" s="251"/>
      <c r="C75" s="252"/>
      <c r="D75" s="253"/>
      <c r="E75" s="253"/>
      <c r="F75" s="252" t="s">
        <v>37</v>
      </c>
      <c r="G75" s="252"/>
      <c r="H75" s="252">
        <f>'Matrix Report'!I$25</f>
        <v>252.96</v>
      </c>
      <c r="I75" s="252">
        <f>'Matrix Report'!I$56</f>
        <v>203.4</v>
      </c>
      <c r="J75" s="252">
        <f>'Matrix Report'!I$87</f>
        <v>163.68</v>
      </c>
      <c r="K75" s="252">
        <f>'Matrix Report'!I$118</f>
        <v>86.4</v>
      </c>
      <c r="L75" s="252">
        <f>'Matrix Report'!I$149</f>
        <v>29.76</v>
      </c>
      <c r="M75" s="252">
        <f>'Matrix Report'!I$180</f>
        <v>28.8</v>
      </c>
      <c r="N75" s="252">
        <f>'Matrix Report'!I$211</f>
        <v>0</v>
      </c>
      <c r="O75" s="252">
        <f>'Matrix Report'!I$243</f>
        <v>0</v>
      </c>
      <c r="P75" s="252">
        <f>'Matrix Report'!I$274</f>
        <v>14.4</v>
      </c>
      <c r="Q75" s="252">
        <f>'Matrix Report'!I$305</f>
        <v>89.28</v>
      </c>
      <c r="R75" s="252">
        <f>'Matrix Report'!I$336</f>
        <v>187.2</v>
      </c>
      <c r="S75" s="252">
        <f>'Matrix Report'!I$367</f>
        <v>238.08</v>
      </c>
      <c r="T75" s="252"/>
      <c r="U75" s="252"/>
      <c r="V75" s="252"/>
      <c r="W75" s="252"/>
      <c r="X75" s="252"/>
      <c r="Y75" s="252"/>
      <c r="Z75" s="252"/>
      <c r="AA75" s="252"/>
      <c r="AB75" s="252"/>
      <c r="AC75" s="252"/>
      <c r="AD75" s="252"/>
      <c r="AE75" s="252"/>
      <c r="AF75" s="252"/>
      <c r="AG75" s="252"/>
      <c r="AH75" s="252"/>
      <c r="AI75" s="252"/>
      <c r="AJ75" s="252"/>
      <c r="AK75" s="252"/>
      <c r="AL75" s="254"/>
    </row>
    <row r="76" spans="2:38" s="255" customFormat="1" hidden="1" outlineLevel="1" x14ac:dyDescent="0.2">
      <c r="B76" s="251"/>
      <c r="C76" s="252"/>
      <c r="D76" s="253"/>
      <c r="E76" s="253"/>
      <c r="F76" s="252" t="s">
        <v>38</v>
      </c>
      <c r="G76" s="252"/>
      <c r="H76" s="252">
        <f>'Matrix Report'!I$26</f>
        <v>0</v>
      </c>
      <c r="I76" s="252">
        <f>'Matrix Report'!I$57</f>
        <v>0</v>
      </c>
      <c r="J76" s="252">
        <f>'Matrix Report'!I$88</f>
        <v>0</v>
      </c>
      <c r="K76" s="252">
        <f>'Matrix Report'!I$119</f>
        <v>0</v>
      </c>
      <c r="L76" s="252">
        <f>'Matrix Report'!I$150</f>
        <v>0</v>
      </c>
      <c r="M76" s="252">
        <f>'Matrix Report'!I$181</f>
        <v>0</v>
      </c>
      <c r="N76" s="252">
        <f>'Matrix Report'!I$212</f>
        <v>0</v>
      </c>
      <c r="O76" s="252">
        <f>'Matrix Report'!I$244</f>
        <v>0</v>
      </c>
      <c r="P76" s="252">
        <f>'Matrix Report'!I$275</f>
        <v>0</v>
      </c>
      <c r="Q76" s="252">
        <f>'Matrix Report'!I$306</f>
        <v>0</v>
      </c>
      <c r="R76" s="252">
        <f>'Matrix Report'!I$337</f>
        <v>0</v>
      </c>
      <c r="S76" s="252">
        <f>'Matrix Report'!I$368</f>
        <v>0</v>
      </c>
      <c r="T76" s="252"/>
      <c r="U76" s="252"/>
      <c r="V76" s="252"/>
      <c r="W76" s="252"/>
      <c r="X76" s="252"/>
      <c r="Y76" s="252"/>
      <c r="Z76" s="252"/>
      <c r="AA76" s="252"/>
      <c r="AB76" s="252"/>
      <c r="AC76" s="252"/>
      <c r="AD76" s="252"/>
      <c r="AE76" s="252"/>
      <c r="AF76" s="252"/>
      <c r="AG76" s="252"/>
      <c r="AH76" s="252"/>
      <c r="AI76" s="252"/>
      <c r="AJ76" s="252"/>
      <c r="AK76" s="252"/>
      <c r="AL76" s="254"/>
    </row>
    <row r="77" spans="2:38" s="255" customFormat="1" hidden="1" outlineLevel="1" x14ac:dyDescent="0.2">
      <c r="B77" s="251"/>
      <c r="C77" s="252"/>
      <c r="D77" s="253"/>
      <c r="E77" s="253"/>
      <c r="F77" s="252" t="s">
        <v>20</v>
      </c>
      <c r="G77" s="252"/>
      <c r="H77" s="252">
        <f>'Matrix Report'!I$27</f>
        <v>0</v>
      </c>
      <c r="I77" s="252">
        <f>'Matrix Report'!I$58</f>
        <v>0</v>
      </c>
      <c r="J77" s="252">
        <f>'Matrix Report'!I$89</f>
        <v>0</v>
      </c>
      <c r="K77" s="252">
        <f>'Matrix Report'!I$120</f>
        <v>0</v>
      </c>
      <c r="L77" s="252">
        <f>'Matrix Report'!I$151</f>
        <v>0</v>
      </c>
      <c r="M77" s="252">
        <f>'Matrix Report'!I$182</f>
        <v>0</v>
      </c>
      <c r="N77" s="252">
        <f>'Matrix Report'!I$213</f>
        <v>0</v>
      </c>
      <c r="O77" s="252">
        <f>'Matrix Report'!I$245</f>
        <v>0</v>
      </c>
      <c r="P77" s="252">
        <f>'Matrix Report'!I$276</f>
        <v>0</v>
      </c>
      <c r="Q77" s="252">
        <f>'Matrix Report'!I$307</f>
        <v>0</v>
      </c>
      <c r="R77" s="252">
        <f>'Matrix Report'!I$338</f>
        <v>0</v>
      </c>
      <c r="S77" s="252">
        <f>'Matrix Report'!I$369</f>
        <v>0</v>
      </c>
      <c r="T77" s="252"/>
      <c r="U77" s="252"/>
      <c r="V77" s="252"/>
      <c r="W77" s="252"/>
      <c r="X77" s="252"/>
      <c r="Y77" s="252"/>
      <c r="Z77" s="252"/>
      <c r="AA77" s="252"/>
      <c r="AB77" s="252"/>
      <c r="AC77" s="252"/>
      <c r="AD77" s="252"/>
      <c r="AE77" s="252"/>
      <c r="AF77" s="252"/>
      <c r="AG77" s="252"/>
      <c r="AH77" s="252"/>
      <c r="AI77" s="252"/>
      <c r="AJ77" s="252"/>
      <c r="AK77" s="252"/>
      <c r="AL77" s="254"/>
    </row>
    <row r="78" spans="2:38" s="255" customFormat="1" hidden="1" outlineLevel="1" x14ac:dyDescent="0.2">
      <c r="B78" s="251"/>
      <c r="C78" s="252"/>
      <c r="D78" s="253"/>
      <c r="E78" s="253"/>
      <c r="F78" s="252" t="s">
        <v>21</v>
      </c>
      <c r="G78" s="252"/>
      <c r="H78" s="252">
        <f>'Matrix Report'!I$28</f>
        <v>-33.479999999999997</v>
      </c>
      <c r="I78" s="252">
        <f>'Matrix Report'!I$59</f>
        <v>-30.51</v>
      </c>
      <c r="J78" s="252">
        <f>'Matrix Report'!I$90</f>
        <v>-33.479999999999997</v>
      </c>
      <c r="K78" s="252">
        <f>'Matrix Report'!I$121</f>
        <v>-32.4</v>
      </c>
      <c r="L78" s="252">
        <f>'Matrix Report'!I$152</f>
        <v>-33.479999999999997</v>
      </c>
      <c r="M78" s="252">
        <f>'Matrix Report'!I$183</f>
        <v>64.8</v>
      </c>
      <c r="N78" s="252">
        <f>'Matrix Report'!I$214</f>
        <v>0</v>
      </c>
      <c r="O78" s="252">
        <f>'Matrix Report'!I$246</f>
        <v>66.959999999999994</v>
      </c>
      <c r="P78" s="252">
        <f>'Matrix Report'!I$277</f>
        <v>-32.4</v>
      </c>
      <c r="Q78" s="252">
        <f>'Matrix Report'!I$308</f>
        <v>-33.479999999999997</v>
      </c>
      <c r="R78" s="252">
        <f>'Matrix Report'!I$339</f>
        <v>-32.4</v>
      </c>
      <c r="S78" s="252">
        <f>'Matrix Report'!I$370</f>
        <v>-33.479999999999997</v>
      </c>
      <c r="T78" s="252"/>
      <c r="U78" s="252"/>
      <c r="V78" s="252"/>
      <c r="W78" s="252"/>
      <c r="X78" s="252"/>
      <c r="Y78" s="252"/>
      <c r="Z78" s="252"/>
      <c r="AA78" s="252"/>
      <c r="AB78" s="252"/>
      <c r="AC78" s="252"/>
      <c r="AD78" s="252"/>
      <c r="AE78" s="252"/>
      <c r="AF78" s="252"/>
      <c r="AG78" s="252"/>
      <c r="AH78" s="252"/>
      <c r="AI78" s="252"/>
      <c r="AJ78" s="252"/>
      <c r="AK78" s="252"/>
      <c r="AL78" s="254"/>
    </row>
    <row r="79" spans="2:38" s="255" customFormat="1" hidden="1" outlineLevel="1" x14ac:dyDescent="0.2">
      <c r="B79" s="251"/>
      <c r="C79" s="252"/>
      <c r="D79" s="253"/>
      <c r="E79" s="253"/>
      <c r="F79" s="252" t="s">
        <v>27</v>
      </c>
      <c r="G79" s="252"/>
      <c r="H79" s="252">
        <f>'Matrix Report'!I$29</f>
        <v>0</v>
      </c>
      <c r="I79" s="252">
        <f>'Matrix Report'!I$60</f>
        <v>0</v>
      </c>
      <c r="J79" s="252">
        <f>'Matrix Report'!I$91</f>
        <v>0</v>
      </c>
      <c r="K79" s="252">
        <f>'Matrix Report'!I$122</f>
        <v>0</v>
      </c>
      <c r="L79" s="252">
        <f>'Matrix Report'!I$153</f>
        <v>0</v>
      </c>
      <c r="M79" s="252">
        <f>'Matrix Report'!I$184</f>
        <v>0</v>
      </c>
      <c r="N79" s="252">
        <f>'Matrix Report'!I$215</f>
        <v>0</v>
      </c>
      <c r="O79" s="252">
        <f>'Matrix Report'!I$247</f>
        <v>0</v>
      </c>
      <c r="P79" s="252">
        <f>'Matrix Report'!I$278</f>
        <v>0</v>
      </c>
      <c r="Q79" s="252">
        <f>'Matrix Report'!I$309</f>
        <v>0</v>
      </c>
      <c r="R79" s="252">
        <f>'Matrix Report'!I$340</f>
        <v>0</v>
      </c>
      <c r="S79" s="252">
        <f>'Matrix Report'!I$371</f>
        <v>0</v>
      </c>
      <c r="T79" s="252"/>
      <c r="U79" s="252"/>
      <c r="V79" s="252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  <c r="AH79" s="252"/>
      <c r="AI79" s="252"/>
      <c r="AJ79" s="252"/>
      <c r="AK79" s="252"/>
      <c r="AL79" s="254"/>
    </row>
    <row r="80" spans="2:38" s="255" customFormat="1" hidden="1" outlineLevel="1" x14ac:dyDescent="0.2">
      <c r="B80" s="251"/>
      <c r="C80" s="252"/>
      <c r="D80" s="253"/>
      <c r="E80" s="253"/>
      <c r="F80" s="252" t="s">
        <v>19</v>
      </c>
      <c r="G80" s="252"/>
      <c r="H80" s="252">
        <f>'Matrix Report'!I$30</f>
        <v>0</v>
      </c>
      <c r="I80" s="252">
        <f>'Matrix Report'!I$61</f>
        <v>0</v>
      </c>
      <c r="J80" s="252">
        <f>'Matrix Report'!I$92</f>
        <v>0</v>
      </c>
      <c r="K80" s="252">
        <f>'Matrix Report'!I$123</f>
        <v>0</v>
      </c>
      <c r="L80" s="252">
        <f>'Matrix Report'!I$154</f>
        <v>0</v>
      </c>
      <c r="M80" s="252">
        <f>'Matrix Report'!I$185</f>
        <v>0</v>
      </c>
      <c r="N80" s="252">
        <f>'Matrix Report'!I$216</f>
        <v>0</v>
      </c>
      <c r="O80" s="252">
        <f>'Matrix Report'!I$248</f>
        <v>0</v>
      </c>
      <c r="P80" s="252">
        <f>'Matrix Report'!I$279</f>
        <v>0</v>
      </c>
      <c r="Q80" s="252">
        <f>'Matrix Report'!I$310</f>
        <v>0</v>
      </c>
      <c r="R80" s="252">
        <f>'Matrix Report'!I$341</f>
        <v>0</v>
      </c>
      <c r="S80" s="252">
        <f>'Matrix Report'!I$372</f>
        <v>0</v>
      </c>
      <c r="T80" s="252"/>
      <c r="U80" s="252"/>
      <c r="V80" s="252"/>
      <c r="W80" s="252"/>
      <c r="X80" s="252"/>
      <c r="Y80" s="252"/>
      <c r="Z80" s="252"/>
      <c r="AA80" s="252"/>
      <c r="AB80" s="252"/>
      <c r="AC80" s="252"/>
      <c r="AD80" s="252"/>
      <c r="AE80" s="252"/>
      <c r="AF80" s="252"/>
      <c r="AG80" s="252"/>
      <c r="AH80" s="252"/>
      <c r="AI80" s="252"/>
      <c r="AJ80" s="252"/>
      <c r="AK80" s="252"/>
      <c r="AL80" s="254"/>
    </row>
    <row r="81" spans="2:38" s="255" customFormat="1" hidden="1" outlineLevel="1" x14ac:dyDescent="0.2">
      <c r="B81" s="251"/>
      <c r="C81" s="252"/>
      <c r="D81" s="253"/>
      <c r="E81" s="253"/>
      <c r="F81" s="252" t="s">
        <v>35</v>
      </c>
      <c r="G81" s="252"/>
      <c r="H81" s="252">
        <f>'Matrix Report'!I$31</f>
        <v>0</v>
      </c>
      <c r="I81" s="252">
        <f>'Matrix Report'!I$62</f>
        <v>0</v>
      </c>
      <c r="J81" s="252">
        <f>'Matrix Report'!I$93</f>
        <v>0</v>
      </c>
      <c r="K81" s="252">
        <f>'Matrix Report'!I$124</f>
        <v>0</v>
      </c>
      <c r="L81" s="252">
        <f>'Matrix Report'!I$155</f>
        <v>0</v>
      </c>
      <c r="M81" s="252">
        <f>'Matrix Report'!I$186</f>
        <v>0</v>
      </c>
      <c r="N81" s="252">
        <f>'Matrix Report'!I$217</f>
        <v>0</v>
      </c>
      <c r="O81" s="252">
        <f>'Matrix Report'!I$249</f>
        <v>0</v>
      </c>
      <c r="P81" s="252">
        <f>'Matrix Report'!I$280</f>
        <v>0</v>
      </c>
      <c r="Q81" s="252">
        <f>'Matrix Report'!I$311</f>
        <v>0</v>
      </c>
      <c r="R81" s="252">
        <f>'Matrix Report'!I$342</f>
        <v>0</v>
      </c>
      <c r="S81" s="252">
        <f>'Matrix Report'!I$373</f>
        <v>0</v>
      </c>
      <c r="T81" s="252"/>
      <c r="U81" s="252"/>
      <c r="V81" s="252"/>
      <c r="W81" s="252"/>
      <c r="X81" s="252"/>
      <c r="Y81" s="252"/>
      <c r="Z81" s="252"/>
      <c r="AA81" s="252"/>
      <c r="AB81" s="252"/>
      <c r="AC81" s="252"/>
      <c r="AD81" s="252"/>
      <c r="AE81" s="252"/>
      <c r="AF81" s="252"/>
      <c r="AG81" s="252"/>
      <c r="AH81" s="252"/>
      <c r="AI81" s="252"/>
      <c r="AJ81" s="252"/>
      <c r="AK81" s="252"/>
      <c r="AL81" s="254"/>
    </row>
    <row r="82" spans="2:38" s="255" customFormat="1" hidden="1" outlineLevel="1" x14ac:dyDescent="0.2">
      <c r="B82" s="251"/>
      <c r="C82" s="252"/>
      <c r="D82" s="253"/>
      <c r="E82" s="253"/>
      <c r="F82" s="252" t="s">
        <v>33</v>
      </c>
      <c r="G82" s="252"/>
      <c r="H82" s="252">
        <f>'Matrix Report'!I$32</f>
        <v>0</v>
      </c>
      <c r="I82" s="252">
        <f>'Matrix Report'!I$63</f>
        <v>0</v>
      </c>
      <c r="J82" s="252">
        <f>'Matrix Report'!I$94</f>
        <v>0</v>
      </c>
      <c r="K82" s="252">
        <f>'Matrix Report'!I$125</f>
        <v>0</v>
      </c>
      <c r="L82" s="252">
        <f>'Matrix Report'!I$156</f>
        <v>0</v>
      </c>
      <c r="M82" s="252">
        <f>'Matrix Report'!I$187</f>
        <v>0</v>
      </c>
      <c r="N82" s="252">
        <f>'Matrix Report'!I$218</f>
        <v>0</v>
      </c>
      <c r="O82" s="252">
        <f>'Matrix Report'!I$250</f>
        <v>0</v>
      </c>
      <c r="P82" s="252">
        <f>'Matrix Report'!I$281</f>
        <v>0</v>
      </c>
      <c r="Q82" s="252">
        <f>'Matrix Report'!I$312</f>
        <v>0</v>
      </c>
      <c r="R82" s="252">
        <f>'Matrix Report'!I$343</f>
        <v>0</v>
      </c>
      <c r="S82" s="252">
        <f>'Matrix Report'!I$374</f>
        <v>0</v>
      </c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  <c r="AH82" s="252"/>
      <c r="AI82" s="252"/>
      <c r="AJ82" s="252"/>
      <c r="AK82" s="252"/>
      <c r="AL82" s="254"/>
    </row>
    <row r="83" spans="2:38" s="255" customFormat="1" hidden="1" outlineLevel="1" x14ac:dyDescent="0.2">
      <c r="B83" s="251"/>
      <c r="C83" s="252"/>
      <c r="D83" s="253"/>
      <c r="E83" s="253"/>
      <c r="F83" s="252" t="s">
        <v>31</v>
      </c>
      <c r="G83" s="252"/>
      <c r="H83" s="252">
        <f>'Matrix Report'!I$33</f>
        <v>0</v>
      </c>
      <c r="I83" s="252">
        <f>'Matrix Report'!I$64</f>
        <v>0</v>
      </c>
      <c r="J83" s="252">
        <f>'Matrix Report'!I$95</f>
        <v>0</v>
      </c>
      <c r="K83" s="252">
        <f>'Matrix Report'!I$126</f>
        <v>0</v>
      </c>
      <c r="L83" s="252">
        <f>'Matrix Report'!I$157</f>
        <v>0</v>
      </c>
      <c r="M83" s="252">
        <f>'Matrix Report'!I$188</f>
        <v>0</v>
      </c>
      <c r="N83" s="252">
        <f>'Matrix Report'!I$219</f>
        <v>0</v>
      </c>
      <c r="O83" s="252">
        <f>'Matrix Report'!I$251</f>
        <v>0</v>
      </c>
      <c r="P83" s="252">
        <f>'Matrix Report'!I$282</f>
        <v>0</v>
      </c>
      <c r="Q83" s="252">
        <f>'Matrix Report'!I$313</f>
        <v>0</v>
      </c>
      <c r="R83" s="252">
        <f>'Matrix Report'!I$344</f>
        <v>0</v>
      </c>
      <c r="S83" s="252">
        <f>'Matrix Report'!I$375</f>
        <v>0</v>
      </c>
      <c r="T83" s="252"/>
      <c r="U83" s="252"/>
      <c r="V83" s="252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  <c r="AH83" s="252"/>
      <c r="AI83" s="252"/>
      <c r="AJ83" s="252"/>
      <c r="AK83" s="252"/>
      <c r="AL83" s="254"/>
    </row>
    <row r="84" spans="2:38" s="255" customFormat="1" hidden="1" outlineLevel="1" x14ac:dyDescent="0.2">
      <c r="B84" s="251"/>
      <c r="C84" s="252"/>
      <c r="D84" s="253"/>
      <c r="E84" s="253"/>
      <c r="F84" s="252" t="s">
        <v>41</v>
      </c>
      <c r="G84" s="252"/>
      <c r="H84" s="252">
        <f>'Matrix Report'!I$34</f>
        <v>0</v>
      </c>
      <c r="I84" s="252">
        <f>'Matrix Report'!I$65</f>
        <v>0</v>
      </c>
      <c r="J84" s="252">
        <f>'Matrix Report'!I$96</f>
        <v>0</v>
      </c>
      <c r="K84" s="252">
        <f>'Matrix Report'!I$127</f>
        <v>0</v>
      </c>
      <c r="L84" s="252">
        <f>'Matrix Report'!I$158</f>
        <v>0</v>
      </c>
      <c r="M84" s="252">
        <f>'Matrix Report'!I$189</f>
        <v>0</v>
      </c>
      <c r="N84" s="252">
        <f>'Matrix Report'!I$220</f>
        <v>0</v>
      </c>
      <c r="O84" s="252">
        <f>'Matrix Report'!I$252</f>
        <v>0</v>
      </c>
      <c r="P84" s="252">
        <f>'Matrix Report'!I$283</f>
        <v>0</v>
      </c>
      <c r="Q84" s="252">
        <f>'Matrix Report'!I$314</f>
        <v>0</v>
      </c>
      <c r="R84" s="252">
        <f>'Matrix Report'!I$345</f>
        <v>0</v>
      </c>
      <c r="S84" s="252">
        <f>'Matrix Report'!I$376</f>
        <v>0</v>
      </c>
      <c r="T84" s="252"/>
      <c r="U84" s="252"/>
      <c r="V84" s="252"/>
      <c r="W84" s="252"/>
      <c r="X84" s="252"/>
      <c r="Y84" s="252"/>
      <c r="Z84" s="252"/>
      <c r="AA84" s="252"/>
      <c r="AB84" s="252"/>
      <c r="AC84" s="252"/>
      <c r="AD84" s="252"/>
      <c r="AE84" s="252"/>
      <c r="AF84" s="252"/>
      <c r="AG84" s="252"/>
      <c r="AH84" s="252"/>
      <c r="AI84" s="252"/>
      <c r="AJ84" s="252"/>
      <c r="AK84" s="252"/>
      <c r="AL84" s="254"/>
    </row>
    <row r="85" spans="2:38" s="250" customFormat="1" hidden="1" outlineLevel="1" x14ac:dyDescent="0.2">
      <c r="B85" s="247"/>
      <c r="C85" s="240"/>
      <c r="D85" s="241" t="s">
        <v>243</v>
      </c>
      <c r="E85" s="241"/>
      <c r="F85" s="240"/>
      <c r="G85" s="240"/>
      <c r="H85" s="240">
        <f>SUM(H73:H84)</f>
        <v>770.93280000000004</v>
      </c>
      <c r="I85" s="240">
        <f t="shared" ref="I85" si="1">SUM(I73:I84)</f>
        <v>616.30200000000002</v>
      </c>
      <c r="J85" s="240">
        <f t="shared" ref="J85" si="2">SUM(J73:J84)</f>
        <v>487.02240000000006</v>
      </c>
      <c r="K85" s="240">
        <f t="shared" ref="K85" si="3">SUM(K73:K84)</f>
        <v>242.35199999999995</v>
      </c>
      <c r="L85" s="240">
        <f t="shared" ref="L85" si="4">SUM(L73:L84)</f>
        <v>61.156800000000011</v>
      </c>
      <c r="M85" s="240">
        <f t="shared" ref="M85" si="5">SUM(M73:M84)</f>
        <v>156.38400000000001</v>
      </c>
      <c r="N85" s="240">
        <f t="shared" ref="N85" si="6">SUM(N73:N84)</f>
        <v>0</v>
      </c>
      <c r="O85" s="240">
        <f t="shared" ref="O85" si="7">SUM(O73:O84)</f>
        <v>66.959999999999994</v>
      </c>
      <c r="P85" s="240">
        <f t="shared" ref="P85" si="8">SUM(P73:P84)</f>
        <v>13.392000000000003</v>
      </c>
      <c r="Q85" s="240">
        <f t="shared" ref="Q85" si="9">SUM(Q73:Q84)</f>
        <v>250.43039999999999</v>
      </c>
      <c r="R85" s="240">
        <f t="shared" ref="R85" si="10">SUM(R73:R84)</f>
        <v>562.89600000000007</v>
      </c>
      <c r="S85" s="240">
        <f t="shared" ref="S85" si="11">SUM(S73:S84)</f>
        <v>723.61440000000005</v>
      </c>
      <c r="T85" s="240"/>
      <c r="U85" s="240"/>
      <c r="V85" s="240">
        <f>SUMIF(H85:S85,"&gt;0",H85:S85)</f>
        <v>3951.4428000000007</v>
      </c>
      <c r="W85" s="240">
        <f>SUMIF(H85:S85,"&lt;0",H85:S85)</f>
        <v>0</v>
      </c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0"/>
      <c r="AJ85" s="240"/>
      <c r="AK85" s="240"/>
      <c r="AL85" s="249"/>
    </row>
    <row r="86" spans="2:38" s="250" customFormat="1" collapsed="1" x14ac:dyDescent="0.2">
      <c r="B86" s="247"/>
      <c r="C86" s="240"/>
      <c r="D86" s="256" t="s">
        <v>241</v>
      </c>
      <c r="E86" s="256"/>
      <c r="F86" s="257"/>
      <c r="G86" s="257"/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>
        <f>SUM(V59:V85)</f>
        <v>8971.4952000000012</v>
      </c>
      <c r="W86" s="257">
        <f>-SUM(W59:W85)</f>
        <v>0</v>
      </c>
      <c r="X86" s="257"/>
      <c r="Y86" s="257">
        <f>V86*'Building Prop &amp; Tariffs'!$Q$42</f>
        <v>1803.2705352000003</v>
      </c>
      <c r="Z86" s="257">
        <f>W86*'Building Prop &amp; Tariffs'!$Q$42</f>
        <v>0</v>
      </c>
      <c r="AA86" s="257"/>
      <c r="AB86" s="257">
        <f>V86/'Building Prop &amp; Tariffs'!$V$17</f>
        <v>89.714952000000011</v>
      </c>
      <c r="AC86" s="257">
        <f>W86/'Building Prop &amp; Tariffs'!$V$17</f>
        <v>0</v>
      </c>
      <c r="AD86" s="257"/>
      <c r="AE86" s="258">
        <f>AB86* ('Building Prop &amp; Tariffs'!$Q$47/100 + 'Building Prop &amp; Tariffs'!$Q$43/100)</f>
        <v>9.8686447200000025</v>
      </c>
      <c r="AF86" s="258">
        <f>AC86* ('Building Prop &amp; Tariffs'!$Q$48/100 + 'Building Prop &amp; Tariffs'!$Q$43/100)</f>
        <v>0</v>
      </c>
      <c r="AG86" s="257"/>
      <c r="AH86" s="258">
        <f>V86* ('Building Prop &amp; Tariffs'!$Q$47/100 + 'Building Prop &amp; Tariffs'!$Q$43/100)</f>
        <v>986.86447200000021</v>
      </c>
      <c r="AI86" s="258">
        <f>W86* ('Building Prop &amp; Tariffs'!$Q$47/100 + 'Building Prop &amp; Tariffs'!$Q$43/100)</f>
        <v>0</v>
      </c>
      <c r="AJ86" s="258"/>
      <c r="AK86" s="240"/>
      <c r="AL86" s="249"/>
    </row>
    <row r="87" spans="2:38" s="250" customFormat="1" x14ac:dyDescent="0.2">
      <c r="B87" s="247"/>
      <c r="C87" s="240"/>
      <c r="D87" s="241"/>
      <c r="E87" s="241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9"/>
    </row>
    <row r="88" spans="2:38" s="250" customFormat="1" x14ac:dyDescent="0.2">
      <c r="B88" s="247"/>
      <c r="C88" s="240"/>
      <c r="D88" s="241" t="s">
        <v>21</v>
      </c>
      <c r="E88" s="241"/>
      <c r="F88" s="240"/>
      <c r="G88" s="240"/>
      <c r="H88" s="240"/>
      <c r="I88" s="240"/>
      <c r="J88" s="240"/>
      <c r="K88" s="240"/>
      <c r="L88" s="240"/>
      <c r="M88" s="240"/>
      <c r="N88" s="240"/>
      <c r="O88" s="240"/>
      <c r="P88" s="240"/>
      <c r="Q88" s="240"/>
      <c r="R88" s="240"/>
      <c r="S88" s="240"/>
      <c r="T88" s="240"/>
      <c r="U88" s="240"/>
      <c r="V88" s="240"/>
      <c r="W88" s="240"/>
      <c r="X88" s="240"/>
      <c r="Y88" s="240"/>
      <c r="Z88" s="240"/>
      <c r="AA88" s="240"/>
      <c r="AB88" s="240"/>
      <c r="AC88" s="240"/>
      <c r="AD88" s="240"/>
      <c r="AE88" s="240"/>
      <c r="AF88" s="240"/>
      <c r="AG88" s="240"/>
      <c r="AH88" s="240"/>
      <c r="AI88" s="240"/>
      <c r="AJ88" s="240"/>
      <c r="AK88" s="240"/>
      <c r="AL88" s="249"/>
    </row>
    <row r="89" spans="2:38" s="250" customFormat="1" hidden="1" outlineLevel="1" x14ac:dyDescent="0.2">
      <c r="B89" s="247"/>
      <c r="C89" s="240"/>
      <c r="D89" s="241"/>
      <c r="E89" s="241" t="s">
        <v>50</v>
      </c>
      <c r="F89" s="240"/>
      <c r="G89" s="240"/>
      <c r="H89" s="240"/>
      <c r="I89" s="240"/>
      <c r="J89" s="240"/>
      <c r="K89" s="240"/>
      <c r="L89" s="240"/>
      <c r="M89" s="240"/>
      <c r="N89" s="240"/>
      <c r="O89" s="240"/>
      <c r="P89" s="240"/>
      <c r="Q89" s="240"/>
      <c r="R89" s="240"/>
      <c r="S89" s="240"/>
      <c r="T89" s="240"/>
      <c r="U89" s="240"/>
      <c r="V89" s="240"/>
      <c r="W89" s="240"/>
      <c r="X89" s="240"/>
      <c r="Y89" s="240"/>
      <c r="Z89" s="240"/>
      <c r="AA89" s="240"/>
      <c r="AB89" s="240"/>
      <c r="AC89" s="240"/>
      <c r="AD89" s="240"/>
      <c r="AE89" s="240"/>
      <c r="AF89" s="240"/>
      <c r="AG89" s="240"/>
      <c r="AH89" s="240"/>
      <c r="AI89" s="240"/>
      <c r="AJ89" s="240"/>
      <c r="AK89" s="240"/>
      <c r="AL89" s="249"/>
    </row>
    <row r="90" spans="2:38" s="250" customFormat="1" hidden="1" outlineLevel="1" x14ac:dyDescent="0.2">
      <c r="B90" s="247"/>
      <c r="C90" s="240"/>
      <c r="D90" s="253"/>
      <c r="E90" s="253"/>
      <c r="F90" s="252" t="s">
        <v>39</v>
      </c>
      <c r="G90" s="252"/>
      <c r="H90" s="252">
        <f>'Matrix Report'!J$8</f>
        <v>989.52</v>
      </c>
      <c r="I90" s="252">
        <f>'Matrix Report'!J$39</f>
        <v>854.28</v>
      </c>
      <c r="J90" s="252">
        <f>'Matrix Report'!J$70</f>
        <v>781.2</v>
      </c>
      <c r="K90" s="252">
        <f>'Matrix Report'!J$101</f>
        <v>604.79999999999995</v>
      </c>
      <c r="L90" s="252">
        <f>'Matrix Report'!J$132</f>
        <v>416.64</v>
      </c>
      <c r="M90" s="252">
        <f>'Matrix Report'!J$163</f>
        <v>201.6</v>
      </c>
      <c r="N90" s="252">
        <f>'Matrix Report'!J$194</f>
        <v>104.16</v>
      </c>
      <c r="O90" s="252">
        <f>'Matrix Report'!J$225</f>
        <v>156.24</v>
      </c>
      <c r="P90" s="252">
        <f>'Matrix Report'!J$257</f>
        <v>302.39999999999998</v>
      </c>
      <c r="Q90" s="252">
        <f>'Matrix Report'!J$288</f>
        <v>520.79999999999995</v>
      </c>
      <c r="R90" s="252">
        <f>'Matrix Report'!J$319</f>
        <v>756</v>
      </c>
      <c r="S90" s="252">
        <f>'Matrix Report'!J$350</f>
        <v>885.36</v>
      </c>
      <c r="T90" s="252"/>
      <c r="U90" s="252"/>
      <c r="V90" s="252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  <c r="AH90" s="252"/>
      <c r="AI90" s="252"/>
      <c r="AJ90" s="252"/>
      <c r="AK90" s="240"/>
      <c r="AL90" s="249"/>
    </row>
    <row r="91" spans="2:38" s="250" customFormat="1" hidden="1" outlineLevel="1" x14ac:dyDescent="0.2">
      <c r="B91" s="247"/>
      <c r="C91" s="240"/>
      <c r="D91" s="253"/>
      <c r="E91" s="253"/>
      <c r="F91" s="252" t="s">
        <v>36</v>
      </c>
      <c r="G91" s="252"/>
      <c r="H91" s="252">
        <f>'Matrix Report'!J$9</f>
        <v>0</v>
      </c>
      <c r="I91" s="252">
        <f>'Matrix Report'!J$40</f>
        <v>0</v>
      </c>
      <c r="J91" s="252">
        <f>'Matrix Report'!J$71</f>
        <v>0</v>
      </c>
      <c r="K91" s="252">
        <f>'Matrix Report'!J$102</f>
        <v>0</v>
      </c>
      <c r="L91" s="252">
        <f>'Matrix Report'!J$133</f>
        <v>0</v>
      </c>
      <c r="M91" s="252">
        <f>'Matrix Report'!J$164</f>
        <v>0</v>
      </c>
      <c r="N91" s="252">
        <f>'Matrix Report'!J$195</f>
        <v>0</v>
      </c>
      <c r="O91" s="252">
        <f>'Matrix Report'!J$226</f>
        <v>0</v>
      </c>
      <c r="P91" s="252">
        <f>'Matrix Report'!J$258</f>
        <v>0</v>
      </c>
      <c r="Q91" s="252">
        <f>'Matrix Report'!J$289</f>
        <v>0</v>
      </c>
      <c r="R91" s="252">
        <f>'Matrix Report'!J$320</f>
        <v>0</v>
      </c>
      <c r="S91" s="252">
        <f>'Matrix Report'!J$351</f>
        <v>0</v>
      </c>
      <c r="T91" s="252"/>
      <c r="U91" s="252"/>
      <c r="V91" s="252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  <c r="AH91" s="252"/>
      <c r="AI91" s="252"/>
      <c r="AJ91" s="252"/>
      <c r="AK91" s="240"/>
      <c r="AL91" s="249"/>
    </row>
    <row r="92" spans="2:38" s="250" customFormat="1" hidden="1" outlineLevel="1" x14ac:dyDescent="0.2">
      <c r="B92" s="247"/>
      <c r="C92" s="240"/>
      <c r="D92" s="253"/>
      <c r="E92" s="253"/>
      <c r="F92" s="252" t="s">
        <v>37</v>
      </c>
      <c r="G92" s="252"/>
      <c r="H92" s="252">
        <f>'Matrix Report'!J$10</f>
        <v>282.72000000000003</v>
      </c>
      <c r="I92" s="252">
        <f>'Matrix Report'!J$41</f>
        <v>244.08</v>
      </c>
      <c r="J92" s="252">
        <f>'Matrix Report'!J$72</f>
        <v>223.2</v>
      </c>
      <c r="K92" s="252">
        <f>'Matrix Report'!J$103</f>
        <v>172.8</v>
      </c>
      <c r="L92" s="252">
        <f>'Matrix Report'!J$134</f>
        <v>119.04</v>
      </c>
      <c r="M92" s="252">
        <f>'Matrix Report'!J$165</f>
        <v>57.6</v>
      </c>
      <c r="N92" s="252">
        <f>'Matrix Report'!J$196</f>
        <v>29.76</v>
      </c>
      <c r="O92" s="252">
        <f>'Matrix Report'!J$227</f>
        <v>44.64</v>
      </c>
      <c r="P92" s="252">
        <f>'Matrix Report'!J$259</f>
        <v>86.4</v>
      </c>
      <c r="Q92" s="252">
        <f>'Matrix Report'!J$290</f>
        <v>148.80000000000001</v>
      </c>
      <c r="R92" s="252">
        <f>'Matrix Report'!J$321</f>
        <v>216</v>
      </c>
      <c r="S92" s="252">
        <f>'Matrix Report'!J$352</f>
        <v>252.96</v>
      </c>
      <c r="T92" s="252"/>
      <c r="U92" s="252"/>
      <c r="V92" s="252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52"/>
      <c r="AK92" s="240"/>
      <c r="AL92" s="249"/>
    </row>
    <row r="93" spans="2:38" s="250" customFormat="1" hidden="1" outlineLevel="1" x14ac:dyDescent="0.2">
      <c r="B93" s="247"/>
      <c r="C93" s="240"/>
      <c r="D93" s="253"/>
      <c r="E93" s="253"/>
      <c r="F93" s="252" t="s">
        <v>38</v>
      </c>
      <c r="G93" s="252"/>
      <c r="H93" s="252">
        <f>'Matrix Report'!J$11</f>
        <v>14.135999999999999</v>
      </c>
      <c r="I93" s="252">
        <f>'Matrix Report'!J$42</f>
        <v>12.204000000000001</v>
      </c>
      <c r="J93" s="252">
        <f>'Matrix Report'!J$73</f>
        <v>11.16</v>
      </c>
      <c r="K93" s="252">
        <f>'Matrix Report'!J$104</f>
        <v>8.64</v>
      </c>
      <c r="L93" s="252">
        <f>'Matrix Report'!J$135</f>
        <v>5.952</v>
      </c>
      <c r="M93" s="252">
        <f>'Matrix Report'!J$166</f>
        <v>2.88</v>
      </c>
      <c r="N93" s="252">
        <f>'Matrix Report'!J$197</f>
        <v>1.488</v>
      </c>
      <c r="O93" s="252">
        <f>'Matrix Report'!J$228</f>
        <v>2.2320000000000002</v>
      </c>
      <c r="P93" s="252">
        <f>'Matrix Report'!J$260</f>
        <v>4.32</v>
      </c>
      <c r="Q93" s="252">
        <f>'Matrix Report'!J$291</f>
        <v>7.44</v>
      </c>
      <c r="R93" s="252">
        <f>'Matrix Report'!J$322</f>
        <v>10.8</v>
      </c>
      <c r="S93" s="252">
        <f>'Matrix Report'!J$353</f>
        <v>12.648</v>
      </c>
      <c r="T93" s="252"/>
      <c r="U93" s="252"/>
      <c r="V93" s="252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  <c r="AH93" s="252"/>
      <c r="AI93" s="252"/>
      <c r="AJ93" s="252"/>
      <c r="AK93" s="240"/>
      <c r="AL93" s="249"/>
    </row>
    <row r="94" spans="2:38" s="250" customFormat="1" hidden="1" outlineLevel="1" x14ac:dyDescent="0.2">
      <c r="B94" s="247"/>
      <c r="C94" s="240"/>
      <c r="D94" s="253"/>
      <c r="E94" s="253"/>
      <c r="F94" s="252" t="s">
        <v>20</v>
      </c>
      <c r="G94" s="252"/>
      <c r="H94" s="252">
        <f>'Matrix Report'!J$12</f>
        <v>33.479999999999997</v>
      </c>
      <c r="I94" s="252">
        <f>'Matrix Report'!J$43</f>
        <v>30.51</v>
      </c>
      <c r="J94" s="252">
        <f>'Matrix Report'!J$74</f>
        <v>33.479999999999997</v>
      </c>
      <c r="K94" s="252">
        <f>'Matrix Report'!J$105</f>
        <v>32.4</v>
      </c>
      <c r="L94" s="252">
        <f>'Matrix Report'!J$136</f>
        <v>33.479999999999997</v>
      </c>
      <c r="M94" s="252">
        <f>'Matrix Report'!J$167</f>
        <v>32.4</v>
      </c>
      <c r="N94" s="252">
        <f>'Matrix Report'!J$198</f>
        <v>33.479999999999997</v>
      </c>
      <c r="O94" s="252">
        <f>'Matrix Report'!J$229</f>
        <v>33.479999999999997</v>
      </c>
      <c r="P94" s="252">
        <f>'Matrix Report'!J$261</f>
        <v>32.4</v>
      </c>
      <c r="Q94" s="252">
        <f>'Matrix Report'!J$292</f>
        <v>33.479999999999997</v>
      </c>
      <c r="R94" s="252">
        <f>'Matrix Report'!J$323</f>
        <v>32.4</v>
      </c>
      <c r="S94" s="252">
        <f>'Matrix Report'!J$354</f>
        <v>33.479999999999997</v>
      </c>
      <c r="T94" s="252"/>
      <c r="U94" s="252"/>
      <c r="V94" s="252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52"/>
      <c r="AJ94" s="252"/>
      <c r="AK94" s="240"/>
      <c r="AL94" s="249"/>
    </row>
    <row r="95" spans="2:38" s="250" customFormat="1" hidden="1" outlineLevel="1" x14ac:dyDescent="0.2">
      <c r="B95" s="247"/>
      <c r="C95" s="240"/>
      <c r="D95" s="253"/>
      <c r="E95" s="253"/>
      <c r="F95" s="252" t="s">
        <v>21</v>
      </c>
      <c r="G95" s="252"/>
      <c r="H95" s="252">
        <f>'Matrix Report'!J$13</f>
        <v>0</v>
      </c>
      <c r="I95" s="252">
        <f>'Matrix Report'!J$44</f>
        <v>0</v>
      </c>
      <c r="J95" s="252">
        <f>'Matrix Report'!J$75</f>
        <v>0</v>
      </c>
      <c r="K95" s="252">
        <f>'Matrix Report'!J$106</f>
        <v>0</v>
      </c>
      <c r="L95" s="252">
        <f>'Matrix Report'!J$137</f>
        <v>0</v>
      </c>
      <c r="M95" s="252">
        <f>'Matrix Report'!J$168</f>
        <v>0</v>
      </c>
      <c r="N95" s="252">
        <f>'Matrix Report'!J$199</f>
        <v>0</v>
      </c>
      <c r="O95" s="252">
        <f>'Matrix Report'!J$230</f>
        <v>0</v>
      </c>
      <c r="P95" s="252">
        <f>'Matrix Report'!J$262</f>
        <v>0</v>
      </c>
      <c r="Q95" s="252">
        <f>'Matrix Report'!J$293</f>
        <v>0</v>
      </c>
      <c r="R95" s="252">
        <f>'Matrix Report'!J$324</f>
        <v>0</v>
      </c>
      <c r="S95" s="252">
        <f>'Matrix Report'!J$355</f>
        <v>0</v>
      </c>
      <c r="T95" s="252"/>
      <c r="U95" s="252"/>
      <c r="V95" s="252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52"/>
      <c r="AJ95" s="252"/>
      <c r="AK95" s="240"/>
      <c r="AL95" s="249"/>
    </row>
    <row r="96" spans="2:38" s="250" customFormat="1" hidden="1" outlineLevel="1" x14ac:dyDescent="0.2">
      <c r="B96" s="247"/>
      <c r="C96" s="240"/>
      <c r="D96" s="253"/>
      <c r="E96" s="253"/>
      <c r="F96" s="252" t="s">
        <v>27</v>
      </c>
      <c r="G96" s="252"/>
      <c r="H96" s="252">
        <f>'Matrix Report'!J$14</f>
        <v>-33.479999999999997</v>
      </c>
      <c r="I96" s="252">
        <f>'Matrix Report'!J$45</f>
        <v>-30.51</v>
      </c>
      <c r="J96" s="252">
        <f>'Matrix Report'!J$76</f>
        <v>-33.479999999999997</v>
      </c>
      <c r="K96" s="252">
        <f>'Matrix Report'!J$107</f>
        <v>-32.4</v>
      </c>
      <c r="L96" s="252">
        <f>'Matrix Report'!J$138</f>
        <v>-33.479999999999997</v>
      </c>
      <c r="M96" s="252">
        <f>'Matrix Report'!J$169</f>
        <v>-32.4</v>
      </c>
      <c r="N96" s="252">
        <f>'Matrix Report'!J$200</f>
        <v>-33.479999999999997</v>
      </c>
      <c r="O96" s="252">
        <f>'Matrix Report'!J$231</f>
        <v>-33.479999999999997</v>
      </c>
      <c r="P96" s="252">
        <f>'Matrix Report'!J$263</f>
        <v>-32.4</v>
      </c>
      <c r="Q96" s="252">
        <f>'Matrix Report'!J$294</f>
        <v>-33.479999999999997</v>
      </c>
      <c r="R96" s="252">
        <f>'Matrix Report'!J$325</f>
        <v>-32.4</v>
      </c>
      <c r="S96" s="252">
        <f>'Matrix Report'!J$356</f>
        <v>-33.479999999999997</v>
      </c>
      <c r="T96" s="252"/>
      <c r="U96" s="252"/>
      <c r="V96" s="252"/>
      <c r="W96" s="252"/>
      <c r="X96" s="252"/>
      <c r="Y96" s="252"/>
      <c r="Z96" s="252"/>
      <c r="AA96" s="252"/>
      <c r="AB96" s="252"/>
      <c r="AC96" s="252"/>
      <c r="AD96" s="252"/>
      <c r="AE96" s="252"/>
      <c r="AF96" s="252"/>
      <c r="AG96" s="252"/>
      <c r="AH96" s="252"/>
      <c r="AI96" s="252"/>
      <c r="AJ96" s="252"/>
      <c r="AK96" s="240"/>
      <c r="AL96" s="249"/>
    </row>
    <row r="97" spans="2:38" s="250" customFormat="1" hidden="1" outlineLevel="1" x14ac:dyDescent="0.2">
      <c r="B97" s="247"/>
      <c r="C97" s="240"/>
      <c r="D97" s="253"/>
      <c r="E97" s="253"/>
      <c r="F97" s="252" t="s">
        <v>19</v>
      </c>
      <c r="G97" s="252"/>
      <c r="H97" s="252">
        <f>'Matrix Report'!J$15</f>
        <v>0</v>
      </c>
      <c r="I97" s="252">
        <f>'Matrix Report'!J$46</f>
        <v>0</v>
      </c>
      <c r="J97" s="252">
        <f>'Matrix Report'!J$77</f>
        <v>0</v>
      </c>
      <c r="K97" s="252">
        <f>'Matrix Report'!J$108</f>
        <v>0</v>
      </c>
      <c r="L97" s="252">
        <f>'Matrix Report'!J$139</f>
        <v>0</v>
      </c>
      <c r="M97" s="252">
        <f>'Matrix Report'!J$170</f>
        <v>0</v>
      </c>
      <c r="N97" s="252">
        <f>'Matrix Report'!J$201</f>
        <v>0</v>
      </c>
      <c r="O97" s="252">
        <f>'Matrix Report'!J$232</f>
        <v>0</v>
      </c>
      <c r="P97" s="252">
        <f>'Matrix Report'!J$264</f>
        <v>0</v>
      </c>
      <c r="Q97" s="252">
        <f>'Matrix Report'!J$295</f>
        <v>0</v>
      </c>
      <c r="R97" s="252">
        <f>'Matrix Report'!J$326</f>
        <v>0</v>
      </c>
      <c r="S97" s="252">
        <f>'Matrix Report'!J$357</f>
        <v>0</v>
      </c>
      <c r="T97" s="252"/>
      <c r="U97" s="252"/>
      <c r="V97" s="252"/>
      <c r="W97" s="252"/>
      <c r="X97" s="252"/>
      <c r="Y97" s="252"/>
      <c r="Z97" s="252"/>
      <c r="AA97" s="252"/>
      <c r="AB97" s="252"/>
      <c r="AC97" s="252"/>
      <c r="AD97" s="252"/>
      <c r="AE97" s="252"/>
      <c r="AF97" s="252"/>
      <c r="AG97" s="252"/>
      <c r="AH97" s="252"/>
      <c r="AI97" s="252"/>
      <c r="AJ97" s="252"/>
      <c r="AK97" s="240"/>
      <c r="AL97" s="249"/>
    </row>
    <row r="98" spans="2:38" s="250" customFormat="1" hidden="1" outlineLevel="1" x14ac:dyDescent="0.2">
      <c r="B98" s="259"/>
      <c r="C98" s="240"/>
      <c r="D98" s="253"/>
      <c r="E98" s="253"/>
      <c r="F98" s="252" t="s">
        <v>35</v>
      </c>
      <c r="G98" s="252"/>
      <c r="H98" s="252">
        <f>'Matrix Report'!J$16</f>
        <v>0</v>
      </c>
      <c r="I98" s="252">
        <f>'Matrix Report'!J$47</f>
        <v>0</v>
      </c>
      <c r="J98" s="252">
        <f>'Matrix Report'!J$78</f>
        <v>0</v>
      </c>
      <c r="K98" s="252">
        <f>'Matrix Report'!J$109</f>
        <v>0</v>
      </c>
      <c r="L98" s="252">
        <f>'Matrix Report'!J$140</f>
        <v>0</v>
      </c>
      <c r="M98" s="252">
        <f>'Matrix Report'!J$171</f>
        <v>0</v>
      </c>
      <c r="N98" s="252">
        <f>'Matrix Report'!J$202</f>
        <v>0</v>
      </c>
      <c r="O98" s="252">
        <f>'Matrix Report'!J$233</f>
        <v>0</v>
      </c>
      <c r="P98" s="252">
        <f>'Matrix Report'!J$265</f>
        <v>0</v>
      </c>
      <c r="Q98" s="252">
        <f>'Matrix Report'!J$296</f>
        <v>0</v>
      </c>
      <c r="R98" s="252">
        <f>'Matrix Report'!J$327</f>
        <v>0</v>
      </c>
      <c r="S98" s="252">
        <f>'Matrix Report'!J$358</f>
        <v>0</v>
      </c>
      <c r="T98" s="252"/>
      <c r="U98" s="252"/>
      <c r="V98" s="252"/>
      <c r="W98" s="252"/>
      <c r="X98" s="252"/>
      <c r="Y98" s="252"/>
      <c r="Z98" s="252"/>
      <c r="AA98" s="252"/>
      <c r="AB98" s="252"/>
      <c r="AC98" s="252"/>
      <c r="AD98" s="252"/>
      <c r="AE98" s="252"/>
      <c r="AF98" s="252"/>
      <c r="AG98" s="252"/>
      <c r="AH98" s="252"/>
      <c r="AI98" s="252"/>
      <c r="AJ98" s="252"/>
      <c r="AK98" s="240"/>
      <c r="AL98" s="249"/>
    </row>
    <row r="99" spans="2:38" s="250" customFormat="1" hidden="1" outlineLevel="1" x14ac:dyDescent="0.2">
      <c r="B99" s="259"/>
      <c r="C99" s="240"/>
      <c r="D99" s="253"/>
      <c r="E99" s="253"/>
      <c r="F99" s="252" t="s">
        <v>33</v>
      </c>
      <c r="G99" s="252"/>
      <c r="H99" s="252">
        <f>'Matrix Report'!J$17</f>
        <v>0</v>
      </c>
      <c r="I99" s="252">
        <f>'Matrix Report'!J$48</f>
        <v>0</v>
      </c>
      <c r="J99" s="252">
        <f>'Matrix Report'!J$79</f>
        <v>0</v>
      </c>
      <c r="K99" s="252">
        <f>'Matrix Report'!J$110</f>
        <v>0</v>
      </c>
      <c r="L99" s="252">
        <f>'Matrix Report'!J$141</f>
        <v>0</v>
      </c>
      <c r="M99" s="252">
        <f>'Matrix Report'!J$172</f>
        <v>0</v>
      </c>
      <c r="N99" s="252">
        <f>'Matrix Report'!J$203</f>
        <v>0</v>
      </c>
      <c r="O99" s="252">
        <f>'Matrix Report'!J$234</f>
        <v>0</v>
      </c>
      <c r="P99" s="252">
        <f>'Matrix Report'!J$266</f>
        <v>0</v>
      </c>
      <c r="Q99" s="252">
        <f>'Matrix Report'!J$297</f>
        <v>0</v>
      </c>
      <c r="R99" s="252">
        <f>'Matrix Report'!J$328</f>
        <v>0</v>
      </c>
      <c r="S99" s="252">
        <f>'Matrix Report'!J$359</f>
        <v>0</v>
      </c>
      <c r="T99" s="252"/>
      <c r="U99" s="252"/>
      <c r="V99" s="252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  <c r="AH99" s="252"/>
      <c r="AI99" s="252"/>
      <c r="AJ99" s="252"/>
      <c r="AK99" s="240"/>
      <c r="AL99" s="249"/>
    </row>
    <row r="100" spans="2:38" s="250" customFormat="1" hidden="1" outlineLevel="1" x14ac:dyDescent="0.2">
      <c r="B100" s="259"/>
      <c r="C100" s="240"/>
      <c r="D100" s="253"/>
      <c r="E100" s="253"/>
      <c r="F100" s="252" t="s">
        <v>31</v>
      </c>
      <c r="G100" s="252"/>
      <c r="H100" s="252">
        <f>'Matrix Report'!J$18</f>
        <v>0</v>
      </c>
      <c r="I100" s="252">
        <f>'Matrix Report'!J$49</f>
        <v>0</v>
      </c>
      <c r="J100" s="252">
        <f>'Matrix Report'!J$80</f>
        <v>0</v>
      </c>
      <c r="K100" s="252">
        <f>'Matrix Report'!J$111</f>
        <v>0</v>
      </c>
      <c r="L100" s="252">
        <f>'Matrix Report'!J$142</f>
        <v>0</v>
      </c>
      <c r="M100" s="252">
        <f>'Matrix Report'!J$173</f>
        <v>0</v>
      </c>
      <c r="N100" s="252">
        <f>'Matrix Report'!J$204</f>
        <v>0</v>
      </c>
      <c r="O100" s="252">
        <f>'Matrix Report'!J$235</f>
        <v>0</v>
      </c>
      <c r="P100" s="252">
        <f>'Matrix Report'!J$267</f>
        <v>0</v>
      </c>
      <c r="Q100" s="252">
        <f>'Matrix Report'!J$298</f>
        <v>0</v>
      </c>
      <c r="R100" s="252">
        <f>'Matrix Report'!J$329</f>
        <v>0</v>
      </c>
      <c r="S100" s="252">
        <f>'Matrix Report'!J$360</f>
        <v>0</v>
      </c>
      <c r="T100" s="252"/>
      <c r="U100" s="252"/>
      <c r="V100" s="252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52"/>
      <c r="AJ100" s="252"/>
      <c r="AK100" s="240"/>
      <c r="AL100" s="249"/>
    </row>
    <row r="101" spans="2:38" s="250" customFormat="1" hidden="1" outlineLevel="1" x14ac:dyDescent="0.2">
      <c r="B101" s="259"/>
      <c r="C101" s="240"/>
      <c r="D101" s="253"/>
      <c r="E101" s="253"/>
      <c r="F101" s="252" t="s">
        <v>41</v>
      </c>
      <c r="G101" s="252"/>
      <c r="H101" s="252">
        <f>'Matrix Report'!J$19</f>
        <v>0</v>
      </c>
      <c r="I101" s="252">
        <f>'Matrix Report'!J$50</f>
        <v>0</v>
      </c>
      <c r="J101" s="252">
        <f>'Matrix Report'!J$81</f>
        <v>0</v>
      </c>
      <c r="K101" s="252">
        <f>'Matrix Report'!J$112</f>
        <v>0</v>
      </c>
      <c r="L101" s="252">
        <f>'Matrix Report'!J$143</f>
        <v>0</v>
      </c>
      <c r="M101" s="252">
        <f>'Matrix Report'!J$174</f>
        <v>0</v>
      </c>
      <c r="N101" s="252">
        <f>'Matrix Report'!J$205</f>
        <v>0</v>
      </c>
      <c r="O101" s="252">
        <f>'Matrix Report'!J$236</f>
        <v>0</v>
      </c>
      <c r="P101" s="252">
        <f>'Matrix Report'!J$268</f>
        <v>0</v>
      </c>
      <c r="Q101" s="252">
        <f>'Matrix Report'!J$299</f>
        <v>0</v>
      </c>
      <c r="R101" s="252">
        <f>'Matrix Report'!J$330</f>
        <v>0</v>
      </c>
      <c r="S101" s="252">
        <f>'Matrix Report'!J$361</f>
        <v>0</v>
      </c>
      <c r="T101" s="252"/>
      <c r="U101" s="252"/>
      <c r="V101" s="252"/>
      <c r="W101" s="252"/>
      <c r="X101" s="252"/>
      <c r="Y101" s="252"/>
      <c r="Z101" s="252"/>
      <c r="AA101" s="252"/>
      <c r="AB101" s="252"/>
      <c r="AC101" s="252"/>
      <c r="AD101" s="252"/>
      <c r="AE101" s="252"/>
      <c r="AF101" s="252"/>
      <c r="AG101" s="252"/>
      <c r="AH101" s="252"/>
      <c r="AI101" s="252"/>
      <c r="AJ101" s="252"/>
      <c r="AK101" s="240"/>
      <c r="AL101" s="249"/>
    </row>
    <row r="102" spans="2:38" s="250" customFormat="1" hidden="1" outlineLevel="1" x14ac:dyDescent="0.2">
      <c r="B102" s="259"/>
      <c r="C102" s="240"/>
      <c r="D102" s="241" t="s">
        <v>244</v>
      </c>
      <c r="E102" s="241"/>
      <c r="F102" s="240"/>
      <c r="G102" s="240"/>
      <c r="H102" s="240">
        <f>SUM(H90:H101)</f>
        <v>1286.376</v>
      </c>
      <c r="I102" s="240">
        <f t="shared" ref="I102" si="12">SUM(I90:I101)</f>
        <v>1110.5639999999999</v>
      </c>
      <c r="J102" s="240">
        <f t="shared" ref="J102" si="13">SUM(J90:J101)</f>
        <v>1015.56</v>
      </c>
      <c r="K102" s="240">
        <f t="shared" ref="K102" si="14">SUM(K90:K101)</f>
        <v>786.2399999999999</v>
      </c>
      <c r="L102" s="240">
        <f>SUM(L90:L101)</f>
        <v>541.63199999999995</v>
      </c>
      <c r="M102" s="240">
        <f t="shared" ref="M102" si="15">SUM(M90:M101)</f>
        <v>262.08</v>
      </c>
      <c r="N102" s="240">
        <f t="shared" ref="N102" si="16">SUM(N90:N101)</f>
        <v>135.40799999999999</v>
      </c>
      <c r="O102" s="240">
        <f t="shared" ref="O102" si="17">SUM(O90:O101)</f>
        <v>203.11199999999999</v>
      </c>
      <c r="P102" s="240">
        <f t="shared" ref="P102" si="18">SUM(P90:P101)</f>
        <v>393.11999999999995</v>
      </c>
      <c r="Q102" s="240">
        <f t="shared" ref="Q102" si="19">SUM(Q90:Q101)</f>
        <v>677.04</v>
      </c>
      <c r="R102" s="240">
        <f t="shared" ref="R102" si="20">SUM(R90:R101)</f>
        <v>982.8</v>
      </c>
      <c r="S102" s="240">
        <f t="shared" ref="S102" si="21">SUM(S90:S101)</f>
        <v>1150.9679999999998</v>
      </c>
      <c r="T102" s="240"/>
      <c r="U102" s="240"/>
      <c r="V102" s="240">
        <f>SUMIF(H102:S102,"&gt;0",H102:S102)</f>
        <v>8544.9</v>
      </c>
      <c r="W102" s="240">
        <f>SUMIF(H102:S102,"&lt;0",H102:S102)</f>
        <v>0</v>
      </c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9"/>
    </row>
    <row r="103" spans="2:38" s="250" customFormat="1" hidden="1" outlineLevel="1" x14ac:dyDescent="0.2">
      <c r="B103" s="259"/>
      <c r="C103" s="240"/>
      <c r="D103" s="241"/>
      <c r="E103" s="241" t="s">
        <v>53</v>
      </c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9"/>
    </row>
    <row r="104" spans="2:38" s="250" customFormat="1" hidden="1" outlineLevel="1" x14ac:dyDescent="0.2">
      <c r="B104" s="259"/>
      <c r="C104" s="240"/>
      <c r="D104" s="253"/>
      <c r="E104" s="253"/>
      <c r="F104" s="252" t="s">
        <v>39</v>
      </c>
      <c r="G104" s="252"/>
      <c r="H104" s="252">
        <f>'Matrix Report'!J$23</f>
        <v>937.44</v>
      </c>
      <c r="I104" s="252">
        <f>'Matrix Report'!J$54</f>
        <v>759.36</v>
      </c>
      <c r="J104" s="252">
        <f>'Matrix Report'!J$85</f>
        <v>624.96</v>
      </c>
      <c r="K104" s="252">
        <f>'Matrix Report'!J$116</f>
        <v>352.8</v>
      </c>
      <c r="L104" s="252">
        <f>'Matrix Report'!J$147</f>
        <v>156.24</v>
      </c>
      <c r="M104" s="252">
        <f>'Matrix Report'!J$178</f>
        <v>0</v>
      </c>
      <c r="N104" s="252">
        <f>'Matrix Report'!J$209</f>
        <v>0</v>
      </c>
      <c r="O104" s="252">
        <f>'Matrix Report'!J$241</f>
        <v>-104.16</v>
      </c>
      <c r="P104" s="252">
        <f>'Matrix Report'!J$272</f>
        <v>100.8</v>
      </c>
      <c r="Q104" s="252">
        <f>'Matrix Report'!J$303</f>
        <v>364.56</v>
      </c>
      <c r="R104" s="252">
        <f>'Matrix Report'!J$334</f>
        <v>705.6</v>
      </c>
      <c r="S104" s="252">
        <f>'Matrix Report'!J$365</f>
        <v>885.36</v>
      </c>
      <c r="T104" s="252"/>
      <c r="U104" s="252"/>
      <c r="V104" s="252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52"/>
      <c r="AJ104" s="252"/>
      <c r="AK104" s="240"/>
      <c r="AL104" s="249"/>
    </row>
    <row r="105" spans="2:38" s="250" customFormat="1" hidden="1" outlineLevel="1" x14ac:dyDescent="0.2">
      <c r="B105" s="259"/>
      <c r="C105" s="240"/>
      <c r="D105" s="253"/>
      <c r="E105" s="253"/>
      <c r="F105" s="252" t="s">
        <v>36</v>
      </c>
      <c r="G105" s="252"/>
      <c r="H105" s="252">
        <f>'Matrix Report'!J$24</f>
        <v>0</v>
      </c>
      <c r="I105" s="252">
        <f>'Matrix Report'!J$55</f>
        <v>0</v>
      </c>
      <c r="J105" s="252">
        <f>'Matrix Report'!J$86</f>
        <v>0</v>
      </c>
      <c r="K105" s="252">
        <f>'Matrix Report'!J$117</f>
        <v>0</v>
      </c>
      <c r="L105" s="252">
        <f>'Matrix Report'!J$148</f>
        <v>0</v>
      </c>
      <c r="M105" s="252">
        <f>'Matrix Report'!J$179</f>
        <v>0</v>
      </c>
      <c r="N105" s="252">
        <f>'Matrix Report'!J$210</f>
        <v>0</v>
      </c>
      <c r="O105" s="252">
        <f>'Matrix Report'!J$242</f>
        <v>0</v>
      </c>
      <c r="P105" s="252">
        <f>'Matrix Report'!J$273</f>
        <v>0</v>
      </c>
      <c r="Q105" s="252">
        <f>'Matrix Report'!J$304</f>
        <v>0</v>
      </c>
      <c r="R105" s="252">
        <f>'Matrix Report'!J$335</f>
        <v>0</v>
      </c>
      <c r="S105" s="252">
        <f>'Matrix Report'!J$366</f>
        <v>0</v>
      </c>
      <c r="T105" s="252"/>
      <c r="U105" s="252"/>
      <c r="V105" s="252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  <c r="AH105" s="252"/>
      <c r="AI105" s="252"/>
      <c r="AJ105" s="252"/>
      <c r="AK105" s="240"/>
      <c r="AL105" s="249"/>
    </row>
    <row r="106" spans="2:38" s="250" customFormat="1" hidden="1" outlineLevel="1" x14ac:dyDescent="0.2">
      <c r="B106" s="259"/>
      <c r="C106" s="240"/>
      <c r="D106" s="253"/>
      <c r="E106" s="253"/>
      <c r="F106" s="252" t="s">
        <v>37</v>
      </c>
      <c r="G106" s="252"/>
      <c r="H106" s="252">
        <f>'Matrix Report'!J$25</f>
        <v>267.83999999999997</v>
      </c>
      <c r="I106" s="252">
        <f>'Matrix Report'!J$56</f>
        <v>216.96</v>
      </c>
      <c r="J106" s="252">
        <f>'Matrix Report'!J$87</f>
        <v>178.56</v>
      </c>
      <c r="K106" s="252">
        <f>'Matrix Report'!J$118</f>
        <v>100.8</v>
      </c>
      <c r="L106" s="252">
        <f>'Matrix Report'!J$149</f>
        <v>44.64</v>
      </c>
      <c r="M106" s="252">
        <f>'Matrix Report'!J$180</f>
        <v>0</v>
      </c>
      <c r="N106" s="252">
        <f>'Matrix Report'!J$211</f>
        <v>0</v>
      </c>
      <c r="O106" s="252">
        <f>'Matrix Report'!J$243</f>
        <v>-29.76</v>
      </c>
      <c r="P106" s="252">
        <f>'Matrix Report'!J$274</f>
        <v>28.8</v>
      </c>
      <c r="Q106" s="252">
        <f>'Matrix Report'!J$305</f>
        <v>104.16</v>
      </c>
      <c r="R106" s="252">
        <f>'Matrix Report'!J$336</f>
        <v>201.6</v>
      </c>
      <c r="S106" s="252">
        <f>'Matrix Report'!J$367</f>
        <v>252.96</v>
      </c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  <c r="AG106" s="252"/>
      <c r="AH106" s="252"/>
      <c r="AI106" s="252"/>
      <c r="AJ106" s="252"/>
      <c r="AK106" s="240"/>
      <c r="AL106" s="249"/>
    </row>
    <row r="107" spans="2:38" s="250" customFormat="1" hidden="1" outlineLevel="1" x14ac:dyDescent="0.2">
      <c r="B107" s="259"/>
      <c r="C107" s="240"/>
      <c r="D107" s="253"/>
      <c r="E107" s="253"/>
      <c r="F107" s="252" t="s">
        <v>38</v>
      </c>
      <c r="G107" s="252"/>
      <c r="H107" s="252">
        <f>'Matrix Report'!J$26</f>
        <v>13.391999999999999</v>
      </c>
      <c r="I107" s="252">
        <f>'Matrix Report'!J$57</f>
        <v>10.848000000000001</v>
      </c>
      <c r="J107" s="252">
        <f>'Matrix Report'!J$88</f>
        <v>8.9280000000000008</v>
      </c>
      <c r="K107" s="252">
        <f>'Matrix Report'!J$119</f>
        <v>5.04</v>
      </c>
      <c r="L107" s="252">
        <f>'Matrix Report'!J$150</f>
        <v>2.2320000000000002</v>
      </c>
      <c r="M107" s="252">
        <f>'Matrix Report'!J$181</f>
        <v>0</v>
      </c>
      <c r="N107" s="252">
        <f>'Matrix Report'!J$212</f>
        <v>0</v>
      </c>
      <c r="O107" s="252">
        <f>'Matrix Report'!J$244</f>
        <v>-1.488</v>
      </c>
      <c r="P107" s="252">
        <f>'Matrix Report'!J$275</f>
        <v>1.44</v>
      </c>
      <c r="Q107" s="252">
        <f>'Matrix Report'!J$306</f>
        <v>5.2080000000000002</v>
      </c>
      <c r="R107" s="252">
        <f>'Matrix Report'!J$337</f>
        <v>10.08</v>
      </c>
      <c r="S107" s="252">
        <f>'Matrix Report'!J$368</f>
        <v>12.648</v>
      </c>
      <c r="T107" s="252"/>
      <c r="U107" s="252"/>
      <c r="V107" s="252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52"/>
      <c r="AJ107" s="252"/>
      <c r="AK107" s="240"/>
      <c r="AL107" s="249"/>
    </row>
    <row r="108" spans="2:38" s="250" customFormat="1" hidden="1" outlineLevel="1" x14ac:dyDescent="0.2">
      <c r="B108" s="259"/>
      <c r="C108" s="240"/>
      <c r="D108" s="253"/>
      <c r="E108" s="253"/>
      <c r="F108" s="252" t="s">
        <v>20</v>
      </c>
      <c r="G108" s="252"/>
      <c r="H108" s="252">
        <f>'Matrix Report'!J$27</f>
        <v>33.479999999999997</v>
      </c>
      <c r="I108" s="252">
        <f>'Matrix Report'!J$58</f>
        <v>30.51</v>
      </c>
      <c r="J108" s="252">
        <f>'Matrix Report'!J$89</f>
        <v>33.479999999999997</v>
      </c>
      <c r="K108" s="252">
        <f>'Matrix Report'!J$120</f>
        <v>32.4</v>
      </c>
      <c r="L108" s="252">
        <f>'Matrix Report'!J$151</f>
        <v>33.479999999999997</v>
      </c>
      <c r="M108" s="252">
        <f>'Matrix Report'!J$182</f>
        <v>-64.8</v>
      </c>
      <c r="N108" s="252">
        <f>'Matrix Report'!J$213</f>
        <v>0</v>
      </c>
      <c r="O108" s="252">
        <f>'Matrix Report'!J$245</f>
        <v>-66.959999999999994</v>
      </c>
      <c r="P108" s="252">
        <f>'Matrix Report'!J$276</f>
        <v>32.4</v>
      </c>
      <c r="Q108" s="252">
        <f>'Matrix Report'!J$307</f>
        <v>33.479999999999997</v>
      </c>
      <c r="R108" s="252">
        <f>'Matrix Report'!J$338</f>
        <v>32.4</v>
      </c>
      <c r="S108" s="252">
        <f>'Matrix Report'!J$369</f>
        <v>33.479999999999997</v>
      </c>
      <c r="T108" s="252"/>
      <c r="U108" s="252"/>
      <c r="V108" s="252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52"/>
      <c r="AJ108" s="252"/>
      <c r="AK108" s="240"/>
      <c r="AL108" s="249"/>
    </row>
    <row r="109" spans="2:38" s="250" customFormat="1" hidden="1" outlineLevel="1" x14ac:dyDescent="0.2">
      <c r="B109" s="259"/>
      <c r="C109" s="240"/>
      <c r="D109" s="253"/>
      <c r="E109" s="253"/>
      <c r="F109" s="252" t="s">
        <v>21</v>
      </c>
      <c r="G109" s="252"/>
      <c r="H109" s="252">
        <f>'Matrix Report'!J$28</f>
        <v>0</v>
      </c>
      <c r="I109" s="252">
        <f>'Matrix Report'!J$59</f>
        <v>0</v>
      </c>
      <c r="J109" s="252">
        <f>'Matrix Report'!J$90</f>
        <v>0</v>
      </c>
      <c r="K109" s="252">
        <f>'Matrix Report'!J$121</f>
        <v>0</v>
      </c>
      <c r="L109" s="252">
        <f>'Matrix Report'!J$152</f>
        <v>0</v>
      </c>
      <c r="M109" s="252">
        <f>'Matrix Report'!J$183</f>
        <v>0</v>
      </c>
      <c r="N109" s="252">
        <f>'Matrix Report'!J$214</f>
        <v>0</v>
      </c>
      <c r="O109" s="252">
        <f>'Matrix Report'!J$246</f>
        <v>0</v>
      </c>
      <c r="P109" s="252">
        <f>'Matrix Report'!J$277</f>
        <v>0</v>
      </c>
      <c r="Q109" s="252">
        <f>'Matrix Report'!J$308</f>
        <v>0</v>
      </c>
      <c r="R109" s="252">
        <f>'Matrix Report'!J$339</f>
        <v>0</v>
      </c>
      <c r="S109" s="252">
        <f>'Matrix Report'!J$370</f>
        <v>0</v>
      </c>
      <c r="T109" s="252"/>
      <c r="U109" s="252"/>
      <c r="V109" s="252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52"/>
      <c r="AJ109" s="252"/>
      <c r="AK109" s="240"/>
      <c r="AL109" s="249"/>
    </row>
    <row r="110" spans="2:38" s="250" customFormat="1" hidden="1" outlineLevel="1" x14ac:dyDescent="0.2">
      <c r="B110" s="259"/>
      <c r="C110" s="240"/>
      <c r="D110" s="253"/>
      <c r="E110" s="253"/>
      <c r="F110" s="252" t="s">
        <v>27</v>
      </c>
      <c r="G110" s="252"/>
      <c r="H110" s="252">
        <f>'Matrix Report'!J$29</f>
        <v>0</v>
      </c>
      <c r="I110" s="252">
        <f>'Matrix Report'!J$60</f>
        <v>0</v>
      </c>
      <c r="J110" s="252">
        <f>'Matrix Report'!J$91</f>
        <v>0</v>
      </c>
      <c r="K110" s="252">
        <f>'Matrix Report'!J$122</f>
        <v>0</v>
      </c>
      <c r="L110" s="252">
        <f>'Matrix Report'!J$153</f>
        <v>0</v>
      </c>
      <c r="M110" s="252">
        <f>'Matrix Report'!J$184</f>
        <v>0</v>
      </c>
      <c r="N110" s="252">
        <f>'Matrix Report'!J$215</f>
        <v>66.959999999999994</v>
      </c>
      <c r="O110" s="252">
        <f>'Matrix Report'!J$247</f>
        <v>0</v>
      </c>
      <c r="P110" s="252">
        <f>'Matrix Report'!J$278</f>
        <v>0</v>
      </c>
      <c r="Q110" s="252">
        <f>'Matrix Report'!J$309</f>
        <v>0</v>
      </c>
      <c r="R110" s="252">
        <f>'Matrix Report'!J$340</f>
        <v>0</v>
      </c>
      <c r="S110" s="252">
        <f>'Matrix Report'!J$371</f>
        <v>0</v>
      </c>
      <c r="T110" s="252"/>
      <c r="U110" s="252"/>
      <c r="V110" s="252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52"/>
      <c r="AJ110" s="252"/>
      <c r="AK110" s="240"/>
      <c r="AL110" s="249"/>
    </row>
    <row r="111" spans="2:38" s="250" customFormat="1" hidden="1" outlineLevel="1" x14ac:dyDescent="0.2">
      <c r="B111" s="259"/>
      <c r="C111" s="240"/>
      <c r="D111" s="253"/>
      <c r="E111" s="253"/>
      <c r="F111" s="252" t="s">
        <v>19</v>
      </c>
      <c r="G111" s="252"/>
      <c r="H111" s="252">
        <f>'Matrix Report'!J$30</f>
        <v>0</v>
      </c>
      <c r="I111" s="252">
        <f>'Matrix Report'!J$61</f>
        <v>0</v>
      </c>
      <c r="J111" s="252">
        <f>'Matrix Report'!J$92</f>
        <v>0</v>
      </c>
      <c r="K111" s="252">
        <f>'Matrix Report'!J$123</f>
        <v>0</v>
      </c>
      <c r="L111" s="252">
        <f>'Matrix Report'!J$154</f>
        <v>0</v>
      </c>
      <c r="M111" s="252">
        <f>'Matrix Report'!J$185</f>
        <v>0</v>
      </c>
      <c r="N111" s="252">
        <f>'Matrix Report'!J$216</f>
        <v>0</v>
      </c>
      <c r="O111" s="252">
        <f>'Matrix Report'!J$248</f>
        <v>0</v>
      </c>
      <c r="P111" s="252">
        <f>'Matrix Report'!J$279</f>
        <v>0</v>
      </c>
      <c r="Q111" s="252">
        <f>'Matrix Report'!J$310</f>
        <v>0</v>
      </c>
      <c r="R111" s="252">
        <f>'Matrix Report'!J$341</f>
        <v>0</v>
      </c>
      <c r="S111" s="252">
        <f>'Matrix Report'!J$372</f>
        <v>0</v>
      </c>
      <c r="T111" s="252"/>
      <c r="U111" s="252"/>
      <c r="V111" s="252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52"/>
      <c r="AJ111" s="252"/>
      <c r="AK111" s="240"/>
      <c r="AL111" s="249"/>
    </row>
    <row r="112" spans="2:38" s="250" customFormat="1" hidden="1" outlineLevel="1" x14ac:dyDescent="0.2">
      <c r="B112" s="259"/>
      <c r="C112" s="240"/>
      <c r="D112" s="253"/>
      <c r="E112" s="253"/>
      <c r="F112" s="252" t="s">
        <v>35</v>
      </c>
      <c r="G112" s="252"/>
      <c r="H112" s="252">
        <f>'Matrix Report'!J$31</f>
        <v>0</v>
      </c>
      <c r="I112" s="252">
        <f>'Matrix Report'!J$62</f>
        <v>0</v>
      </c>
      <c r="J112" s="252">
        <f>'Matrix Report'!J$93</f>
        <v>0</v>
      </c>
      <c r="K112" s="252">
        <f>'Matrix Report'!J$124</f>
        <v>0</v>
      </c>
      <c r="L112" s="252">
        <f>'Matrix Report'!J$155</f>
        <v>0</v>
      </c>
      <c r="M112" s="252">
        <f>'Matrix Report'!J$186</f>
        <v>0</v>
      </c>
      <c r="N112" s="252">
        <f>'Matrix Report'!J$217</f>
        <v>0</v>
      </c>
      <c r="O112" s="252">
        <f>'Matrix Report'!J$249</f>
        <v>0</v>
      </c>
      <c r="P112" s="252">
        <f>'Matrix Report'!J$280</f>
        <v>0</v>
      </c>
      <c r="Q112" s="252">
        <f>'Matrix Report'!J$311</f>
        <v>0</v>
      </c>
      <c r="R112" s="252">
        <f>'Matrix Report'!J$342</f>
        <v>0</v>
      </c>
      <c r="S112" s="252">
        <f>'Matrix Report'!J$373</f>
        <v>0</v>
      </c>
      <c r="T112" s="252"/>
      <c r="U112" s="252"/>
      <c r="V112" s="252"/>
      <c r="W112" s="252"/>
      <c r="X112" s="252"/>
      <c r="Y112" s="252"/>
      <c r="Z112" s="252"/>
      <c r="AA112" s="252"/>
      <c r="AB112" s="252"/>
      <c r="AC112" s="252"/>
      <c r="AD112" s="252"/>
      <c r="AE112" s="252"/>
      <c r="AF112" s="252"/>
      <c r="AG112" s="252"/>
      <c r="AH112" s="252"/>
      <c r="AI112" s="252"/>
      <c r="AJ112" s="252"/>
      <c r="AK112" s="240"/>
      <c r="AL112" s="249"/>
    </row>
    <row r="113" spans="2:38" s="250" customFormat="1" hidden="1" outlineLevel="1" x14ac:dyDescent="0.2">
      <c r="B113" s="259"/>
      <c r="C113" s="240"/>
      <c r="D113" s="253"/>
      <c r="E113" s="253"/>
      <c r="F113" s="252" t="s">
        <v>33</v>
      </c>
      <c r="G113" s="252"/>
      <c r="H113" s="252">
        <f>'Matrix Report'!J$32</f>
        <v>0</v>
      </c>
      <c r="I113" s="252">
        <f>'Matrix Report'!J$63</f>
        <v>0</v>
      </c>
      <c r="J113" s="252">
        <f>'Matrix Report'!J$94</f>
        <v>0</v>
      </c>
      <c r="K113" s="252">
        <f>'Matrix Report'!J$125</f>
        <v>0</v>
      </c>
      <c r="L113" s="252">
        <f>'Matrix Report'!J$156</f>
        <v>0</v>
      </c>
      <c r="M113" s="252">
        <f>'Matrix Report'!J$187</f>
        <v>0</v>
      </c>
      <c r="N113" s="252">
        <f>'Matrix Report'!J$218</f>
        <v>0</v>
      </c>
      <c r="O113" s="252">
        <f>'Matrix Report'!J$250</f>
        <v>0</v>
      </c>
      <c r="P113" s="252">
        <f>'Matrix Report'!J$281</f>
        <v>0</v>
      </c>
      <c r="Q113" s="252">
        <f>'Matrix Report'!J$312</f>
        <v>0</v>
      </c>
      <c r="R113" s="252">
        <f>'Matrix Report'!J$343</f>
        <v>0</v>
      </c>
      <c r="S113" s="252">
        <f>'Matrix Report'!J$374</f>
        <v>0</v>
      </c>
      <c r="T113" s="252"/>
      <c r="U113" s="252"/>
      <c r="V113" s="252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  <c r="AH113" s="252"/>
      <c r="AI113" s="252"/>
      <c r="AJ113" s="252"/>
      <c r="AK113" s="240"/>
      <c r="AL113" s="249"/>
    </row>
    <row r="114" spans="2:38" s="250" customFormat="1" hidden="1" outlineLevel="1" x14ac:dyDescent="0.2">
      <c r="B114" s="259"/>
      <c r="C114" s="240"/>
      <c r="D114" s="253"/>
      <c r="E114" s="253"/>
      <c r="F114" s="252" t="s">
        <v>31</v>
      </c>
      <c r="G114" s="252"/>
      <c r="H114" s="252">
        <f>'Matrix Report'!J$33</f>
        <v>0</v>
      </c>
      <c r="I114" s="252">
        <f>'Matrix Report'!J$64</f>
        <v>0</v>
      </c>
      <c r="J114" s="252">
        <f>'Matrix Report'!J$95</f>
        <v>0</v>
      </c>
      <c r="K114" s="252">
        <f>'Matrix Report'!J$126</f>
        <v>0</v>
      </c>
      <c r="L114" s="252">
        <f>'Matrix Report'!J$157</f>
        <v>0</v>
      </c>
      <c r="M114" s="252">
        <f>'Matrix Report'!J$188</f>
        <v>0</v>
      </c>
      <c r="N114" s="252">
        <f>'Matrix Report'!J$219</f>
        <v>0</v>
      </c>
      <c r="O114" s="252">
        <f>'Matrix Report'!J$251</f>
        <v>0</v>
      </c>
      <c r="P114" s="252">
        <f>'Matrix Report'!J$282</f>
        <v>0</v>
      </c>
      <c r="Q114" s="252">
        <f>'Matrix Report'!J$313</f>
        <v>0</v>
      </c>
      <c r="R114" s="252">
        <f>'Matrix Report'!J$344</f>
        <v>0</v>
      </c>
      <c r="S114" s="252">
        <f>'Matrix Report'!J$375</f>
        <v>0</v>
      </c>
      <c r="T114" s="252"/>
      <c r="U114" s="252"/>
      <c r="V114" s="252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52"/>
      <c r="AJ114" s="252"/>
      <c r="AK114" s="240"/>
      <c r="AL114" s="249"/>
    </row>
    <row r="115" spans="2:38" s="250" customFormat="1" hidden="1" outlineLevel="1" x14ac:dyDescent="0.2">
      <c r="B115" s="259"/>
      <c r="C115" s="240"/>
      <c r="D115" s="253"/>
      <c r="E115" s="253"/>
      <c r="F115" s="252" t="s">
        <v>41</v>
      </c>
      <c r="G115" s="252"/>
      <c r="H115" s="252">
        <f>'Matrix Report'!J$34</f>
        <v>0</v>
      </c>
      <c r="I115" s="252">
        <f>'Matrix Report'!J$65</f>
        <v>0</v>
      </c>
      <c r="J115" s="252">
        <f>'Matrix Report'!J$96</f>
        <v>0</v>
      </c>
      <c r="K115" s="252">
        <f>'Matrix Report'!J$127</f>
        <v>0</v>
      </c>
      <c r="L115" s="252">
        <f>'Matrix Report'!J$158</f>
        <v>0</v>
      </c>
      <c r="M115" s="252">
        <f>'Matrix Report'!J$189</f>
        <v>0</v>
      </c>
      <c r="N115" s="252">
        <f>'Matrix Report'!J$220</f>
        <v>0</v>
      </c>
      <c r="O115" s="252">
        <f>'Matrix Report'!J$252</f>
        <v>0</v>
      </c>
      <c r="P115" s="252">
        <f>'Matrix Report'!J$283</f>
        <v>0</v>
      </c>
      <c r="Q115" s="252">
        <f>'Matrix Report'!J$314</f>
        <v>0</v>
      </c>
      <c r="R115" s="252">
        <f>'Matrix Report'!J$345</f>
        <v>0</v>
      </c>
      <c r="S115" s="252">
        <f>'Matrix Report'!J$376</f>
        <v>0</v>
      </c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52"/>
      <c r="AK115" s="240"/>
      <c r="AL115" s="249"/>
    </row>
    <row r="116" spans="2:38" s="250" customFormat="1" hidden="1" outlineLevel="1" x14ac:dyDescent="0.2">
      <c r="B116" s="259"/>
      <c r="C116" s="240"/>
      <c r="D116" s="241" t="s">
        <v>245</v>
      </c>
      <c r="E116" s="241"/>
      <c r="F116" s="240"/>
      <c r="G116" s="240"/>
      <c r="H116" s="240">
        <f>SUM(H104:H115)</f>
        <v>1252.152</v>
      </c>
      <c r="I116" s="240">
        <f t="shared" ref="I116" si="22">SUM(I104:I115)</f>
        <v>1017.678</v>
      </c>
      <c r="J116" s="240">
        <f t="shared" ref="J116" si="23">SUM(J104:J115)</f>
        <v>845.928</v>
      </c>
      <c r="K116" s="240">
        <f t="shared" ref="K116" si="24">SUM(K104:K115)</f>
        <v>491.04</v>
      </c>
      <c r="L116" s="240">
        <f t="shared" ref="L116" si="25">SUM(L104:L115)</f>
        <v>236.59199999999998</v>
      </c>
      <c r="M116" s="240">
        <f t="shared" ref="M116" si="26">SUM(M104:M115)</f>
        <v>-64.8</v>
      </c>
      <c r="N116" s="240">
        <f t="shared" ref="N116" si="27">SUM(N104:N115)</f>
        <v>66.959999999999994</v>
      </c>
      <c r="O116" s="240">
        <f t="shared" ref="O116" si="28">SUM(O104:O115)</f>
        <v>-202.36799999999999</v>
      </c>
      <c r="P116" s="240">
        <f t="shared" ref="P116" si="29">SUM(P104:P115)</f>
        <v>163.44</v>
      </c>
      <c r="Q116" s="240">
        <f t="shared" ref="Q116" si="30">SUM(Q104:Q115)</f>
        <v>507.40800000000007</v>
      </c>
      <c r="R116" s="240">
        <f t="shared" ref="R116" si="31">SUM(R104:R115)</f>
        <v>949.68000000000006</v>
      </c>
      <c r="S116" s="240">
        <f t="shared" ref="S116" si="32">SUM(S104:S115)</f>
        <v>1184.4479999999999</v>
      </c>
      <c r="T116" s="240"/>
      <c r="U116" s="240"/>
      <c r="V116" s="240">
        <f>SUMIF(H116:S116,"&gt;0",H116:S116)</f>
        <v>6715.3260000000009</v>
      </c>
      <c r="W116" s="240">
        <f>SUMIF(H116:S116,"&lt;0",H116:S116)</f>
        <v>-267.16800000000001</v>
      </c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9"/>
    </row>
    <row r="117" spans="2:38" s="250" customFormat="1" collapsed="1" x14ac:dyDescent="0.2">
      <c r="B117" s="259"/>
      <c r="C117" s="240"/>
      <c r="D117" s="256" t="s">
        <v>246</v>
      </c>
      <c r="E117" s="256"/>
      <c r="F117" s="257"/>
      <c r="G117" s="257"/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>
        <f>SUM(V90:V116)</f>
        <v>15260.226000000001</v>
      </c>
      <c r="W117" s="257">
        <f>-SUM(W90:W116)</f>
        <v>267.16800000000001</v>
      </c>
      <c r="X117" s="257"/>
      <c r="Y117" s="257">
        <f>V117*'Building Prop &amp; Tariffs'!$Q$42</f>
        <v>3067.3054260000004</v>
      </c>
      <c r="Z117" s="257">
        <f>W117*'Building Prop &amp; Tariffs'!$Q$42</f>
        <v>53.700768000000004</v>
      </c>
      <c r="AA117" s="257"/>
      <c r="AB117" s="257">
        <f>V117/'Building Prop &amp; Tariffs'!$W18</f>
        <v>152.60226</v>
      </c>
      <c r="AC117" s="257">
        <f>W117/'Building Prop &amp; Tariffs'!$W18</f>
        <v>2.6716800000000003</v>
      </c>
      <c r="AD117" s="257"/>
      <c r="AE117" s="258">
        <f>AB117* ('Building Prop &amp; Tariffs'!$Q$47/100 + 'Building Prop &amp; Tariffs'!$Q$43/100)</f>
        <v>16.786248600000004</v>
      </c>
      <c r="AF117" s="258">
        <f>AC117* ('Building Prop &amp; Tariffs'!$Q$48/100 + 'Building Prop &amp; Tariffs'!$Q$43/100)</f>
        <v>0.60112800000000011</v>
      </c>
      <c r="AG117" s="257"/>
      <c r="AH117" s="258">
        <f>V117* ('Building Prop &amp; Tariffs'!$Q$47/100 + 'Building Prop &amp; Tariffs'!$Q$43/100)</f>
        <v>1678.6248600000004</v>
      </c>
      <c r="AI117" s="258">
        <f>W117* ('Building Prop &amp; Tariffs'!$Q$47/100 + 'Building Prop &amp; Tariffs'!$Q$43/100)</f>
        <v>29.388480000000005</v>
      </c>
      <c r="AJ117" s="257"/>
      <c r="AK117" s="240"/>
      <c r="AL117" s="249"/>
    </row>
    <row r="118" spans="2:38" s="250" customFormat="1" x14ac:dyDescent="0.2">
      <c r="B118" s="259"/>
      <c r="C118" s="240"/>
      <c r="D118" s="241"/>
      <c r="E118" s="241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9"/>
    </row>
    <row r="119" spans="2:38" s="250" customFormat="1" x14ac:dyDescent="0.2">
      <c r="B119" s="259"/>
      <c r="C119" s="240"/>
      <c r="D119" s="241" t="s">
        <v>27</v>
      </c>
      <c r="E119" s="241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9"/>
    </row>
    <row r="120" spans="2:38" s="250" customFormat="1" hidden="1" outlineLevel="1" x14ac:dyDescent="0.2">
      <c r="B120" s="259"/>
      <c r="C120" s="240"/>
      <c r="D120" s="241"/>
      <c r="E120" s="241" t="s">
        <v>50</v>
      </c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9"/>
    </row>
    <row r="121" spans="2:38" s="250" customFormat="1" hidden="1" outlineLevel="1" x14ac:dyDescent="0.2">
      <c r="B121" s="259"/>
      <c r="C121" s="240"/>
      <c r="D121" s="253"/>
      <c r="E121" s="253"/>
      <c r="F121" s="252" t="s">
        <v>39</v>
      </c>
      <c r="G121" s="252"/>
      <c r="H121" s="252">
        <f>'Matrix Report'!K$8</f>
        <v>1041.5999999999999</v>
      </c>
      <c r="I121" s="252">
        <f>'Matrix Report'!K$39</f>
        <v>901.74</v>
      </c>
      <c r="J121" s="252">
        <f>'Matrix Report'!K$70</f>
        <v>833.28</v>
      </c>
      <c r="K121" s="252">
        <f>'Matrix Report'!K$101</f>
        <v>655.20000000000005</v>
      </c>
      <c r="L121" s="252">
        <f>'Matrix Report'!K$132</f>
        <v>468.72</v>
      </c>
      <c r="M121" s="252">
        <f>'Matrix Report'!K$163</f>
        <v>252</v>
      </c>
      <c r="N121" s="252">
        <f>'Matrix Report'!K$194</f>
        <v>156.24</v>
      </c>
      <c r="O121" s="252">
        <f>'Matrix Report'!K$225</f>
        <v>208.32</v>
      </c>
      <c r="P121" s="252">
        <f>'Matrix Report'!K$257</f>
        <v>352.8</v>
      </c>
      <c r="Q121" s="252">
        <f>'Matrix Report'!K$288</f>
        <v>572.88</v>
      </c>
      <c r="R121" s="252">
        <f>'Matrix Report'!K$319</f>
        <v>806.4</v>
      </c>
      <c r="S121" s="252">
        <f>'Matrix Report'!K$350</f>
        <v>937.44</v>
      </c>
      <c r="T121" s="252"/>
      <c r="U121" s="252"/>
      <c r="V121" s="252"/>
      <c r="W121" s="252"/>
      <c r="X121" s="252"/>
      <c r="Y121" s="252"/>
      <c r="Z121" s="252"/>
      <c r="AA121" s="252"/>
      <c r="AB121" s="252"/>
      <c r="AC121" s="252"/>
      <c r="AD121" s="252"/>
      <c r="AE121" s="252"/>
      <c r="AF121" s="252"/>
      <c r="AG121" s="252"/>
      <c r="AH121" s="252"/>
      <c r="AI121" s="252"/>
      <c r="AJ121" s="252"/>
      <c r="AK121" s="240"/>
      <c r="AL121" s="249"/>
    </row>
    <row r="122" spans="2:38" s="250" customFormat="1" hidden="1" outlineLevel="1" x14ac:dyDescent="0.2">
      <c r="B122" s="259"/>
      <c r="C122" s="240"/>
      <c r="D122" s="253"/>
      <c r="E122" s="253"/>
      <c r="F122" s="252" t="s">
        <v>36</v>
      </c>
      <c r="G122" s="252"/>
      <c r="H122" s="252">
        <f>'Matrix Report'!K$9</f>
        <v>0</v>
      </c>
      <c r="I122" s="252">
        <f>'Matrix Report'!K$40</f>
        <v>0</v>
      </c>
      <c r="J122" s="252">
        <f>'Matrix Report'!K$71</f>
        <v>0</v>
      </c>
      <c r="K122" s="252">
        <f>'Matrix Report'!K$102</f>
        <v>0</v>
      </c>
      <c r="L122" s="252">
        <f>'Matrix Report'!K$133</f>
        <v>0</v>
      </c>
      <c r="M122" s="252">
        <f>'Matrix Report'!K$164</f>
        <v>0</v>
      </c>
      <c r="N122" s="252">
        <f>'Matrix Report'!K$195</f>
        <v>0</v>
      </c>
      <c r="O122" s="252">
        <f>'Matrix Report'!K$226</f>
        <v>0</v>
      </c>
      <c r="P122" s="252">
        <f>'Matrix Report'!K$258</f>
        <v>0</v>
      </c>
      <c r="Q122" s="252">
        <f>'Matrix Report'!K$289</f>
        <v>0</v>
      </c>
      <c r="R122" s="252">
        <f>'Matrix Report'!K$320</f>
        <v>0</v>
      </c>
      <c r="S122" s="252">
        <f>'Matrix Report'!K$351</f>
        <v>0</v>
      </c>
      <c r="T122" s="252"/>
      <c r="U122" s="252"/>
      <c r="V122" s="252"/>
      <c r="W122" s="252"/>
      <c r="X122" s="252"/>
      <c r="Y122" s="252"/>
      <c r="Z122" s="252"/>
      <c r="AA122" s="252"/>
      <c r="AB122" s="252"/>
      <c r="AC122" s="252"/>
      <c r="AD122" s="252"/>
      <c r="AE122" s="252"/>
      <c r="AF122" s="252"/>
      <c r="AG122" s="252"/>
      <c r="AH122" s="252"/>
      <c r="AI122" s="252"/>
      <c r="AJ122" s="252"/>
      <c r="AK122" s="240"/>
      <c r="AL122" s="249"/>
    </row>
    <row r="123" spans="2:38" s="250" customFormat="1" hidden="1" outlineLevel="1" x14ac:dyDescent="0.2">
      <c r="B123" s="259"/>
      <c r="C123" s="240"/>
      <c r="D123" s="253"/>
      <c r="E123" s="253"/>
      <c r="F123" s="252" t="s">
        <v>37</v>
      </c>
      <c r="G123" s="252"/>
      <c r="H123" s="252">
        <f>'Matrix Report'!K$10</f>
        <v>297.60000000000002</v>
      </c>
      <c r="I123" s="252">
        <f>'Matrix Report'!K$41</f>
        <v>257.64</v>
      </c>
      <c r="J123" s="252">
        <f>'Matrix Report'!K$72</f>
        <v>238.08</v>
      </c>
      <c r="K123" s="252">
        <f>'Matrix Report'!K$103</f>
        <v>187.2</v>
      </c>
      <c r="L123" s="252">
        <f>'Matrix Report'!K$134</f>
        <v>133.91999999999999</v>
      </c>
      <c r="M123" s="252">
        <f>'Matrix Report'!K$165</f>
        <v>72</v>
      </c>
      <c r="N123" s="252">
        <f>'Matrix Report'!K$196</f>
        <v>44.64</v>
      </c>
      <c r="O123" s="252">
        <f>'Matrix Report'!K$227</f>
        <v>59.52</v>
      </c>
      <c r="P123" s="252">
        <f>'Matrix Report'!K$259</f>
        <v>100.8</v>
      </c>
      <c r="Q123" s="252">
        <f>'Matrix Report'!K$290</f>
        <v>163.68</v>
      </c>
      <c r="R123" s="252">
        <f>'Matrix Report'!K$321</f>
        <v>230.4</v>
      </c>
      <c r="S123" s="252">
        <f>'Matrix Report'!K$352</f>
        <v>267.83999999999997</v>
      </c>
      <c r="T123" s="252"/>
      <c r="U123" s="252"/>
      <c r="V123" s="252"/>
      <c r="W123" s="252"/>
      <c r="X123" s="252"/>
      <c r="Y123" s="252"/>
      <c r="Z123" s="252"/>
      <c r="AA123" s="252"/>
      <c r="AB123" s="252"/>
      <c r="AC123" s="252"/>
      <c r="AD123" s="252"/>
      <c r="AE123" s="252"/>
      <c r="AF123" s="252"/>
      <c r="AG123" s="252"/>
      <c r="AH123" s="252"/>
      <c r="AI123" s="252"/>
      <c r="AJ123" s="252"/>
      <c r="AK123" s="240"/>
      <c r="AL123" s="249"/>
    </row>
    <row r="124" spans="2:38" s="250" customFormat="1" hidden="1" outlineLevel="1" x14ac:dyDescent="0.2">
      <c r="B124" s="259"/>
      <c r="C124" s="240"/>
      <c r="D124" s="253"/>
      <c r="E124" s="253"/>
      <c r="F124" s="252" t="s">
        <v>38</v>
      </c>
      <c r="G124" s="252"/>
      <c r="H124" s="252">
        <f>'Matrix Report'!K$11</f>
        <v>74.400000000000006</v>
      </c>
      <c r="I124" s="252">
        <f>'Matrix Report'!K$42</f>
        <v>64.41</v>
      </c>
      <c r="J124" s="252">
        <f>'Matrix Report'!K$73</f>
        <v>59.52</v>
      </c>
      <c r="K124" s="252">
        <f>'Matrix Report'!K$104</f>
        <v>46.8</v>
      </c>
      <c r="L124" s="252">
        <f>'Matrix Report'!K$135</f>
        <v>33.479999999999997</v>
      </c>
      <c r="M124" s="252">
        <f>'Matrix Report'!K$166</f>
        <v>18</v>
      </c>
      <c r="N124" s="252">
        <f>'Matrix Report'!K$197</f>
        <v>11.16</v>
      </c>
      <c r="O124" s="252">
        <f>'Matrix Report'!K$228</f>
        <v>14.88</v>
      </c>
      <c r="P124" s="252">
        <f>'Matrix Report'!K$260</f>
        <v>25.2</v>
      </c>
      <c r="Q124" s="252">
        <f>'Matrix Report'!K$291</f>
        <v>40.92</v>
      </c>
      <c r="R124" s="252">
        <f>'Matrix Report'!K$322</f>
        <v>57.6</v>
      </c>
      <c r="S124" s="252">
        <f>'Matrix Report'!K$353</f>
        <v>66.959999999999994</v>
      </c>
      <c r="T124" s="252"/>
      <c r="U124" s="252"/>
      <c r="V124" s="252"/>
      <c r="W124" s="252"/>
      <c r="X124" s="252"/>
      <c r="Y124" s="252"/>
      <c r="Z124" s="252"/>
      <c r="AA124" s="252"/>
      <c r="AB124" s="252"/>
      <c r="AC124" s="252"/>
      <c r="AD124" s="252"/>
      <c r="AE124" s="252"/>
      <c r="AF124" s="252"/>
      <c r="AG124" s="252"/>
      <c r="AH124" s="252"/>
      <c r="AI124" s="252"/>
      <c r="AJ124" s="252"/>
      <c r="AK124" s="240"/>
      <c r="AL124" s="249"/>
    </row>
    <row r="125" spans="2:38" s="250" customFormat="1" hidden="1" outlineLevel="1" x14ac:dyDescent="0.2">
      <c r="B125" s="259"/>
      <c r="C125" s="240"/>
      <c r="D125" s="253"/>
      <c r="E125" s="253"/>
      <c r="F125" s="252" t="s">
        <v>20</v>
      </c>
      <c r="G125" s="252"/>
      <c r="H125" s="252">
        <f>'Matrix Report'!K$12</f>
        <v>0</v>
      </c>
      <c r="I125" s="252">
        <f>'Matrix Report'!K$43</f>
        <v>0</v>
      </c>
      <c r="J125" s="252">
        <f>'Matrix Report'!K$74</f>
        <v>0</v>
      </c>
      <c r="K125" s="252">
        <f>'Matrix Report'!K$105</f>
        <v>0</v>
      </c>
      <c r="L125" s="252">
        <f>'Matrix Report'!K$136</f>
        <v>0</v>
      </c>
      <c r="M125" s="252">
        <f>'Matrix Report'!K$167</f>
        <v>0</v>
      </c>
      <c r="N125" s="252">
        <f>'Matrix Report'!K$198</f>
        <v>0</v>
      </c>
      <c r="O125" s="252">
        <f>'Matrix Report'!K$229</f>
        <v>0</v>
      </c>
      <c r="P125" s="252">
        <f>'Matrix Report'!K$261</f>
        <v>0</v>
      </c>
      <c r="Q125" s="252">
        <f>'Matrix Report'!K$292</f>
        <v>0</v>
      </c>
      <c r="R125" s="252">
        <f>'Matrix Report'!K$323</f>
        <v>0</v>
      </c>
      <c r="S125" s="252">
        <f>'Matrix Report'!K$354</f>
        <v>0</v>
      </c>
      <c r="T125" s="252"/>
      <c r="U125" s="252"/>
      <c r="V125" s="252"/>
      <c r="W125" s="252"/>
      <c r="X125" s="252"/>
      <c r="Y125" s="252"/>
      <c r="Z125" s="252"/>
      <c r="AA125" s="252"/>
      <c r="AB125" s="252"/>
      <c r="AC125" s="252"/>
      <c r="AD125" s="252"/>
      <c r="AE125" s="252"/>
      <c r="AF125" s="252"/>
      <c r="AG125" s="252"/>
      <c r="AH125" s="252"/>
      <c r="AI125" s="252"/>
      <c r="AJ125" s="252"/>
      <c r="AK125" s="240"/>
      <c r="AL125" s="249"/>
    </row>
    <row r="126" spans="2:38" s="250" customFormat="1" hidden="1" outlineLevel="1" x14ac:dyDescent="0.2">
      <c r="B126" s="259"/>
      <c r="C126" s="240"/>
      <c r="D126" s="253"/>
      <c r="E126" s="253"/>
      <c r="F126" s="252" t="s">
        <v>21</v>
      </c>
      <c r="G126" s="252"/>
      <c r="H126" s="252">
        <f>'Matrix Report'!K$13</f>
        <v>33.479999999999997</v>
      </c>
      <c r="I126" s="252">
        <f>'Matrix Report'!K$44</f>
        <v>30.51</v>
      </c>
      <c r="J126" s="252">
        <f>'Matrix Report'!K$75</f>
        <v>33.479999999999997</v>
      </c>
      <c r="K126" s="252">
        <f>'Matrix Report'!K$106</f>
        <v>32.4</v>
      </c>
      <c r="L126" s="252">
        <f>'Matrix Report'!K$137</f>
        <v>33.479999999999997</v>
      </c>
      <c r="M126" s="252">
        <f>'Matrix Report'!K$168</f>
        <v>32.4</v>
      </c>
      <c r="N126" s="252">
        <f>'Matrix Report'!K$199</f>
        <v>33.479999999999997</v>
      </c>
      <c r="O126" s="252">
        <f>'Matrix Report'!K$230</f>
        <v>33.479999999999997</v>
      </c>
      <c r="P126" s="252">
        <f>'Matrix Report'!K$262</f>
        <v>32.4</v>
      </c>
      <c r="Q126" s="252">
        <f>'Matrix Report'!K$293</f>
        <v>33.479999999999997</v>
      </c>
      <c r="R126" s="252">
        <f>'Matrix Report'!K$324</f>
        <v>32.4</v>
      </c>
      <c r="S126" s="252">
        <f>'Matrix Report'!K$355</f>
        <v>33.479999999999997</v>
      </c>
      <c r="T126" s="252"/>
      <c r="U126" s="252"/>
      <c r="V126" s="252"/>
      <c r="W126" s="252"/>
      <c r="X126" s="252"/>
      <c r="Y126" s="252"/>
      <c r="Z126" s="252"/>
      <c r="AA126" s="252"/>
      <c r="AB126" s="252"/>
      <c r="AC126" s="252"/>
      <c r="AD126" s="252"/>
      <c r="AE126" s="252"/>
      <c r="AF126" s="252"/>
      <c r="AG126" s="252"/>
      <c r="AH126" s="252"/>
      <c r="AI126" s="252"/>
      <c r="AJ126" s="252"/>
      <c r="AK126" s="240"/>
      <c r="AL126" s="249"/>
    </row>
    <row r="127" spans="2:38" s="250" customFormat="1" hidden="1" outlineLevel="1" x14ac:dyDescent="0.2">
      <c r="B127" s="259"/>
      <c r="C127" s="240"/>
      <c r="D127" s="253"/>
      <c r="E127" s="253"/>
      <c r="F127" s="252" t="s">
        <v>27</v>
      </c>
      <c r="G127" s="252"/>
      <c r="H127" s="252">
        <f>'Matrix Report'!K$14</f>
        <v>0</v>
      </c>
      <c r="I127" s="252">
        <f>'Matrix Report'!K$45</f>
        <v>0</v>
      </c>
      <c r="J127" s="252">
        <f>'Matrix Report'!K$76</f>
        <v>0</v>
      </c>
      <c r="K127" s="252">
        <f>'Matrix Report'!K$107</f>
        <v>0</v>
      </c>
      <c r="L127" s="252">
        <f>'Matrix Report'!K$138</f>
        <v>0</v>
      </c>
      <c r="M127" s="252">
        <f>'Matrix Report'!K$169</f>
        <v>0</v>
      </c>
      <c r="N127" s="252">
        <f>'Matrix Report'!K$200</f>
        <v>0</v>
      </c>
      <c r="O127" s="252">
        <f>'Matrix Report'!K$231</f>
        <v>0</v>
      </c>
      <c r="P127" s="252">
        <f>'Matrix Report'!K$263</f>
        <v>0</v>
      </c>
      <c r="Q127" s="252">
        <f>'Matrix Report'!K$294</f>
        <v>0</v>
      </c>
      <c r="R127" s="252">
        <f>'Matrix Report'!K$325</f>
        <v>0</v>
      </c>
      <c r="S127" s="252">
        <f>'Matrix Report'!K$356</f>
        <v>0</v>
      </c>
      <c r="T127" s="252"/>
      <c r="U127" s="252"/>
      <c r="V127" s="252"/>
      <c r="W127" s="252"/>
      <c r="X127" s="252"/>
      <c r="Y127" s="252"/>
      <c r="Z127" s="252"/>
      <c r="AA127" s="252"/>
      <c r="AB127" s="252"/>
      <c r="AC127" s="252"/>
      <c r="AD127" s="252"/>
      <c r="AE127" s="252"/>
      <c r="AF127" s="252"/>
      <c r="AG127" s="252"/>
      <c r="AH127" s="252"/>
      <c r="AI127" s="252"/>
      <c r="AJ127" s="252"/>
      <c r="AK127" s="240"/>
      <c r="AL127" s="249"/>
    </row>
    <row r="128" spans="2:38" s="250" customFormat="1" hidden="1" outlineLevel="1" x14ac:dyDescent="0.2">
      <c r="B128" s="259"/>
      <c r="C128" s="240"/>
      <c r="D128" s="253"/>
      <c r="E128" s="253"/>
      <c r="F128" s="252" t="s">
        <v>19</v>
      </c>
      <c r="G128" s="252"/>
      <c r="H128" s="252">
        <f>'Matrix Report'!K$15</f>
        <v>223.64073090764671</v>
      </c>
      <c r="I128" s="252">
        <f>'Matrix Report'!K$46</f>
        <v>190.1746646943391</v>
      </c>
      <c r="J128" s="252">
        <f>'Matrix Report'!K$77</f>
        <v>188.96981128495764</v>
      </c>
      <c r="K128" s="252">
        <f>'Matrix Report'!K$108</f>
        <v>151.62664184458205</v>
      </c>
      <c r="L128" s="252">
        <f>'Matrix Report'!K$139</f>
        <v>134.58146027379414</v>
      </c>
      <c r="M128" s="252">
        <f>'Matrix Report'!K$170</f>
        <v>108.85360384663286</v>
      </c>
      <c r="N128" s="252">
        <f>'Matrix Report'!K$201</f>
        <v>107.7181141539244</v>
      </c>
      <c r="O128" s="252">
        <f>'Matrix Report'!K$232</f>
        <v>110.10008573105567</v>
      </c>
      <c r="P128" s="252">
        <f>'Matrix Report'!K$264</f>
        <v>125.6298552769663</v>
      </c>
      <c r="Q128" s="252">
        <f>'Matrix Report'!K$295</f>
        <v>151.91692008513863</v>
      </c>
      <c r="R128" s="252">
        <f>'Matrix Report'!K$326</f>
        <v>170.70802705923569</v>
      </c>
      <c r="S128" s="252">
        <f>'Matrix Report'!K$357</f>
        <v>193.73375443921952</v>
      </c>
      <c r="T128" s="252"/>
      <c r="U128" s="252"/>
      <c r="V128" s="252"/>
      <c r="W128" s="252"/>
      <c r="X128" s="252"/>
      <c r="Y128" s="252"/>
      <c r="Z128" s="252"/>
      <c r="AA128" s="252"/>
      <c r="AB128" s="252"/>
      <c r="AC128" s="252"/>
      <c r="AD128" s="252"/>
      <c r="AE128" s="252"/>
      <c r="AF128" s="252"/>
      <c r="AG128" s="252"/>
      <c r="AH128" s="252"/>
      <c r="AI128" s="252"/>
      <c r="AJ128" s="252"/>
      <c r="AK128" s="240"/>
      <c r="AL128" s="249"/>
    </row>
    <row r="129" spans="2:38" s="250" customFormat="1" hidden="1" outlineLevel="1" x14ac:dyDescent="0.2">
      <c r="B129" s="259"/>
      <c r="C129" s="240"/>
      <c r="D129" s="253"/>
      <c r="E129" s="253"/>
      <c r="F129" s="252" t="s">
        <v>35</v>
      </c>
      <c r="G129" s="252"/>
      <c r="H129" s="252">
        <f>'Matrix Report'!K$16</f>
        <v>0</v>
      </c>
      <c r="I129" s="252">
        <f>'Matrix Report'!K$47</f>
        <v>0</v>
      </c>
      <c r="J129" s="252">
        <f>'Matrix Report'!K$78</f>
        <v>0</v>
      </c>
      <c r="K129" s="252">
        <f>'Matrix Report'!K$109</f>
        <v>0</v>
      </c>
      <c r="L129" s="252">
        <f>'Matrix Report'!K$140</f>
        <v>0</v>
      </c>
      <c r="M129" s="252">
        <f>'Matrix Report'!K$171</f>
        <v>0</v>
      </c>
      <c r="N129" s="252">
        <f>'Matrix Report'!K$202</f>
        <v>0</v>
      </c>
      <c r="O129" s="252">
        <f>'Matrix Report'!K$233</f>
        <v>0</v>
      </c>
      <c r="P129" s="252">
        <f>'Matrix Report'!K$265</f>
        <v>0</v>
      </c>
      <c r="Q129" s="252">
        <f>'Matrix Report'!K$296</f>
        <v>0</v>
      </c>
      <c r="R129" s="252">
        <f>'Matrix Report'!K$327</f>
        <v>0</v>
      </c>
      <c r="S129" s="252">
        <f>'Matrix Report'!K$358</f>
        <v>0</v>
      </c>
      <c r="T129" s="252"/>
      <c r="U129" s="252"/>
      <c r="V129" s="252"/>
      <c r="W129" s="252"/>
      <c r="X129" s="252"/>
      <c r="Y129" s="252"/>
      <c r="Z129" s="252"/>
      <c r="AA129" s="252"/>
      <c r="AB129" s="252"/>
      <c r="AC129" s="252"/>
      <c r="AD129" s="252"/>
      <c r="AE129" s="252"/>
      <c r="AF129" s="252"/>
      <c r="AG129" s="252"/>
      <c r="AH129" s="252"/>
      <c r="AI129" s="252"/>
      <c r="AJ129" s="252"/>
      <c r="AK129" s="240"/>
      <c r="AL129" s="249"/>
    </row>
    <row r="130" spans="2:38" s="250" customFormat="1" hidden="1" outlineLevel="1" x14ac:dyDescent="0.2">
      <c r="B130" s="259"/>
      <c r="C130" s="240"/>
      <c r="D130" s="253"/>
      <c r="E130" s="253"/>
      <c r="F130" s="252" t="s">
        <v>33</v>
      </c>
      <c r="G130" s="252"/>
      <c r="H130" s="252">
        <f>'Matrix Report'!K$17</f>
        <v>0</v>
      </c>
      <c r="I130" s="252">
        <f>'Matrix Report'!K$48</f>
        <v>0</v>
      </c>
      <c r="J130" s="252">
        <f>'Matrix Report'!K$79</f>
        <v>0</v>
      </c>
      <c r="K130" s="252">
        <f>'Matrix Report'!K$110</f>
        <v>0</v>
      </c>
      <c r="L130" s="252">
        <f>'Matrix Report'!K$141</f>
        <v>0</v>
      </c>
      <c r="M130" s="252">
        <f>'Matrix Report'!K$172</f>
        <v>0</v>
      </c>
      <c r="N130" s="252">
        <f>'Matrix Report'!K$203</f>
        <v>0</v>
      </c>
      <c r="O130" s="252">
        <f>'Matrix Report'!K$234</f>
        <v>0</v>
      </c>
      <c r="P130" s="252">
        <f>'Matrix Report'!K$266</f>
        <v>0</v>
      </c>
      <c r="Q130" s="252">
        <f>'Matrix Report'!K$297</f>
        <v>0</v>
      </c>
      <c r="R130" s="252">
        <f>'Matrix Report'!K$328</f>
        <v>0</v>
      </c>
      <c r="S130" s="252">
        <f>'Matrix Report'!K$359</f>
        <v>0</v>
      </c>
      <c r="T130" s="252"/>
      <c r="U130" s="252"/>
      <c r="V130" s="252"/>
      <c r="W130" s="252"/>
      <c r="X130" s="252"/>
      <c r="Y130" s="252"/>
      <c r="Z130" s="252"/>
      <c r="AA130" s="252"/>
      <c r="AB130" s="252"/>
      <c r="AC130" s="252"/>
      <c r="AD130" s="252"/>
      <c r="AE130" s="252"/>
      <c r="AF130" s="252"/>
      <c r="AG130" s="252"/>
      <c r="AH130" s="252"/>
      <c r="AI130" s="252"/>
      <c r="AJ130" s="252"/>
      <c r="AK130" s="240"/>
      <c r="AL130" s="249"/>
    </row>
    <row r="131" spans="2:38" s="250" customFormat="1" hidden="1" outlineLevel="1" x14ac:dyDescent="0.2">
      <c r="B131" s="259"/>
      <c r="C131" s="240"/>
      <c r="D131" s="253"/>
      <c r="E131" s="253"/>
      <c r="F131" s="252" t="s">
        <v>31</v>
      </c>
      <c r="G131" s="252"/>
      <c r="H131" s="252">
        <f>'Matrix Report'!K$18</f>
        <v>0</v>
      </c>
      <c r="I131" s="252">
        <f>'Matrix Report'!K$49</f>
        <v>0</v>
      </c>
      <c r="J131" s="252">
        <f>'Matrix Report'!K$80</f>
        <v>0</v>
      </c>
      <c r="K131" s="252">
        <f>'Matrix Report'!K$111</f>
        <v>0</v>
      </c>
      <c r="L131" s="252">
        <f>'Matrix Report'!K$142</f>
        <v>0</v>
      </c>
      <c r="M131" s="252">
        <f>'Matrix Report'!K$173</f>
        <v>0</v>
      </c>
      <c r="N131" s="252">
        <f>'Matrix Report'!K$204</f>
        <v>0</v>
      </c>
      <c r="O131" s="252">
        <f>'Matrix Report'!K$235</f>
        <v>0</v>
      </c>
      <c r="P131" s="252">
        <f>'Matrix Report'!K$267</f>
        <v>0</v>
      </c>
      <c r="Q131" s="252">
        <f>'Matrix Report'!K$298</f>
        <v>0</v>
      </c>
      <c r="R131" s="252">
        <f>'Matrix Report'!K$329</f>
        <v>0</v>
      </c>
      <c r="S131" s="252">
        <f>'Matrix Report'!K$360</f>
        <v>0</v>
      </c>
      <c r="T131" s="252"/>
      <c r="U131" s="252"/>
      <c r="V131" s="252"/>
      <c r="W131" s="252"/>
      <c r="X131" s="252"/>
      <c r="Y131" s="252"/>
      <c r="Z131" s="252"/>
      <c r="AA131" s="252"/>
      <c r="AB131" s="252"/>
      <c r="AC131" s="252"/>
      <c r="AD131" s="252"/>
      <c r="AE131" s="252"/>
      <c r="AF131" s="252"/>
      <c r="AG131" s="252"/>
      <c r="AH131" s="252"/>
      <c r="AI131" s="252"/>
      <c r="AJ131" s="252"/>
      <c r="AK131" s="240"/>
      <c r="AL131" s="249"/>
    </row>
    <row r="132" spans="2:38" s="250" customFormat="1" hidden="1" outlineLevel="1" x14ac:dyDescent="0.2">
      <c r="B132" s="259"/>
      <c r="C132" s="240"/>
      <c r="D132" s="253"/>
      <c r="E132" s="253"/>
      <c r="F132" s="252" t="s">
        <v>41</v>
      </c>
      <c r="G132" s="252"/>
      <c r="H132" s="252">
        <f>'Matrix Report'!K$19</f>
        <v>0</v>
      </c>
      <c r="I132" s="252">
        <f>'Matrix Report'!K$50</f>
        <v>0</v>
      </c>
      <c r="J132" s="252">
        <f>'Matrix Report'!K$81</f>
        <v>0</v>
      </c>
      <c r="K132" s="252">
        <f>'Matrix Report'!K$112</f>
        <v>0</v>
      </c>
      <c r="L132" s="252">
        <f>'Matrix Report'!K$143</f>
        <v>0</v>
      </c>
      <c r="M132" s="252">
        <f>'Matrix Report'!K$174</f>
        <v>0</v>
      </c>
      <c r="N132" s="252">
        <f>'Matrix Report'!K$205</f>
        <v>0</v>
      </c>
      <c r="O132" s="252">
        <f>'Matrix Report'!K$236</f>
        <v>0</v>
      </c>
      <c r="P132" s="252">
        <f>'Matrix Report'!K$268</f>
        <v>0</v>
      </c>
      <c r="Q132" s="252">
        <f>'Matrix Report'!K$299</f>
        <v>0</v>
      </c>
      <c r="R132" s="252">
        <f>'Matrix Report'!K$330</f>
        <v>0</v>
      </c>
      <c r="S132" s="252">
        <f>'Matrix Report'!K$361</f>
        <v>0</v>
      </c>
      <c r="T132" s="252"/>
      <c r="U132" s="252"/>
      <c r="V132" s="252"/>
      <c r="W132" s="252"/>
      <c r="X132" s="252"/>
      <c r="Y132" s="252"/>
      <c r="Z132" s="252"/>
      <c r="AA132" s="252"/>
      <c r="AB132" s="252"/>
      <c r="AC132" s="252"/>
      <c r="AD132" s="252"/>
      <c r="AE132" s="252"/>
      <c r="AF132" s="252"/>
      <c r="AG132" s="252"/>
      <c r="AH132" s="252"/>
      <c r="AI132" s="252"/>
      <c r="AJ132" s="252"/>
      <c r="AK132" s="240"/>
      <c r="AL132" s="249"/>
    </row>
    <row r="133" spans="2:38" s="250" customFormat="1" hidden="1" outlineLevel="1" x14ac:dyDescent="0.2">
      <c r="B133" s="259"/>
      <c r="C133" s="240"/>
      <c r="D133" s="241" t="s">
        <v>247</v>
      </c>
      <c r="E133" s="241"/>
      <c r="F133" s="240"/>
      <c r="G133" s="240"/>
      <c r="H133" s="240">
        <f>SUM(H121:H132)</f>
        <v>1670.7207309076466</v>
      </c>
      <c r="I133" s="240">
        <f t="shared" ref="I133" si="33">SUM(I121:I132)</f>
        <v>1444.4746646943393</v>
      </c>
      <c r="J133" s="240">
        <f t="shared" ref="J133" si="34">SUM(J121:J132)</f>
        <v>1353.3298112849575</v>
      </c>
      <c r="K133" s="240">
        <f t="shared" ref="K133" si="35">SUM(K121:K132)</f>
        <v>1073.226641844582</v>
      </c>
      <c r="L133" s="240">
        <f t="shared" ref="L133" si="36">SUM(L121:L132)</f>
        <v>804.18146027379419</v>
      </c>
      <c r="M133" s="240">
        <f t="shared" ref="M133" si="37">SUM(M121:M132)</f>
        <v>483.25360384663281</v>
      </c>
      <c r="N133" s="240">
        <f t="shared" ref="N133" si="38">SUM(N121:N132)</f>
        <v>353.23811415392436</v>
      </c>
      <c r="O133" s="240">
        <f t="shared" ref="O133" si="39">SUM(O121:O132)</f>
        <v>426.30008573105567</v>
      </c>
      <c r="P133" s="240">
        <f t="shared" ref="P133" si="40">SUM(P121:P132)</f>
        <v>636.82985527696633</v>
      </c>
      <c r="Q133" s="240">
        <f t="shared" ref="Q133" si="41">SUM(Q121:Q132)</f>
        <v>962.87692008513852</v>
      </c>
      <c r="R133" s="240">
        <f t="shared" ref="R133" si="42">SUM(R121:R132)</f>
        <v>1297.5080270592357</v>
      </c>
      <c r="S133" s="240">
        <f t="shared" ref="S133" si="43">SUM(S121:S132)</f>
        <v>1499.4537544392197</v>
      </c>
      <c r="T133" s="240"/>
      <c r="U133" s="240"/>
      <c r="V133" s="240">
        <f>SUMIF(H133:S133,"&gt;0",H133:S133)</f>
        <v>12005.393669597492</v>
      </c>
      <c r="W133" s="240">
        <f>SUMIF(H133:S133,"&lt;0",H133:S133)</f>
        <v>0</v>
      </c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9"/>
    </row>
    <row r="134" spans="2:38" s="250" customFormat="1" hidden="1" outlineLevel="1" x14ac:dyDescent="0.2">
      <c r="B134" s="259"/>
      <c r="C134" s="240"/>
      <c r="D134" s="241"/>
      <c r="E134" s="241" t="s">
        <v>53</v>
      </c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9"/>
    </row>
    <row r="135" spans="2:38" s="250" customFormat="1" hidden="1" outlineLevel="1" x14ac:dyDescent="0.2">
      <c r="B135" s="259"/>
      <c r="C135" s="240"/>
      <c r="D135" s="253"/>
      <c r="E135" s="253"/>
      <c r="F135" s="252" t="s">
        <v>39</v>
      </c>
      <c r="G135" s="252"/>
      <c r="H135" s="252">
        <f>'Matrix Report'!K$23</f>
        <v>937.44</v>
      </c>
      <c r="I135" s="252">
        <f>'Matrix Report'!K$54</f>
        <v>759.36</v>
      </c>
      <c r="J135" s="252">
        <f>'Matrix Report'!K$85</f>
        <v>624.96</v>
      </c>
      <c r="K135" s="252">
        <f>'Matrix Report'!K$116</f>
        <v>352.8</v>
      </c>
      <c r="L135" s="252">
        <f>'Matrix Report'!K$147</f>
        <v>156.24</v>
      </c>
      <c r="M135" s="252">
        <f>'Matrix Report'!K$178</f>
        <v>0</v>
      </c>
      <c r="N135" s="252">
        <f>'Matrix Report'!K$209</f>
        <v>-104.16</v>
      </c>
      <c r="O135" s="252">
        <f>'Matrix Report'!K$241</f>
        <v>-104.16</v>
      </c>
      <c r="P135" s="252">
        <f>'Matrix Report'!K$272</f>
        <v>100.8</v>
      </c>
      <c r="Q135" s="252">
        <f>'Matrix Report'!K$303</f>
        <v>364.56</v>
      </c>
      <c r="R135" s="252">
        <f>'Matrix Report'!K$334</f>
        <v>705.6</v>
      </c>
      <c r="S135" s="252">
        <f>'Matrix Report'!K$365</f>
        <v>885.36</v>
      </c>
      <c r="T135" s="252"/>
      <c r="U135" s="252"/>
      <c r="V135" s="252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  <c r="AH135" s="252"/>
      <c r="AI135" s="252"/>
      <c r="AJ135" s="252"/>
      <c r="AK135" s="240"/>
      <c r="AL135" s="249"/>
    </row>
    <row r="136" spans="2:38" s="250" customFormat="1" hidden="1" outlineLevel="1" x14ac:dyDescent="0.2">
      <c r="B136" s="259"/>
      <c r="C136" s="240"/>
      <c r="D136" s="253"/>
      <c r="E136" s="253"/>
      <c r="F136" s="252" t="s">
        <v>36</v>
      </c>
      <c r="G136" s="252"/>
      <c r="H136" s="252">
        <f>'Matrix Report'!K$24</f>
        <v>0</v>
      </c>
      <c r="I136" s="252">
        <f>'Matrix Report'!K$55</f>
        <v>0</v>
      </c>
      <c r="J136" s="252">
        <f>'Matrix Report'!K$86</f>
        <v>0</v>
      </c>
      <c r="K136" s="252">
        <f>'Matrix Report'!K$117</f>
        <v>0</v>
      </c>
      <c r="L136" s="252">
        <f>'Matrix Report'!K$148</f>
        <v>0</v>
      </c>
      <c r="M136" s="252">
        <f>'Matrix Report'!K$179</f>
        <v>0</v>
      </c>
      <c r="N136" s="252">
        <f>'Matrix Report'!K$210</f>
        <v>0</v>
      </c>
      <c r="O136" s="252">
        <f>'Matrix Report'!K$242</f>
        <v>0</v>
      </c>
      <c r="P136" s="252">
        <f>'Matrix Report'!K$273</f>
        <v>0</v>
      </c>
      <c r="Q136" s="252">
        <f>'Matrix Report'!K$304</f>
        <v>0</v>
      </c>
      <c r="R136" s="252">
        <f>'Matrix Report'!K$335</f>
        <v>0</v>
      </c>
      <c r="S136" s="252">
        <f>'Matrix Report'!K$366</f>
        <v>0</v>
      </c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52"/>
      <c r="AJ136" s="252"/>
      <c r="AK136" s="240"/>
      <c r="AL136" s="249"/>
    </row>
    <row r="137" spans="2:38" s="250" customFormat="1" hidden="1" outlineLevel="1" x14ac:dyDescent="0.2">
      <c r="B137" s="259"/>
      <c r="C137" s="240"/>
      <c r="D137" s="253"/>
      <c r="E137" s="253"/>
      <c r="F137" s="252" t="s">
        <v>37</v>
      </c>
      <c r="G137" s="252"/>
      <c r="H137" s="252">
        <f>'Matrix Report'!K$25</f>
        <v>267.83999999999997</v>
      </c>
      <c r="I137" s="252">
        <f>'Matrix Report'!K$56</f>
        <v>216.96</v>
      </c>
      <c r="J137" s="252">
        <f>'Matrix Report'!K$87</f>
        <v>178.56</v>
      </c>
      <c r="K137" s="252">
        <f>'Matrix Report'!K$118</f>
        <v>100.8</v>
      </c>
      <c r="L137" s="252">
        <f>'Matrix Report'!K$149</f>
        <v>44.64</v>
      </c>
      <c r="M137" s="252">
        <f>'Matrix Report'!K$180</f>
        <v>0</v>
      </c>
      <c r="N137" s="252">
        <f>'Matrix Report'!K$211</f>
        <v>-29.76</v>
      </c>
      <c r="O137" s="252">
        <f>'Matrix Report'!K$243</f>
        <v>-29.76</v>
      </c>
      <c r="P137" s="252">
        <f>'Matrix Report'!K$274</f>
        <v>28.8</v>
      </c>
      <c r="Q137" s="252">
        <f>'Matrix Report'!K$305</f>
        <v>104.16</v>
      </c>
      <c r="R137" s="252">
        <f>'Matrix Report'!K$336</f>
        <v>201.6</v>
      </c>
      <c r="S137" s="252">
        <f>'Matrix Report'!K$367</f>
        <v>252.96</v>
      </c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52"/>
      <c r="AJ137" s="252"/>
      <c r="AK137" s="240"/>
      <c r="AL137" s="249"/>
    </row>
    <row r="138" spans="2:38" s="250" customFormat="1" hidden="1" outlineLevel="1" x14ac:dyDescent="0.2">
      <c r="B138" s="259"/>
      <c r="C138" s="240"/>
      <c r="D138" s="253"/>
      <c r="E138" s="253"/>
      <c r="F138" s="252" t="s">
        <v>38</v>
      </c>
      <c r="G138" s="252"/>
      <c r="H138" s="252">
        <f>'Matrix Report'!K$26</f>
        <v>66.959999999999994</v>
      </c>
      <c r="I138" s="252">
        <f>'Matrix Report'!K$57</f>
        <v>54.24</v>
      </c>
      <c r="J138" s="252">
        <f>'Matrix Report'!K$88</f>
        <v>44.64</v>
      </c>
      <c r="K138" s="252">
        <f>'Matrix Report'!K$119</f>
        <v>25.2</v>
      </c>
      <c r="L138" s="252">
        <f>'Matrix Report'!K$150</f>
        <v>11.16</v>
      </c>
      <c r="M138" s="252">
        <f>'Matrix Report'!K$181</f>
        <v>0</v>
      </c>
      <c r="N138" s="252">
        <f>'Matrix Report'!K$212</f>
        <v>-7.44</v>
      </c>
      <c r="O138" s="252">
        <f>'Matrix Report'!K$244</f>
        <v>-7.44</v>
      </c>
      <c r="P138" s="252">
        <f>'Matrix Report'!K$275</f>
        <v>7.2</v>
      </c>
      <c r="Q138" s="252">
        <f>'Matrix Report'!K$306</f>
        <v>26.04</v>
      </c>
      <c r="R138" s="252">
        <f>'Matrix Report'!K$337</f>
        <v>50.4</v>
      </c>
      <c r="S138" s="252">
        <f>'Matrix Report'!K$368</f>
        <v>63.24</v>
      </c>
      <c r="T138" s="252"/>
      <c r="U138" s="252"/>
      <c r="V138" s="252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52"/>
      <c r="AJ138" s="252"/>
      <c r="AK138" s="240"/>
      <c r="AL138" s="249"/>
    </row>
    <row r="139" spans="2:38" s="250" customFormat="1" hidden="1" outlineLevel="1" x14ac:dyDescent="0.2">
      <c r="B139" s="259"/>
      <c r="C139" s="240"/>
      <c r="D139" s="253"/>
      <c r="E139" s="253"/>
      <c r="F139" s="252" t="s">
        <v>20</v>
      </c>
      <c r="G139" s="252"/>
      <c r="H139" s="252">
        <f>'Matrix Report'!K$27</f>
        <v>0</v>
      </c>
      <c r="I139" s="252">
        <f>'Matrix Report'!K$58</f>
        <v>0</v>
      </c>
      <c r="J139" s="252">
        <f>'Matrix Report'!K$89</f>
        <v>0</v>
      </c>
      <c r="K139" s="252">
        <f>'Matrix Report'!K$120</f>
        <v>0</v>
      </c>
      <c r="L139" s="252">
        <f>'Matrix Report'!K$151</f>
        <v>0</v>
      </c>
      <c r="M139" s="252">
        <f>'Matrix Report'!K$182</f>
        <v>0</v>
      </c>
      <c r="N139" s="252">
        <f>'Matrix Report'!K$213</f>
        <v>0</v>
      </c>
      <c r="O139" s="252">
        <f>'Matrix Report'!K$245</f>
        <v>0</v>
      </c>
      <c r="P139" s="252">
        <f>'Matrix Report'!K$276</f>
        <v>0</v>
      </c>
      <c r="Q139" s="252">
        <f>'Matrix Report'!K$307</f>
        <v>0</v>
      </c>
      <c r="R139" s="252">
        <f>'Matrix Report'!K$338</f>
        <v>0</v>
      </c>
      <c r="S139" s="252">
        <f>'Matrix Report'!K$369</f>
        <v>0</v>
      </c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52"/>
      <c r="AJ139" s="252"/>
      <c r="AK139" s="240"/>
      <c r="AL139" s="249"/>
    </row>
    <row r="140" spans="2:38" s="250" customFormat="1" hidden="1" outlineLevel="1" x14ac:dyDescent="0.2">
      <c r="B140" s="259"/>
      <c r="C140" s="240"/>
      <c r="D140" s="253"/>
      <c r="E140" s="253"/>
      <c r="F140" s="252" t="s">
        <v>21</v>
      </c>
      <c r="G140" s="252"/>
      <c r="H140" s="252">
        <f>'Matrix Report'!K$28</f>
        <v>0</v>
      </c>
      <c r="I140" s="252">
        <f>'Matrix Report'!K$59</f>
        <v>0</v>
      </c>
      <c r="J140" s="252">
        <f>'Matrix Report'!K$90</f>
        <v>0</v>
      </c>
      <c r="K140" s="252">
        <f>'Matrix Report'!K$121</f>
        <v>0</v>
      </c>
      <c r="L140" s="252">
        <f>'Matrix Report'!K$152</f>
        <v>0</v>
      </c>
      <c r="M140" s="252">
        <f>'Matrix Report'!K$183</f>
        <v>0</v>
      </c>
      <c r="N140" s="252">
        <f>'Matrix Report'!K$214</f>
        <v>-66.959999999999994</v>
      </c>
      <c r="O140" s="252">
        <f>'Matrix Report'!K$246</f>
        <v>0</v>
      </c>
      <c r="P140" s="252">
        <f>'Matrix Report'!K$277</f>
        <v>0</v>
      </c>
      <c r="Q140" s="252">
        <f>'Matrix Report'!K$308</f>
        <v>0</v>
      </c>
      <c r="R140" s="252">
        <f>'Matrix Report'!K$339</f>
        <v>0</v>
      </c>
      <c r="S140" s="252">
        <f>'Matrix Report'!K$370</f>
        <v>0</v>
      </c>
      <c r="T140" s="252"/>
      <c r="U140" s="252"/>
      <c r="V140" s="252"/>
      <c r="W140" s="252"/>
      <c r="X140" s="252"/>
      <c r="Y140" s="252"/>
      <c r="Z140" s="252"/>
      <c r="AA140" s="252"/>
      <c r="AB140" s="252"/>
      <c r="AC140" s="252"/>
      <c r="AD140" s="252"/>
      <c r="AE140" s="252"/>
      <c r="AF140" s="252"/>
      <c r="AG140" s="252"/>
      <c r="AH140" s="252"/>
      <c r="AI140" s="252"/>
      <c r="AJ140" s="252"/>
      <c r="AK140" s="240"/>
      <c r="AL140" s="249"/>
    </row>
    <row r="141" spans="2:38" s="250" customFormat="1" hidden="1" outlineLevel="1" x14ac:dyDescent="0.2">
      <c r="B141" s="259"/>
      <c r="C141" s="240"/>
      <c r="D141" s="253"/>
      <c r="E141" s="253"/>
      <c r="F141" s="252" t="s">
        <v>27</v>
      </c>
      <c r="G141" s="252"/>
      <c r="H141" s="252">
        <f>'Matrix Report'!K$29</f>
        <v>0</v>
      </c>
      <c r="I141" s="252">
        <f>'Matrix Report'!K$60</f>
        <v>0</v>
      </c>
      <c r="J141" s="252">
        <f>'Matrix Report'!K$91</f>
        <v>0</v>
      </c>
      <c r="K141" s="252">
        <f>'Matrix Report'!K$122</f>
        <v>0</v>
      </c>
      <c r="L141" s="252">
        <f>'Matrix Report'!K$153</f>
        <v>0</v>
      </c>
      <c r="M141" s="252">
        <f>'Matrix Report'!K$184</f>
        <v>0</v>
      </c>
      <c r="N141" s="252">
        <f>'Matrix Report'!K$215</f>
        <v>0</v>
      </c>
      <c r="O141" s="252">
        <f>'Matrix Report'!K$247</f>
        <v>0</v>
      </c>
      <c r="P141" s="252">
        <f>'Matrix Report'!K$278</f>
        <v>0</v>
      </c>
      <c r="Q141" s="252">
        <f>'Matrix Report'!K$309</f>
        <v>0</v>
      </c>
      <c r="R141" s="252">
        <f>'Matrix Report'!K$340</f>
        <v>0</v>
      </c>
      <c r="S141" s="252">
        <f>'Matrix Report'!K$371</f>
        <v>0</v>
      </c>
      <c r="T141" s="252"/>
      <c r="U141" s="252"/>
      <c r="V141" s="252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  <c r="AH141" s="252"/>
      <c r="AI141" s="252"/>
      <c r="AJ141" s="252"/>
      <c r="AK141" s="240"/>
      <c r="AL141" s="249"/>
    </row>
    <row r="142" spans="2:38" s="250" customFormat="1" hidden="1" outlineLevel="1" x14ac:dyDescent="0.2">
      <c r="B142" s="259"/>
      <c r="C142" s="240"/>
      <c r="D142" s="253"/>
      <c r="E142" s="253"/>
      <c r="F142" s="252" t="s">
        <v>19</v>
      </c>
      <c r="G142" s="252"/>
      <c r="H142" s="252">
        <f>'Matrix Report'!K$30</f>
        <v>319.44905334179163</v>
      </c>
      <c r="I142" s="252">
        <f>'Matrix Report'!K$61</f>
        <v>275.31319410435907</v>
      </c>
      <c r="J142" s="252">
        <f>'Matrix Report'!K$92</f>
        <v>280.01419056484167</v>
      </c>
      <c r="K142" s="252">
        <f>'Matrix Report'!K$123</f>
        <v>235.12383809518138</v>
      </c>
      <c r="L142" s="252">
        <f>'Matrix Report'!K$154</f>
        <v>220.86189639941443</v>
      </c>
      <c r="M142" s="252">
        <f>'Matrix Report'!K$185</f>
        <v>194.65593388155244</v>
      </c>
      <c r="N142" s="252">
        <f>'Matrix Report'!K$216</f>
        <v>196.38052185667479</v>
      </c>
      <c r="O142" s="252">
        <f>'Matrix Report'!K$248</f>
        <v>196.38052185667499</v>
      </c>
      <c r="P142" s="252">
        <f>'Matrix Report'!K$279</f>
        <v>211.43218531188623</v>
      </c>
      <c r="Q142" s="252">
        <f>'Matrix Report'!K$310</f>
        <v>242.96129936502078</v>
      </c>
      <c r="R142" s="252">
        <f>'Matrix Report'!K$341</f>
        <v>263.42575844711695</v>
      </c>
      <c r="S142" s="252">
        <f>'Matrix Report'!K$372</f>
        <v>291.92404845049822</v>
      </c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52"/>
      <c r="AJ142" s="252"/>
      <c r="AK142" s="240"/>
      <c r="AL142" s="249"/>
    </row>
    <row r="143" spans="2:38" s="250" customFormat="1" hidden="1" outlineLevel="1" x14ac:dyDescent="0.2">
      <c r="B143" s="259"/>
      <c r="C143" s="240"/>
      <c r="D143" s="253"/>
      <c r="E143" s="253"/>
      <c r="F143" s="252" t="s">
        <v>35</v>
      </c>
      <c r="G143" s="252"/>
      <c r="H143" s="252">
        <f>'Matrix Report'!K$31</f>
        <v>0</v>
      </c>
      <c r="I143" s="252">
        <f>'Matrix Report'!K$62</f>
        <v>0</v>
      </c>
      <c r="J143" s="252">
        <f>'Matrix Report'!K$93</f>
        <v>0</v>
      </c>
      <c r="K143" s="252">
        <f>'Matrix Report'!K$124</f>
        <v>0</v>
      </c>
      <c r="L143" s="252">
        <f>'Matrix Report'!K$155</f>
        <v>0</v>
      </c>
      <c r="M143" s="252">
        <f>'Matrix Report'!K$186</f>
        <v>0</v>
      </c>
      <c r="N143" s="252">
        <f>'Matrix Report'!K$217</f>
        <v>0</v>
      </c>
      <c r="O143" s="252">
        <f>'Matrix Report'!K$249</f>
        <v>0</v>
      </c>
      <c r="P143" s="252">
        <f>'Matrix Report'!K$280</f>
        <v>0</v>
      </c>
      <c r="Q143" s="252">
        <f>'Matrix Report'!K$311</f>
        <v>0</v>
      </c>
      <c r="R143" s="252">
        <f>'Matrix Report'!K$342</f>
        <v>0</v>
      </c>
      <c r="S143" s="252">
        <f>'Matrix Report'!K$373</f>
        <v>0</v>
      </c>
      <c r="T143" s="252"/>
      <c r="U143" s="252"/>
      <c r="V143" s="252"/>
      <c r="W143" s="252"/>
      <c r="X143" s="252"/>
      <c r="Y143" s="252"/>
      <c r="Z143" s="252"/>
      <c r="AA143" s="252"/>
      <c r="AB143" s="252"/>
      <c r="AC143" s="252"/>
      <c r="AD143" s="252"/>
      <c r="AE143" s="252"/>
      <c r="AF143" s="252"/>
      <c r="AG143" s="252"/>
      <c r="AH143" s="252"/>
      <c r="AI143" s="252"/>
      <c r="AJ143" s="252"/>
      <c r="AK143" s="240"/>
      <c r="AL143" s="249"/>
    </row>
    <row r="144" spans="2:38" s="250" customFormat="1" hidden="1" outlineLevel="1" x14ac:dyDescent="0.2">
      <c r="B144" s="259"/>
      <c r="C144" s="240"/>
      <c r="D144" s="253"/>
      <c r="E144" s="253"/>
      <c r="F144" s="252" t="s">
        <v>33</v>
      </c>
      <c r="G144" s="252"/>
      <c r="H144" s="252">
        <f>'Matrix Report'!K$32</f>
        <v>0</v>
      </c>
      <c r="I144" s="252">
        <f>'Matrix Report'!K$63</f>
        <v>0</v>
      </c>
      <c r="J144" s="252">
        <f>'Matrix Report'!K$94</f>
        <v>0</v>
      </c>
      <c r="K144" s="252">
        <f>'Matrix Report'!K$125</f>
        <v>0</v>
      </c>
      <c r="L144" s="252">
        <f>'Matrix Report'!K$156</f>
        <v>0</v>
      </c>
      <c r="M144" s="252">
        <f>'Matrix Report'!K$187</f>
        <v>0</v>
      </c>
      <c r="N144" s="252">
        <f>'Matrix Report'!K$218</f>
        <v>0</v>
      </c>
      <c r="O144" s="252">
        <f>'Matrix Report'!K$250</f>
        <v>0</v>
      </c>
      <c r="P144" s="252">
        <f>'Matrix Report'!K$281</f>
        <v>0</v>
      </c>
      <c r="Q144" s="252">
        <f>'Matrix Report'!K$312</f>
        <v>0</v>
      </c>
      <c r="R144" s="252">
        <f>'Matrix Report'!K$343</f>
        <v>0</v>
      </c>
      <c r="S144" s="252">
        <f>'Matrix Report'!K$374</f>
        <v>0</v>
      </c>
      <c r="T144" s="252"/>
      <c r="U144" s="252"/>
      <c r="V144" s="252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  <c r="AH144" s="252"/>
      <c r="AI144" s="252"/>
      <c r="AJ144" s="252"/>
      <c r="AK144" s="240"/>
      <c r="AL144" s="249"/>
    </row>
    <row r="145" spans="2:38" s="250" customFormat="1" hidden="1" outlineLevel="1" x14ac:dyDescent="0.2">
      <c r="B145" s="259"/>
      <c r="C145" s="240"/>
      <c r="D145" s="253"/>
      <c r="E145" s="253"/>
      <c r="F145" s="252" t="s">
        <v>31</v>
      </c>
      <c r="G145" s="252"/>
      <c r="H145" s="252">
        <f>'Matrix Report'!K$33</f>
        <v>0</v>
      </c>
      <c r="I145" s="252">
        <f>'Matrix Report'!K$64</f>
        <v>0</v>
      </c>
      <c r="J145" s="252">
        <f>'Matrix Report'!K$95</f>
        <v>0</v>
      </c>
      <c r="K145" s="252">
        <f>'Matrix Report'!K$126</f>
        <v>0</v>
      </c>
      <c r="L145" s="252">
        <f>'Matrix Report'!K$157</f>
        <v>0</v>
      </c>
      <c r="M145" s="252">
        <f>'Matrix Report'!K$188</f>
        <v>0</v>
      </c>
      <c r="N145" s="252">
        <f>'Matrix Report'!K$219</f>
        <v>0</v>
      </c>
      <c r="O145" s="252">
        <f>'Matrix Report'!K$251</f>
        <v>0</v>
      </c>
      <c r="P145" s="252">
        <f>'Matrix Report'!K$282</f>
        <v>0</v>
      </c>
      <c r="Q145" s="252">
        <f>'Matrix Report'!K$313</f>
        <v>0</v>
      </c>
      <c r="R145" s="252">
        <f>'Matrix Report'!K$344</f>
        <v>0</v>
      </c>
      <c r="S145" s="252">
        <f>'Matrix Report'!K$375</f>
        <v>0</v>
      </c>
      <c r="T145" s="252"/>
      <c r="U145" s="252"/>
      <c r="V145" s="252"/>
      <c r="W145" s="252"/>
      <c r="X145" s="252"/>
      <c r="Y145" s="252"/>
      <c r="Z145" s="252"/>
      <c r="AA145" s="252"/>
      <c r="AB145" s="252"/>
      <c r="AC145" s="252"/>
      <c r="AD145" s="252"/>
      <c r="AE145" s="252"/>
      <c r="AF145" s="252"/>
      <c r="AG145" s="252"/>
      <c r="AH145" s="252"/>
      <c r="AI145" s="252"/>
      <c r="AJ145" s="252"/>
      <c r="AK145" s="240"/>
      <c r="AL145" s="249"/>
    </row>
    <row r="146" spans="2:38" s="250" customFormat="1" hidden="1" outlineLevel="1" x14ac:dyDescent="0.2">
      <c r="B146" s="259"/>
      <c r="C146" s="240"/>
      <c r="D146" s="253"/>
      <c r="E146" s="253"/>
      <c r="F146" s="252" t="s">
        <v>41</v>
      </c>
      <c r="G146" s="252"/>
      <c r="H146" s="252">
        <f>'Matrix Report'!K$34</f>
        <v>0</v>
      </c>
      <c r="I146" s="252">
        <f>'Matrix Report'!K$65</f>
        <v>0</v>
      </c>
      <c r="J146" s="252">
        <f>'Matrix Report'!K$96</f>
        <v>0</v>
      </c>
      <c r="K146" s="252">
        <f>'Matrix Report'!K$127</f>
        <v>0</v>
      </c>
      <c r="L146" s="252">
        <f>'Matrix Report'!K$158</f>
        <v>0</v>
      </c>
      <c r="M146" s="252">
        <f>'Matrix Report'!K$189</f>
        <v>0</v>
      </c>
      <c r="N146" s="252">
        <f>'Matrix Report'!K$220</f>
        <v>0</v>
      </c>
      <c r="O146" s="252">
        <f>'Matrix Report'!K$252</f>
        <v>0</v>
      </c>
      <c r="P146" s="252">
        <f>'Matrix Report'!K$283</f>
        <v>0</v>
      </c>
      <c r="Q146" s="252">
        <f>'Matrix Report'!K$314</f>
        <v>0</v>
      </c>
      <c r="R146" s="252">
        <f>'Matrix Report'!K$345</f>
        <v>0</v>
      </c>
      <c r="S146" s="252">
        <f>'Matrix Report'!K$376</f>
        <v>0</v>
      </c>
      <c r="T146" s="252"/>
      <c r="U146" s="252"/>
      <c r="V146" s="252"/>
      <c r="W146" s="252"/>
      <c r="X146" s="252"/>
      <c r="Y146" s="252"/>
      <c r="Z146" s="252"/>
      <c r="AA146" s="252"/>
      <c r="AB146" s="252"/>
      <c r="AC146" s="252"/>
      <c r="AD146" s="252"/>
      <c r="AE146" s="252"/>
      <c r="AF146" s="252"/>
      <c r="AG146" s="252"/>
      <c r="AH146" s="252"/>
      <c r="AI146" s="252"/>
      <c r="AJ146" s="252"/>
      <c r="AK146" s="240"/>
      <c r="AL146" s="249"/>
    </row>
    <row r="147" spans="2:38" s="250" customFormat="1" hidden="1" outlineLevel="1" x14ac:dyDescent="0.2">
      <c r="B147" s="259"/>
      <c r="C147" s="240"/>
      <c r="D147" s="241" t="s">
        <v>248</v>
      </c>
      <c r="E147" s="241"/>
      <c r="F147" s="240"/>
      <c r="G147" s="240"/>
      <c r="H147" s="240">
        <f>SUM(H135:H146)</f>
        <v>1591.6890533417916</v>
      </c>
      <c r="I147" s="240">
        <f t="shared" ref="I147" si="44">SUM(I135:I146)</f>
        <v>1305.8731941043591</v>
      </c>
      <c r="J147" s="240">
        <f t="shared" ref="J147" si="45">SUM(J135:J146)</f>
        <v>1128.1741905648416</v>
      </c>
      <c r="K147" s="240">
        <f t="shared" ref="K147" si="46">SUM(K135:K146)</f>
        <v>713.9238380951814</v>
      </c>
      <c r="L147" s="240">
        <f t="shared" ref="L147" si="47">SUM(L135:L146)</f>
        <v>432.90189639941445</v>
      </c>
      <c r="M147" s="240">
        <f t="shared" ref="M147" si="48">SUM(M135:M146)</f>
        <v>194.65593388155244</v>
      </c>
      <c r="N147" s="240">
        <f t="shared" ref="N147" si="49">SUM(N135:N146)</f>
        <v>-11.939478143325204</v>
      </c>
      <c r="O147" s="240">
        <f t="shared" ref="O147" si="50">SUM(O135:O146)</f>
        <v>55.020521856675003</v>
      </c>
      <c r="P147" s="240">
        <f t="shared" ref="P147" si="51">SUM(P135:P146)</f>
        <v>348.23218531188621</v>
      </c>
      <c r="Q147" s="240">
        <f t="shared" ref="Q147" si="52">SUM(Q135:Q146)</f>
        <v>737.72129936502085</v>
      </c>
      <c r="R147" s="240">
        <f t="shared" ref="R147" si="53">SUM(R135:R146)</f>
        <v>1221.0257584471169</v>
      </c>
      <c r="S147" s="240">
        <f t="shared" ref="S147" si="54">SUM(S135:S146)</f>
        <v>1493.4840484504982</v>
      </c>
      <c r="T147" s="240"/>
      <c r="U147" s="240"/>
      <c r="V147" s="240">
        <f>SUMIF(H147:S147,"&gt;0",H147:S147)</f>
        <v>9222.7019198183389</v>
      </c>
      <c r="W147" s="240">
        <f>SUMIF(H147:S147,"&lt;0",H147:S147)</f>
        <v>-11.939478143325204</v>
      </c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9"/>
    </row>
    <row r="148" spans="2:38" s="250" customFormat="1" collapsed="1" x14ac:dyDescent="0.2">
      <c r="B148" s="259"/>
      <c r="C148" s="240"/>
      <c r="D148" s="256" t="s">
        <v>249</v>
      </c>
      <c r="E148" s="256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>
        <f>SUM(V121:V147)</f>
        <v>21228.095589415832</v>
      </c>
      <c r="W148" s="257">
        <f>-SUM(W121:W147)</f>
        <v>11.939478143325204</v>
      </c>
      <c r="X148" s="257"/>
      <c r="Y148" s="257">
        <f>V148*'Building Prop &amp; Tariffs'!$Q$42</f>
        <v>4266.8472134725826</v>
      </c>
      <c r="Z148" s="257">
        <f>W148*'Building Prop &amp; Tariffs'!$Q$42</f>
        <v>2.3998351068083661</v>
      </c>
      <c r="AA148" s="257"/>
      <c r="AB148" s="257">
        <f>V148/'Building Prop &amp; Tariffs'!$X19</f>
        <v>212.28095589415832</v>
      </c>
      <c r="AC148" s="257">
        <f>W148/'Building Prop &amp; Tariffs'!$X19</f>
        <v>0.11939478143325204</v>
      </c>
      <c r="AD148" s="257"/>
      <c r="AE148" s="258">
        <f>AB148* ('Building Prop &amp; Tariffs'!$Q$47/100 + 'Building Prop &amp; Tariffs'!$Q$43/100)</f>
        <v>23.35090514835742</v>
      </c>
      <c r="AF148" s="258">
        <f>AC148* ('Building Prop &amp; Tariffs'!$Q$48/100 + 'Building Prop &amp; Tariffs'!$Q$43/100)</f>
        <v>2.6863825822481709E-2</v>
      </c>
      <c r="AG148" s="257"/>
      <c r="AH148" s="258">
        <f>V148* ('Building Prop &amp; Tariffs'!$Q$47/100 + 'Building Prop &amp; Tariffs'!$Q$43/100)</f>
        <v>2335.0905148357419</v>
      </c>
      <c r="AI148" s="258">
        <f>W148* ('Building Prop &amp; Tariffs'!$Q$47/100 + 'Building Prop &amp; Tariffs'!$Q$43/100)</f>
        <v>1.3133425957657725</v>
      </c>
      <c r="AJ148" s="257"/>
      <c r="AK148" s="240"/>
      <c r="AL148" s="249"/>
    </row>
    <row r="149" spans="2:38" s="250" customFormat="1" x14ac:dyDescent="0.2">
      <c r="B149" s="259"/>
      <c r="C149" s="240"/>
      <c r="D149" s="241"/>
      <c r="E149" s="241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9"/>
    </row>
    <row r="150" spans="2:38" s="250" customFormat="1" x14ac:dyDescent="0.2">
      <c r="B150" s="259"/>
      <c r="C150" s="240"/>
      <c r="D150" s="241" t="s">
        <v>19</v>
      </c>
      <c r="E150" s="241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9"/>
    </row>
    <row r="151" spans="2:38" s="250" customFormat="1" hidden="1" outlineLevel="1" x14ac:dyDescent="0.2">
      <c r="B151" s="259"/>
      <c r="C151" s="240"/>
      <c r="D151" s="241"/>
      <c r="E151" s="241" t="s">
        <v>50</v>
      </c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9"/>
    </row>
    <row r="152" spans="2:38" s="250" customFormat="1" hidden="1" outlineLevel="1" x14ac:dyDescent="0.2">
      <c r="B152" s="259"/>
      <c r="C152" s="240"/>
      <c r="D152" s="253"/>
      <c r="E152" s="253"/>
      <c r="F152" s="252" t="s">
        <v>39</v>
      </c>
      <c r="G152" s="252"/>
      <c r="H152" s="252">
        <f>'Matrix Report'!L$8</f>
        <v>138.742883717621</v>
      </c>
      <c r="I152" s="252">
        <f>'Matrix Report'!L$39</f>
        <v>121.18254876176117</v>
      </c>
      <c r="J152" s="252">
        <f>'Matrix Report'!L$70</f>
        <v>107.86539204467985</v>
      </c>
      <c r="K152" s="252">
        <f>'Matrix Report'!L$101</f>
        <v>83.867266981685589</v>
      </c>
      <c r="L152" s="252">
        <f>'Matrix Report'!L$132</f>
        <v>51.87421235926405</v>
      </c>
      <c r="M152" s="252">
        <f>'Matrix Report'!L$163</f>
        <v>16.534434358825333</v>
      </c>
      <c r="N152" s="252">
        <f>'Matrix Report'!L$194</f>
        <v>-2.2643021812209212</v>
      </c>
      <c r="O152" s="252">
        <f>'Matrix Report'!L$225</f>
        <v>7.4106399947826818</v>
      </c>
      <c r="P152" s="252">
        <f>'Matrix Report'!L$257</f>
        <v>31.475156136054935</v>
      </c>
      <c r="Q152" s="252">
        <f>'Matrix Report'!L$288</f>
        <v>67.312958195734637</v>
      </c>
      <c r="R152" s="252">
        <f>'Matrix Report'!L$319</f>
        <v>108.17083602601556</v>
      </c>
      <c r="S152" s="252">
        <f>'Matrix Report'!L$350</f>
        <v>127.21527639668726</v>
      </c>
      <c r="T152" s="252"/>
      <c r="U152" s="252"/>
      <c r="V152" s="252"/>
      <c r="W152" s="252"/>
      <c r="X152" s="252"/>
      <c r="Y152" s="252"/>
      <c r="Z152" s="252"/>
      <c r="AA152" s="252"/>
      <c r="AB152" s="252"/>
      <c r="AC152" s="252"/>
      <c r="AD152" s="252"/>
      <c r="AE152" s="252"/>
      <c r="AF152" s="252"/>
      <c r="AG152" s="252"/>
      <c r="AH152" s="252"/>
      <c r="AI152" s="252"/>
      <c r="AJ152" s="252"/>
      <c r="AK152" s="240"/>
      <c r="AL152" s="249"/>
    </row>
    <row r="153" spans="2:38" s="250" customFormat="1" hidden="1" outlineLevel="1" x14ac:dyDescent="0.2">
      <c r="B153" s="259"/>
      <c r="C153" s="240"/>
      <c r="D153" s="253"/>
      <c r="E153" s="253"/>
      <c r="F153" s="252" t="s">
        <v>36</v>
      </c>
      <c r="G153" s="252"/>
      <c r="H153" s="252">
        <f>'Matrix Report'!L$9</f>
        <v>0</v>
      </c>
      <c r="I153" s="252">
        <f>'Matrix Report'!L$40</f>
        <v>0</v>
      </c>
      <c r="J153" s="252">
        <f>'Matrix Report'!L$71</f>
        <v>0</v>
      </c>
      <c r="K153" s="252">
        <f>'Matrix Report'!L$102</f>
        <v>0</v>
      </c>
      <c r="L153" s="252">
        <f>'Matrix Report'!L$133</f>
        <v>0</v>
      </c>
      <c r="M153" s="252">
        <f>'Matrix Report'!L$164</f>
        <v>0</v>
      </c>
      <c r="N153" s="252">
        <f>'Matrix Report'!L$195</f>
        <v>0</v>
      </c>
      <c r="O153" s="252">
        <f>'Matrix Report'!L$226</f>
        <v>0</v>
      </c>
      <c r="P153" s="252">
        <f>'Matrix Report'!L$258</f>
        <v>0</v>
      </c>
      <c r="Q153" s="252">
        <f>'Matrix Report'!L$289</f>
        <v>0</v>
      </c>
      <c r="R153" s="252">
        <f>'Matrix Report'!L$320</f>
        <v>0</v>
      </c>
      <c r="S153" s="252">
        <f>'Matrix Report'!L$351</f>
        <v>0</v>
      </c>
      <c r="T153" s="252"/>
      <c r="U153" s="252"/>
      <c r="V153" s="252"/>
      <c r="W153" s="252"/>
      <c r="X153" s="252"/>
      <c r="Y153" s="252"/>
      <c r="Z153" s="252"/>
      <c r="AA153" s="252"/>
      <c r="AB153" s="252"/>
      <c r="AC153" s="252"/>
      <c r="AD153" s="252"/>
      <c r="AE153" s="252"/>
      <c r="AF153" s="252"/>
      <c r="AG153" s="252"/>
      <c r="AH153" s="252"/>
      <c r="AI153" s="252"/>
      <c r="AJ153" s="252"/>
      <c r="AK153" s="240"/>
      <c r="AL153" s="249"/>
    </row>
    <row r="154" spans="2:38" s="250" customFormat="1" hidden="1" outlineLevel="1" x14ac:dyDescent="0.2">
      <c r="B154" s="259"/>
      <c r="C154" s="240"/>
      <c r="D154" s="253"/>
      <c r="E154" s="253"/>
      <c r="F154" s="252" t="s">
        <v>37</v>
      </c>
      <c r="G154" s="252"/>
      <c r="H154" s="252">
        <f>'Matrix Report'!L$10</f>
        <v>19.820411959660145</v>
      </c>
      <c r="I154" s="252">
        <f>'Matrix Report'!L$41</f>
        <v>17.311792680251592</v>
      </c>
      <c r="J154" s="252">
        <f>'Matrix Report'!L$72</f>
        <v>15.409341720668548</v>
      </c>
      <c r="K154" s="252">
        <f>'Matrix Report'!L$103</f>
        <v>11.981038140240798</v>
      </c>
      <c r="L154" s="252">
        <f>'Matrix Report'!L$134</f>
        <v>7.4106017656091501</v>
      </c>
      <c r="M154" s="252">
        <f>'Matrix Report'!L$165</f>
        <v>2.3620620512607617</v>
      </c>
      <c r="N154" s="252">
        <f>'Matrix Report'!L$196</f>
        <v>-0.32347174017441732</v>
      </c>
      <c r="O154" s="252">
        <f>'Matrix Report'!L$227</f>
        <v>1.058662856397526</v>
      </c>
      <c r="P154" s="252">
        <f>'Matrix Report'!L$259</f>
        <v>4.4964508765792761</v>
      </c>
      <c r="Q154" s="252">
        <f>'Matrix Report'!L$290</f>
        <v>9.6161368851049485</v>
      </c>
      <c r="R154" s="252">
        <f>'Matrix Report'!L$321</f>
        <v>15.45297657514508</v>
      </c>
      <c r="S154" s="252">
        <f>'Matrix Report'!L$352</f>
        <v>18.173610913812468</v>
      </c>
      <c r="T154" s="252"/>
      <c r="U154" s="252"/>
      <c r="V154" s="252"/>
      <c r="W154" s="252"/>
      <c r="X154" s="252"/>
      <c r="Y154" s="252"/>
      <c r="Z154" s="252"/>
      <c r="AA154" s="252"/>
      <c r="AB154" s="252"/>
      <c r="AC154" s="252"/>
      <c r="AD154" s="252"/>
      <c r="AE154" s="252"/>
      <c r="AF154" s="252"/>
      <c r="AG154" s="252"/>
      <c r="AH154" s="252"/>
      <c r="AI154" s="252"/>
      <c r="AJ154" s="252"/>
      <c r="AK154" s="240"/>
      <c r="AL154" s="249"/>
    </row>
    <row r="155" spans="2:38" s="250" customFormat="1" hidden="1" outlineLevel="1" x14ac:dyDescent="0.2">
      <c r="B155" s="259"/>
      <c r="C155" s="240"/>
      <c r="D155" s="253"/>
      <c r="E155" s="253"/>
      <c r="F155" s="252" t="s">
        <v>38</v>
      </c>
      <c r="G155" s="252"/>
      <c r="H155" s="252">
        <f>'Matrix Report'!L$11</f>
        <v>19.820411959660145</v>
      </c>
      <c r="I155" s="252">
        <f>'Matrix Report'!L$42</f>
        <v>17.311792680251592</v>
      </c>
      <c r="J155" s="252">
        <f>'Matrix Report'!L$73</f>
        <v>15.409341720668548</v>
      </c>
      <c r="K155" s="252">
        <f>'Matrix Report'!L$104</f>
        <v>11.981038140240798</v>
      </c>
      <c r="L155" s="252">
        <f>'Matrix Report'!L$135</f>
        <v>7.4106017656091501</v>
      </c>
      <c r="M155" s="252">
        <f>'Matrix Report'!L$166</f>
        <v>2.3620620512607617</v>
      </c>
      <c r="N155" s="252">
        <f>'Matrix Report'!L$197</f>
        <v>-0.32347174017441732</v>
      </c>
      <c r="O155" s="252">
        <f>'Matrix Report'!L$228</f>
        <v>1.058662856397526</v>
      </c>
      <c r="P155" s="252">
        <f>'Matrix Report'!L$260</f>
        <v>4.4964508765792761</v>
      </c>
      <c r="Q155" s="252">
        <f>'Matrix Report'!L$291</f>
        <v>9.6161368851049485</v>
      </c>
      <c r="R155" s="252">
        <f>'Matrix Report'!L$322</f>
        <v>15.45297657514508</v>
      </c>
      <c r="S155" s="252">
        <f>'Matrix Report'!L$353</f>
        <v>18.173610913812468</v>
      </c>
      <c r="T155" s="252"/>
      <c r="U155" s="252"/>
      <c r="V155" s="252"/>
      <c r="W155" s="252"/>
      <c r="X155" s="252"/>
      <c r="Y155" s="252"/>
      <c r="Z155" s="252"/>
      <c r="AA155" s="252"/>
      <c r="AB155" s="252"/>
      <c r="AC155" s="252"/>
      <c r="AD155" s="252"/>
      <c r="AE155" s="252"/>
      <c r="AF155" s="252"/>
      <c r="AG155" s="252"/>
      <c r="AH155" s="252"/>
      <c r="AI155" s="252"/>
      <c r="AJ155" s="252"/>
      <c r="AK155" s="240"/>
      <c r="AL155" s="249"/>
    </row>
    <row r="156" spans="2:38" s="250" customFormat="1" hidden="1" outlineLevel="1" x14ac:dyDescent="0.2">
      <c r="B156" s="259"/>
      <c r="C156" s="240"/>
      <c r="D156" s="253"/>
      <c r="E156" s="253"/>
      <c r="F156" s="252" t="s">
        <v>20</v>
      </c>
      <c r="G156" s="252"/>
      <c r="H156" s="252">
        <f>'Matrix Report'!L$12</f>
        <v>0</v>
      </c>
      <c r="I156" s="252">
        <f>'Matrix Report'!L$43</f>
        <v>0</v>
      </c>
      <c r="J156" s="252">
        <f>'Matrix Report'!L$74</f>
        <v>0</v>
      </c>
      <c r="K156" s="252">
        <f>'Matrix Report'!L$105</f>
        <v>0</v>
      </c>
      <c r="L156" s="252">
        <f>'Matrix Report'!L$136</f>
        <v>0</v>
      </c>
      <c r="M156" s="252">
        <f>'Matrix Report'!L$167</f>
        <v>0</v>
      </c>
      <c r="N156" s="252">
        <f>'Matrix Report'!L$198</f>
        <v>0</v>
      </c>
      <c r="O156" s="252">
        <f>'Matrix Report'!L$229</f>
        <v>0</v>
      </c>
      <c r="P156" s="252">
        <f>'Matrix Report'!L$261</f>
        <v>0</v>
      </c>
      <c r="Q156" s="252">
        <f>'Matrix Report'!L$292</f>
        <v>0</v>
      </c>
      <c r="R156" s="252">
        <f>'Matrix Report'!L$323</f>
        <v>0</v>
      </c>
      <c r="S156" s="252">
        <f>'Matrix Report'!L$354</f>
        <v>0</v>
      </c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52"/>
      <c r="AJ156" s="252"/>
      <c r="AK156" s="240"/>
      <c r="AL156" s="249"/>
    </row>
    <row r="157" spans="2:38" s="250" customFormat="1" hidden="1" outlineLevel="1" x14ac:dyDescent="0.2">
      <c r="B157" s="259"/>
      <c r="C157" s="240"/>
      <c r="D157" s="253"/>
      <c r="E157" s="253"/>
      <c r="F157" s="252" t="s">
        <v>21</v>
      </c>
      <c r="G157" s="252"/>
      <c r="H157" s="252">
        <f>'Matrix Report'!L$13</f>
        <v>0</v>
      </c>
      <c r="I157" s="252">
        <f>'Matrix Report'!L$44</f>
        <v>0</v>
      </c>
      <c r="J157" s="252">
        <f>'Matrix Report'!L$75</f>
        <v>0</v>
      </c>
      <c r="K157" s="252">
        <f>'Matrix Report'!L$106</f>
        <v>0</v>
      </c>
      <c r="L157" s="252">
        <f>'Matrix Report'!L$137</f>
        <v>0</v>
      </c>
      <c r="M157" s="252">
        <f>'Matrix Report'!L$168</f>
        <v>0</v>
      </c>
      <c r="N157" s="252">
        <f>'Matrix Report'!L$199</f>
        <v>0</v>
      </c>
      <c r="O157" s="252">
        <f>'Matrix Report'!L$230</f>
        <v>0</v>
      </c>
      <c r="P157" s="252">
        <f>'Matrix Report'!L$262</f>
        <v>0</v>
      </c>
      <c r="Q157" s="252">
        <f>'Matrix Report'!L$293</f>
        <v>0</v>
      </c>
      <c r="R157" s="252">
        <f>'Matrix Report'!L$324</f>
        <v>0</v>
      </c>
      <c r="S157" s="252">
        <f>'Matrix Report'!L$355</f>
        <v>0</v>
      </c>
      <c r="T157" s="252"/>
      <c r="U157" s="252"/>
      <c r="V157" s="252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  <c r="AH157" s="252"/>
      <c r="AI157" s="252"/>
      <c r="AJ157" s="252"/>
      <c r="AK157" s="240"/>
      <c r="AL157" s="249"/>
    </row>
    <row r="158" spans="2:38" s="250" customFormat="1" hidden="1" outlineLevel="1" x14ac:dyDescent="0.2">
      <c r="B158" s="259"/>
      <c r="C158" s="240"/>
      <c r="D158" s="253"/>
      <c r="E158" s="253"/>
      <c r="F158" s="252" t="s">
        <v>27</v>
      </c>
      <c r="G158" s="252"/>
      <c r="H158" s="252">
        <f>'Matrix Report'!L$14</f>
        <v>-223.64073090764671</v>
      </c>
      <c r="I158" s="252">
        <f>'Matrix Report'!L$45</f>
        <v>-190.1746646943391</v>
      </c>
      <c r="J158" s="252">
        <f>'Matrix Report'!L$76</f>
        <v>-188.96981128495764</v>
      </c>
      <c r="K158" s="252">
        <f>'Matrix Report'!L$107</f>
        <v>-151.62664184458205</v>
      </c>
      <c r="L158" s="252">
        <f>'Matrix Report'!L$138</f>
        <v>-134.58146027379414</v>
      </c>
      <c r="M158" s="252">
        <f>'Matrix Report'!L$169</f>
        <v>-108.85360384663286</v>
      </c>
      <c r="N158" s="252">
        <f>'Matrix Report'!L$200</f>
        <v>-107.7181141539244</v>
      </c>
      <c r="O158" s="252">
        <f>'Matrix Report'!L$231</f>
        <v>-110.10008573105567</v>
      </c>
      <c r="P158" s="252">
        <f>'Matrix Report'!L$263</f>
        <v>-125.6298552769663</v>
      </c>
      <c r="Q158" s="252">
        <f>'Matrix Report'!L$294</f>
        <v>-151.91692008513863</v>
      </c>
      <c r="R158" s="252">
        <f>'Matrix Report'!L$325</f>
        <v>-170.70802705923569</v>
      </c>
      <c r="S158" s="252">
        <f>'Matrix Report'!L$356</f>
        <v>-193.73375443921952</v>
      </c>
      <c r="T158" s="252"/>
      <c r="U158" s="252"/>
      <c r="V158" s="252"/>
      <c r="W158" s="252"/>
      <c r="X158" s="252"/>
      <c r="Y158" s="252"/>
      <c r="Z158" s="252"/>
      <c r="AA158" s="252"/>
      <c r="AB158" s="252"/>
      <c r="AC158" s="252"/>
      <c r="AD158" s="252"/>
      <c r="AE158" s="252"/>
      <c r="AF158" s="252"/>
      <c r="AG158" s="252"/>
      <c r="AH158" s="252"/>
      <c r="AI158" s="252"/>
      <c r="AJ158" s="252"/>
      <c r="AK158" s="240"/>
      <c r="AL158" s="249"/>
    </row>
    <row r="159" spans="2:38" s="250" customFormat="1" hidden="1" outlineLevel="1" x14ac:dyDescent="0.2">
      <c r="B159" s="259"/>
      <c r="C159" s="240"/>
      <c r="D159" s="253"/>
      <c r="E159" s="253"/>
      <c r="F159" s="252" t="s">
        <v>19</v>
      </c>
      <c r="G159" s="252"/>
      <c r="H159" s="252">
        <f>'Matrix Report'!L$15</f>
        <v>0</v>
      </c>
      <c r="I159" s="252">
        <f>'Matrix Report'!L$46</f>
        <v>0</v>
      </c>
      <c r="J159" s="252">
        <f>'Matrix Report'!L$77</f>
        <v>0</v>
      </c>
      <c r="K159" s="252">
        <f>'Matrix Report'!L$108</f>
        <v>0</v>
      </c>
      <c r="L159" s="252">
        <f>'Matrix Report'!L$139</f>
        <v>0</v>
      </c>
      <c r="M159" s="252">
        <f>'Matrix Report'!L$170</f>
        <v>0</v>
      </c>
      <c r="N159" s="252">
        <f>'Matrix Report'!L$201</f>
        <v>0</v>
      </c>
      <c r="O159" s="252">
        <f>'Matrix Report'!L$232</f>
        <v>0</v>
      </c>
      <c r="P159" s="252">
        <f>'Matrix Report'!L$264</f>
        <v>0</v>
      </c>
      <c r="Q159" s="252">
        <f>'Matrix Report'!L$295</f>
        <v>0</v>
      </c>
      <c r="R159" s="252">
        <f>'Matrix Report'!L$326</f>
        <v>0</v>
      </c>
      <c r="S159" s="252">
        <f>'Matrix Report'!L$357</f>
        <v>0</v>
      </c>
      <c r="T159" s="252"/>
      <c r="U159" s="252"/>
      <c r="V159" s="252"/>
      <c r="W159" s="252"/>
      <c r="X159" s="252"/>
      <c r="Y159" s="252"/>
      <c r="Z159" s="252"/>
      <c r="AA159" s="252"/>
      <c r="AB159" s="252"/>
      <c r="AC159" s="252"/>
      <c r="AD159" s="252"/>
      <c r="AE159" s="252"/>
      <c r="AF159" s="252"/>
      <c r="AG159" s="252"/>
      <c r="AH159" s="252"/>
      <c r="AI159" s="252"/>
      <c r="AJ159" s="252"/>
      <c r="AK159" s="240"/>
      <c r="AL159" s="249"/>
    </row>
    <row r="160" spans="2:38" s="250" customFormat="1" hidden="1" outlineLevel="1" x14ac:dyDescent="0.2">
      <c r="B160" s="259"/>
      <c r="C160" s="240"/>
      <c r="D160" s="253"/>
      <c r="E160" s="253"/>
      <c r="F160" s="252" t="s">
        <v>35</v>
      </c>
      <c r="G160" s="252"/>
      <c r="H160" s="252">
        <f>'Matrix Report'!L$16</f>
        <v>45.259136167713855</v>
      </c>
      <c r="I160" s="252">
        <f>'Matrix Report'!L$47</f>
        <v>34.370304623901561</v>
      </c>
      <c r="J160" s="252">
        <f>'Matrix Report'!L$78</f>
        <v>50.287463463512069</v>
      </c>
      <c r="K160" s="252">
        <f>'Matrix Report'!L$109</f>
        <v>43.798623322875848</v>
      </c>
      <c r="L160" s="252">
        <f>'Matrix Report'!L$140</f>
        <v>67.887167732869244</v>
      </c>
      <c r="M160" s="252">
        <f>'Matrix Report'!L$171</f>
        <v>87.595894869772351</v>
      </c>
      <c r="N160" s="252">
        <f>'Matrix Report'!L$202</f>
        <v>110.63018468343036</v>
      </c>
      <c r="O160" s="252">
        <f>'Matrix Report'!L$233</f>
        <v>100.57297135776498</v>
      </c>
      <c r="P160" s="252">
        <f>'Matrix Report'!L$265</f>
        <v>85.162833275031289</v>
      </c>
      <c r="Q160" s="252">
        <f>'Matrix Report'!L$296</f>
        <v>65.373004084970134</v>
      </c>
      <c r="R160" s="252">
        <f>'Matrix Report'!L$327</f>
        <v>31.632774638782646</v>
      </c>
      <c r="S160" s="252">
        <f>'Matrix Report'!L$358</f>
        <v>30.173036812184328</v>
      </c>
      <c r="T160" s="252"/>
      <c r="U160" s="252"/>
      <c r="V160" s="252"/>
      <c r="W160" s="252"/>
      <c r="X160" s="252"/>
      <c r="Y160" s="252"/>
      <c r="Z160" s="252"/>
      <c r="AA160" s="252"/>
      <c r="AB160" s="252"/>
      <c r="AC160" s="252"/>
      <c r="AD160" s="252"/>
      <c r="AE160" s="252"/>
      <c r="AF160" s="252"/>
      <c r="AG160" s="252"/>
      <c r="AH160" s="252"/>
      <c r="AI160" s="252"/>
      <c r="AJ160" s="252"/>
      <c r="AK160" s="240"/>
      <c r="AL160" s="249"/>
    </row>
    <row r="161" spans="2:38" s="250" customFormat="1" hidden="1" outlineLevel="1" x14ac:dyDescent="0.2">
      <c r="B161" s="259"/>
      <c r="C161" s="240"/>
      <c r="D161" s="253"/>
      <c r="E161" s="253"/>
      <c r="F161" s="252" t="s">
        <v>33</v>
      </c>
      <c r="G161" s="252"/>
      <c r="H161" s="252">
        <f>'Matrix Report'!L$17</f>
        <v>0</v>
      </c>
      <c r="I161" s="252">
        <f>'Matrix Report'!L$48</f>
        <v>0</v>
      </c>
      <c r="J161" s="252">
        <f>'Matrix Report'!L$79</f>
        <v>0</v>
      </c>
      <c r="K161" s="252">
        <f>'Matrix Report'!L$110</f>
        <v>0</v>
      </c>
      <c r="L161" s="252">
        <f>'Matrix Report'!L$141</f>
        <v>0</v>
      </c>
      <c r="M161" s="252">
        <f>'Matrix Report'!L$172</f>
        <v>0</v>
      </c>
      <c r="N161" s="252">
        <f>'Matrix Report'!L$203</f>
        <v>0</v>
      </c>
      <c r="O161" s="252">
        <f>'Matrix Report'!L$234</f>
        <v>0</v>
      </c>
      <c r="P161" s="252">
        <f>'Matrix Report'!L$266</f>
        <v>0</v>
      </c>
      <c r="Q161" s="252">
        <f>'Matrix Report'!L$297</f>
        <v>0</v>
      </c>
      <c r="R161" s="252">
        <f>'Matrix Report'!L$328</f>
        <v>0</v>
      </c>
      <c r="S161" s="252">
        <f>'Matrix Report'!L$359</f>
        <v>0</v>
      </c>
      <c r="T161" s="252"/>
      <c r="U161" s="252"/>
      <c r="V161" s="252"/>
      <c r="W161" s="252"/>
      <c r="X161" s="252"/>
      <c r="Y161" s="252"/>
      <c r="Z161" s="252"/>
      <c r="AA161" s="252"/>
      <c r="AB161" s="252"/>
      <c r="AC161" s="252"/>
      <c r="AD161" s="252"/>
      <c r="AE161" s="252"/>
      <c r="AF161" s="252"/>
      <c r="AG161" s="252"/>
      <c r="AH161" s="252"/>
      <c r="AI161" s="252"/>
      <c r="AJ161" s="252"/>
      <c r="AK161" s="240"/>
      <c r="AL161" s="249"/>
    </row>
    <row r="162" spans="2:38" s="250" customFormat="1" hidden="1" outlineLevel="1" x14ac:dyDescent="0.2">
      <c r="B162" s="259"/>
      <c r="C162" s="240"/>
      <c r="D162" s="253"/>
      <c r="E162" s="253"/>
      <c r="F162" s="252" t="s">
        <v>31</v>
      </c>
      <c r="G162" s="252"/>
      <c r="H162" s="252">
        <f>'Matrix Report'!L$18</f>
        <v>0</v>
      </c>
      <c r="I162" s="252">
        <f>'Matrix Report'!L$49</f>
        <v>0</v>
      </c>
      <c r="J162" s="252">
        <f>'Matrix Report'!L$80</f>
        <v>0</v>
      </c>
      <c r="K162" s="252">
        <f>'Matrix Report'!L$111</f>
        <v>0</v>
      </c>
      <c r="L162" s="252">
        <f>'Matrix Report'!L$142</f>
        <v>0</v>
      </c>
      <c r="M162" s="252">
        <f>'Matrix Report'!L$173</f>
        <v>0</v>
      </c>
      <c r="N162" s="252">
        <f>'Matrix Report'!L$204</f>
        <v>0</v>
      </c>
      <c r="O162" s="252">
        <f>'Matrix Report'!L$235</f>
        <v>0</v>
      </c>
      <c r="P162" s="252">
        <f>'Matrix Report'!L$267</f>
        <v>0</v>
      </c>
      <c r="Q162" s="252">
        <f>'Matrix Report'!L$298</f>
        <v>0</v>
      </c>
      <c r="R162" s="252">
        <f>'Matrix Report'!L$329</f>
        <v>0</v>
      </c>
      <c r="S162" s="252">
        <f>'Matrix Report'!L$360</f>
        <v>0</v>
      </c>
      <c r="T162" s="252"/>
      <c r="U162" s="252"/>
      <c r="V162" s="252"/>
      <c r="W162" s="252"/>
      <c r="X162" s="252"/>
      <c r="Y162" s="252"/>
      <c r="Z162" s="252"/>
      <c r="AA162" s="252"/>
      <c r="AB162" s="252"/>
      <c r="AC162" s="252"/>
      <c r="AD162" s="252"/>
      <c r="AE162" s="252"/>
      <c r="AF162" s="252"/>
      <c r="AG162" s="252"/>
      <c r="AH162" s="252"/>
      <c r="AI162" s="252"/>
      <c r="AJ162" s="252"/>
      <c r="AK162" s="240"/>
      <c r="AL162" s="249"/>
    </row>
    <row r="163" spans="2:38" s="250" customFormat="1" hidden="1" outlineLevel="1" x14ac:dyDescent="0.2">
      <c r="B163" s="259"/>
      <c r="C163" s="240"/>
      <c r="D163" s="253"/>
      <c r="E163" s="253"/>
      <c r="F163" s="252" t="s">
        <v>41</v>
      </c>
      <c r="G163" s="252"/>
      <c r="H163" s="252">
        <f>'Matrix Report'!L$19</f>
        <v>0</v>
      </c>
      <c r="I163" s="252">
        <f>'Matrix Report'!L$50</f>
        <v>0</v>
      </c>
      <c r="J163" s="252">
        <f>'Matrix Report'!L$81</f>
        <v>0</v>
      </c>
      <c r="K163" s="252">
        <f>'Matrix Report'!L$112</f>
        <v>0</v>
      </c>
      <c r="L163" s="252">
        <f>'Matrix Report'!L$143</f>
        <v>0</v>
      </c>
      <c r="M163" s="252">
        <f>'Matrix Report'!L$174</f>
        <v>0</v>
      </c>
      <c r="N163" s="252">
        <f>'Matrix Report'!L$205</f>
        <v>0</v>
      </c>
      <c r="O163" s="252">
        <f>'Matrix Report'!L$236</f>
        <v>0</v>
      </c>
      <c r="P163" s="252">
        <f>'Matrix Report'!L$268</f>
        <v>0</v>
      </c>
      <c r="Q163" s="252">
        <f>'Matrix Report'!L$299</f>
        <v>0</v>
      </c>
      <c r="R163" s="252">
        <f>'Matrix Report'!L$330</f>
        <v>0</v>
      </c>
      <c r="S163" s="252">
        <f>'Matrix Report'!L$361</f>
        <v>0</v>
      </c>
      <c r="T163" s="252"/>
      <c r="U163" s="252"/>
      <c r="V163" s="252"/>
      <c r="W163" s="252"/>
      <c r="X163" s="252"/>
      <c r="Y163" s="252"/>
      <c r="Z163" s="252"/>
      <c r="AA163" s="252"/>
      <c r="AB163" s="252"/>
      <c r="AC163" s="252"/>
      <c r="AD163" s="252"/>
      <c r="AE163" s="252"/>
      <c r="AF163" s="252"/>
      <c r="AG163" s="252"/>
      <c r="AH163" s="252"/>
      <c r="AI163" s="252"/>
      <c r="AJ163" s="252"/>
      <c r="AK163" s="240"/>
      <c r="AL163" s="249"/>
    </row>
    <row r="164" spans="2:38" s="250" customFormat="1" hidden="1" outlineLevel="1" x14ac:dyDescent="0.2">
      <c r="B164" s="259"/>
      <c r="C164" s="240"/>
      <c r="D164" s="241" t="s">
        <v>250</v>
      </c>
      <c r="E164" s="241"/>
      <c r="F164" s="240"/>
      <c r="G164" s="240"/>
      <c r="H164" s="240">
        <f>SUM(H152:H163)</f>
        <v>2.1128970084092202E-3</v>
      </c>
      <c r="I164" s="240">
        <f t="shared" ref="I164" si="55">SUM(I152:I163)</f>
        <v>1.7740518268141159E-3</v>
      </c>
      <c r="J164" s="240">
        <f t="shared" ref="J164" si="56">SUM(J152:J163)</f>
        <v>1.7276645713764083E-3</v>
      </c>
      <c r="K164" s="240">
        <f t="shared" ref="K164" si="57">SUM(K152:K163)</f>
        <v>1.3247404609799673E-3</v>
      </c>
      <c r="L164" s="240">
        <f t="shared" ref="L164" si="58">SUM(L152:L163)</f>
        <v>1.1233495574600738E-3</v>
      </c>
      <c r="M164" s="240">
        <f t="shared" ref="M164" si="59">SUM(M152:M163)</f>
        <v>8.4948448633781481E-4</v>
      </c>
      <c r="N164" s="240">
        <f t="shared" ref="N164" si="60">SUM(N152:N163)</f>
        <v>8.2486793620262233E-4</v>
      </c>
      <c r="O164" s="240">
        <f t="shared" ref="O164" si="61">SUM(O152:O163)</f>
        <v>8.51334287048644E-4</v>
      </c>
      <c r="P164" s="240">
        <f t="shared" ref="P164" si="62">SUM(P152:P163)</f>
        <v>1.0358872784763662E-3</v>
      </c>
      <c r="Q164" s="240">
        <f t="shared" ref="Q164" si="63">SUM(Q152:Q163)</f>
        <v>1.3159657760439814E-3</v>
      </c>
      <c r="R164" s="240">
        <f t="shared" ref="R164" si="64">SUM(R152:R163)</f>
        <v>1.53675585266555E-3</v>
      </c>
      <c r="S164" s="240">
        <f t="shared" ref="S164" si="65">SUM(S152:S163)</f>
        <v>1.7805972770119638E-3</v>
      </c>
      <c r="T164" s="240"/>
      <c r="U164" s="240"/>
      <c r="V164" s="240">
        <f>SUMIF(H164:S164,"&gt;0",H164:S164)</f>
        <v>1.6257596318826728E-2</v>
      </c>
      <c r="W164" s="240">
        <f>SUMIF(H164:S164,"&lt;0",H164:S164)</f>
        <v>0</v>
      </c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9"/>
    </row>
    <row r="165" spans="2:38" s="250" customFormat="1" hidden="1" outlineLevel="1" x14ac:dyDescent="0.2">
      <c r="B165" s="259"/>
      <c r="C165" s="240"/>
      <c r="D165" s="241"/>
      <c r="E165" s="241" t="s">
        <v>53</v>
      </c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9"/>
    </row>
    <row r="166" spans="2:38" s="250" customFormat="1" hidden="1" outlineLevel="1" x14ac:dyDescent="0.2">
      <c r="B166" s="259"/>
      <c r="C166" s="240"/>
      <c r="D166" s="253"/>
      <c r="E166" s="253"/>
      <c r="F166" s="252" t="s">
        <v>39</v>
      </c>
      <c r="G166" s="252"/>
      <c r="H166" s="252">
        <f>'Matrix Report'!L$23</f>
        <v>88.103850071442608</v>
      </c>
      <c r="I166" s="252">
        <f>'Matrix Report'!L$54</f>
        <v>66.219006278643846</v>
      </c>
      <c r="J166" s="252">
        <f>'Matrix Report'!L$85</f>
        <v>37.876474046493698</v>
      </c>
      <c r="K166" s="252">
        <f>'Matrix Report'!L$116</f>
        <v>-2.5896385185008786</v>
      </c>
      <c r="L166" s="252">
        <f>'Matrix Report'!L$147</f>
        <v>-37.464589990928928</v>
      </c>
      <c r="M166" s="252">
        <f>'Matrix Report'!L$178</f>
        <v>-60.559623874260765</v>
      </c>
      <c r="N166" s="252">
        <f>'Matrix Report'!L$209</f>
        <v>-81.928162355409924</v>
      </c>
      <c r="O166" s="252">
        <f>'Matrix Report'!L$241</f>
        <v>-81.928162355409995</v>
      </c>
      <c r="P166" s="252">
        <f>'Matrix Report'!L$272</f>
        <v>-45.618902097031267</v>
      </c>
      <c r="Q166" s="252">
        <f>'Matrix Report'!L$303</f>
        <v>-2.6759598024509077</v>
      </c>
      <c r="R166" s="252">
        <f>'Matrix Report'!L$334</f>
        <v>59.165319594230283</v>
      </c>
      <c r="S166" s="252">
        <f>'Matrix Report'!L$365</f>
        <v>86.251184926511669</v>
      </c>
      <c r="T166" s="252"/>
      <c r="U166" s="252"/>
      <c r="V166" s="252"/>
      <c r="W166" s="252"/>
      <c r="X166" s="252"/>
      <c r="Y166" s="252"/>
      <c r="Z166" s="252"/>
      <c r="AA166" s="252"/>
      <c r="AB166" s="252"/>
      <c r="AC166" s="252"/>
      <c r="AD166" s="252"/>
      <c r="AE166" s="252"/>
      <c r="AF166" s="252"/>
      <c r="AG166" s="252"/>
      <c r="AH166" s="252"/>
      <c r="AI166" s="252"/>
      <c r="AJ166" s="252"/>
      <c r="AK166" s="240"/>
      <c r="AL166" s="249"/>
    </row>
    <row r="167" spans="2:38" s="250" customFormat="1" hidden="1" outlineLevel="1" x14ac:dyDescent="0.2">
      <c r="B167" s="259"/>
      <c r="C167" s="240"/>
      <c r="D167" s="253"/>
      <c r="E167" s="253"/>
      <c r="F167" s="252" t="s">
        <v>36</v>
      </c>
      <c r="G167" s="252"/>
      <c r="H167" s="252">
        <f>'Matrix Report'!L$24</f>
        <v>0</v>
      </c>
      <c r="I167" s="252">
        <f>'Matrix Report'!L$55</f>
        <v>0</v>
      </c>
      <c r="J167" s="252">
        <f>'Matrix Report'!L$86</f>
        <v>0</v>
      </c>
      <c r="K167" s="252">
        <f>'Matrix Report'!L$117</f>
        <v>0</v>
      </c>
      <c r="L167" s="252">
        <f>'Matrix Report'!L$148</f>
        <v>0</v>
      </c>
      <c r="M167" s="252">
        <f>'Matrix Report'!L$179</f>
        <v>0</v>
      </c>
      <c r="N167" s="252">
        <f>'Matrix Report'!L$210</f>
        <v>0</v>
      </c>
      <c r="O167" s="252">
        <f>'Matrix Report'!L$242</f>
        <v>0</v>
      </c>
      <c r="P167" s="252">
        <f>'Matrix Report'!L$273</f>
        <v>0</v>
      </c>
      <c r="Q167" s="252">
        <f>'Matrix Report'!L$304</f>
        <v>0</v>
      </c>
      <c r="R167" s="252">
        <f>'Matrix Report'!L$335</f>
        <v>0</v>
      </c>
      <c r="S167" s="252">
        <f>'Matrix Report'!L$366</f>
        <v>0</v>
      </c>
      <c r="T167" s="252"/>
      <c r="U167" s="252"/>
      <c r="V167" s="252"/>
      <c r="W167" s="252"/>
      <c r="X167" s="252"/>
      <c r="Y167" s="252"/>
      <c r="Z167" s="252"/>
      <c r="AA167" s="252"/>
      <c r="AB167" s="252"/>
      <c r="AC167" s="252"/>
      <c r="AD167" s="252"/>
      <c r="AE167" s="252"/>
      <c r="AF167" s="252"/>
      <c r="AG167" s="252"/>
      <c r="AH167" s="252"/>
      <c r="AI167" s="252"/>
      <c r="AJ167" s="252"/>
      <c r="AK167" s="240"/>
      <c r="AL167" s="249"/>
    </row>
    <row r="168" spans="2:38" s="250" customFormat="1" hidden="1" outlineLevel="1" x14ac:dyDescent="0.2">
      <c r="B168" s="259"/>
      <c r="C168" s="240"/>
      <c r="D168" s="253"/>
      <c r="E168" s="253"/>
      <c r="F168" s="252" t="s">
        <v>37</v>
      </c>
      <c r="G168" s="252"/>
      <c r="H168" s="252">
        <f>'Matrix Report'!L$25</f>
        <v>12.586264295920373</v>
      </c>
      <c r="I168" s="252">
        <f>'Matrix Report'!L$56</f>
        <v>9.4598580398062637</v>
      </c>
      <c r="J168" s="252">
        <f>'Matrix Report'!L$87</f>
        <v>5.410924863784814</v>
      </c>
      <c r="K168" s="252">
        <f>'Matrix Report'!L$118</f>
        <v>-0.36994835978583979</v>
      </c>
      <c r="L168" s="252">
        <f>'Matrix Report'!L$149</f>
        <v>-5.3520842844184191</v>
      </c>
      <c r="M168" s="252">
        <f>'Matrix Report'!L$180</f>
        <v>-8.6513748391801091</v>
      </c>
      <c r="N168" s="252">
        <f>'Matrix Report'!L$211</f>
        <v>-11.70402319362999</v>
      </c>
      <c r="O168" s="252">
        <f>'Matrix Report'!L$243</f>
        <v>-11.70402319363</v>
      </c>
      <c r="P168" s="252">
        <f>'Matrix Report'!L$274</f>
        <v>-6.5169860138616098</v>
      </c>
      <c r="Q168" s="252">
        <f>'Matrix Report'!L$305</f>
        <v>-0.3822799717787011</v>
      </c>
      <c r="R168" s="252">
        <f>'Matrix Report'!L$336</f>
        <v>8.4521885134614703</v>
      </c>
      <c r="S168" s="252">
        <f>'Matrix Report'!L$367</f>
        <v>12.321597846644526</v>
      </c>
      <c r="T168" s="252"/>
      <c r="U168" s="252"/>
      <c r="V168" s="252"/>
      <c r="W168" s="252"/>
      <c r="X168" s="252"/>
      <c r="Y168" s="252"/>
      <c r="Z168" s="252"/>
      <c r="AA168" s="252"/>
      <c r="AB168" s="252"/>
      <c r="AC168" s="252"/>
      <c r="AD168" s="252"/>
      <c r="AE168" s="252"/>
      <c r="AF168" s="252"/>
      <c r="AG168" s="252"/>
      <c r="AH168" s="252"/>
      <c r="AI168" s="252"/>
      <c r="AJ168" s="252"/>
      <c r="AK168" s="240"/>
      <c r="AL168" s="249"/>
    </row>
    <row r="169" spans="2:38" s="250" customFormat="1" hidden="1" outlineLevel="1" x14ac:dyDescent="0.2">
      <c r="B169" s="259"/>
      <c r="C169" s="240"/>
      <c r="D169" s="253"/>
      <c r="E169" s="253"/>
      <c r="F169" s="252" t="s">
        <v>38</v>
      </c>
      <c r="G169" s="252"/>
      <c r="H169" s="252">
        <f>'Matrix Report'!L$26</f>
        <v>12.586264295920373</v>
      </c>
      <c r="I169" s="252">
        <f>'Matrix Report'!L$57</f>
        <v>9.4598580398062637</v>
      </c>
      <c r="J169" s="252">
        <f>'Matrix Report'!L$88</f>
        <v>5.410924863784814</v>
      </c>
      <c r="K169" s="252">
        <f>'Matrix Report'!L$119</f>
        <v>-0.36994835978583979</v>
      </c>
      <c r="L169" s="252">
        <f>'Matrix Report'!L$150</f>
        <v>-5.3520842844184191</v>
      </c>
      <c r="M169" s="252">
        <f>'Matrix Report'!L$181</f>
        <v>-8.6513748391801091</v>
      </c>
      <c r="N169" s="252">
        <f>'Matrix Report'!L$212</f>
        <v>-11.70402319362999</v>
      </c>
      <c r="O169" s="252">
        <f>'Matrix Report'!L$244</f>
        <v>-11.70402319363</v>
      </c>
      <c r="P169" s="252">
        <f>'Matrix Report'!L$275</f>
        <v>-6.5169860138616098</v>
      </c>
      <c r="Q169" s="252">
        <f>'Matrix Report'!L$306</f>
        <v>-0.3822799717787011</v>
      </c>
      <c r="R169" s="252">
        <f>'Matrix Report'!L$337</f>
        <v>8.4521885134614703</v>
      </c>
      <c r="S169" s="252">
        <f>'Matrix Report'!L$368</f>
        <v>12.321597846644526</v>
      </c>
      <c r="T169" s="252"/>
      <c r="U169" s="252"/>
      <c r="V169" s="252"/>
      <c r="W169" s="252"/>
      <c r="X169" s="252"/>
      <c r="Y169" s="252"/>
      <c r="Z169" s="252"/>
      <c r="AA169" s="252"/>
      <c r="AB169" s="252"/>
      <c r="AC169" s="252"/>
      <c r="AD169" s="252"/>
      <c r="AE169" s="252"/>
      <c r="AF169" s="252"/>
      <c r="AG169" s="252"/>
      <c r="AH169" s="252"/>
      <c r="AI169" s="252"/>
      <c r="AJ169" s="252"/>
      <c r="AK169" s="240"/>
      <c r="AL169" s="249"/>
    </row>
    <row r="170" spans="2:38" s="250" customFormat="1" hidden="1" outlineLevel="1" x14ac:dyDescent="0.2">
      <c r="B170" s="259"/>
      <c r="C170" s="240"/>
      <c r="D170" s="253"/>
      <c r="E170" s="253"/>
      <c r="F170" s="252" t="s">
        <v>20</v>
      </c>
      <c r="G170" s="252"/>
      <c r="H170" s="252">
        <f>'Matrix Report'!L$27</f>
        <v>0</v>
      </c>
      <c r="I170" s="252">
        <f>'Matrix Report'!L$58</f>
        <v>0</v>
      </c>
      <c r="J170" s="252">
        <f>'Matrix Report'!L$89</f>
        <v>0</v>
      </c>
      <c r="K170" s="252">
        <f>'Matrix Report'!L$120</f>
        <v>0</v>
      </c>
      <c r="L170" s="252">
        <f>'Matrix Report'!L$151</f>
        <v>0</v>
      </c>
      <c r="M170" s="252">
        <f>'Matrix Report'!L$182</f>
        <v>0</v>
      </c>
      <c r="N170" s="252">
        <f>'Matrix Report'!L$213</f>
        <v>0</v>
      </c>
      <c r="O170" s="252">
        <f>'Matrix Report'!L$245</f>
        <v>0</v>
      </c>
      <c r="P170" s="252">
        <f>'Matrix Report'!L$276</f>
        <v>0</v>
      </c>
      <c r="Q170" s="252">
        <f>'Matrix Report'!L$307</f>
        <v>0</v>
      </c>
      <c r="R170" s="252">
        <f>'Matrix Report'!L$338</f>
        <v>0</v>
      </c>
      <c r="S170" s="252">
        <f>'Matrix Report'!L$369</f>
        <v>0</v>
      </c>
      <c r="T170" s="252"/>
      <c r="U170" s="252"/>
      <c r="V170" s="252"/>
      <c r="W170" s="252"/>
      <c r="X170" s="252"/>
      <c r="Y170" s="252"/>
      <c r="Z170" s="252"/>
      <c r="AA170" s="252"/>
      <c r="AB170" s="252"/>
      <c r="AC170" s="252"/>
      <c r="AD170" s="252"/>
      <c r="AE170" s="252"/>
      <c r="AF170" s="252"/>
      <c r="AG170" s="252"/>
      <c r="AH170" s="252"/>
      <c r="AI170" s="252"/>
      <c r="AJ170" s="252"/>
      <c r="AK170" s="240"/>
      <c r="AL170" s="249"/>
    </row>
    <row r="171" spans="2:38" s="250" customFormat="1" hidden="1" outlineLevel="1" x14ac:dyDescent="0.2">
      <c r="B171" s="259"/>
      <c r="C171" s="240"/>
      <c r="D171" s="253"/>
      <c r="E171" s="253"/>
      <c r="F171" s="252" t="s">
        <v>21</v>
      </c>
      <c r="G171" s="252"/>
      <c r="H171" s="252">
        <f>'Matrix Report'!L$28</f>
        <v>0</v>
      </c>
      <c r="I171" s="252">
        <f>'Matrix Report'!L$59</f>
        <v>0</v>
      </c>
      <c r="J171" s="252">
        <f>'Matrix Report'!L$90</f>
        <v>0</v>
      </c>
      <c r="K171" s="252">
        <f>'Matrix Report'!L$121</f>
        <v>0</v>
      </c>
      <c r="L171" s="252">
        <f>'Matrix Report'!L$152</f>
        <v>0</v>
      </c>
      <c r="M171" s="252">
        <f>'Matrix Report'!L$183</f>
        <v>0</v>
      </c>
      <c r="N171" s="252">
        <f>'Matrix Report'!L$214</f>
        <v>0</v>
      </c>
      <c r="O171" s="252">
        <f>'Matrix Report'!L$246</f>
        <v>0</v>
      </c>
      <c r="P171" s="252">
        <f>'Matrix Report'!L$277</f>
        <v>0</v>
      </c>
      <c r="Q171" s="252">
        <f>'Matrix Report'!L$308</f>
        <v>0</v>
      </c>
      <c r="R171" s="252">
        <f>'Matrix Report'!L$339</f>
        <v>0</v>
      </c>
      <c r="S171" s="252">
        <f>'Matrix Report'!L$370</f>
        <v>0</v>
      </c>
      <c r="T171" s="252"/>
      <c r="U171" s="252"/>
      <c r="V171" s="252"/>
      <c r="W171" s="252"/>
      <c r="X171" s="252"/>
      <c r="Y171" s="252"/>
      <c r="Z171" s="252"/>
      <c r="AA171" s="252"/>
      <c r="AB171" s="252"/>
      <c r="AC171" s="252"/>
      <c r="AD171" s="252"/>
      <c r="AE171" s="252"/>
      <c r="AF171" s="252"/>
      <c r="AG171" s="252"/>
      <c r="AH171" s="252"/>
      <c r="AI171" s="252"/>
      <c r="AJ171" s="252"/>
      <c r="AK171" s="240"/>
      <c r="AL171" s="249"/>
    </row>
    <row r="172" spans="2:38" s="250" customFormat="1" hidden="1" outlineLevel="1" x14ac:dyDescent="0.2">
      <c r="B172" s="259"/>
      <c r="C172" s="240"/>
      <c r="D172" s="253"/>
      <c r="E172" s="253"/>
      <c r="F172" s="252" t="s">
        <v>27</v>
      </c>
      <c r="G172" s="252"/>
      <c r="H172" s="252">
        <f>'Matrix Report'!L$29</f>
        <v>-319.44905334179163</v>
      </c>
      <c r="I172" s="252">
        <f>'Matrix Report'!L$60</f>
        <v>-275.31319410435907</v>
      </c>
      <c r="J172" s="252">
        <f>'Matrix Report'!L$91</f>
        <v>-280.01419056484167</v>
      </c>
      <c r="K172" s="252">
        <f>'Matrix Report'!L$122</f>
        <v>-235.12383809518138</v>
      </c>
      <c r="L172" s="252">
        <f>'Matrix Report'!L$153</f>
        <v>-220.86189639941443</v>
      </c>
      <c r="M172" s="252">
        <f>'Matrix Report'!L$184</f>
        <v>-194.65593388155244</v>
      </c>
      <c r="N172" s="252">
        <f>'Matrix Report'!L$215</f>
        <v>-196.38052185667479</v>
      </c>
      <c r="O172" s="252">
        <f>'Matrix Report'!L$247</f>
        <v>-196.38052185667499</v>
      </c>
      <c r="P172" s="252">
        <f>'Matrix Report'!L$278</f>
        <v>-211.43218531188623</v>
      </c>
      <c r="Q172" s="252">
        <f>'Matrix Report'!L$309</f>
        <v>-242.96129936502078</v>
      </c>
      <c r="R172" s="252">
        <f>'Matrix Report'!L$340</f>
        <v>-263.42575844711695</v>
      </c>
      <c r="S172" s="252">
        <f>'Matrix Report'!L$371</f>
        <v>-291.92404845049822</v>
      </c>
      <c r="T172" s="252"/>
      <c r="U172" s="252"/>
      <c r="V172" s="252"/>
      <c r="W172" s="252"/>
      <c r="X172" s="252"/>
      <c r="Y172" s="252"/>
      <c r="Z172" s="252"/>
      <c r="AA172" s="252"/>
      <c r="AB172" s="252"/>
      <c r="AC172" s="252"/>
      <c r="AD172" s="252"/>
      <c r="AE172" s="252"/>
      <c r="AF172" s="252"/>
      <c r="AG172" s="252"/>
      <c r="AH172" s="252"/>
      <c r="AI172" s="252"/>
      <c r="AJ172" s="252"/>
      <c r="AK172" s="240"/>
      <c r="AL172" s="249"/>
    </row>
    <row r="173" spans="2:38" s="250" customFormat="1" hidden="1" outlineLevel="1" x14ac:dyDescent="0.2">
      <c r="B173" s="259"/>
      <c r="C173" s="240"/>
      <c r="D173" s="253"/>
      <c r="E173" s="253"/>
      <c r="F173" s="252" t="s">
        <v>19</v>
      </c>
      <c r="G173" s="252"/>
      <c r="H173" s="252">
        <f>'Matrix Report'!L$30</f>
        <v>0</v>
      </c>
      <c r="I173" s="252">
        <f>'Matrix Report'!L$61</f>
        <v>0</v>
      </c>
      <c r="J173" s="252">
        <f>'Matrix Report'!L$92</f>
        <v>0</v>
      </c>
      <c r="K173" s="252">
        <f>'Matrix Report'!L$123</f>
        <v>0</v>
      </c>
      <c r="L173" s="252">
        <f>'Matrix Report'!L$154</f>
        <v>0</v>
      </c>
      <c r="M173" s="252">
        <f>'Matrix Report'!L$185</f>
        <v>0</v>
      </c>
      <c r="N173" s="252">
        <f>'Matrix Report'!L$216</f>
        <v>0</v>
      </c>
      <c r="O173" s="252">
        <f>'Matrix Report'!L$248</f>
        <v>0</v>
      </c>
      <c r="P173" s="252">
        <f>'Matrix Report'!L$279</f>
        <v>0</v>
      </c>
      <c r="Q173" s="252">
        <f>'Matrix Report'!L$310</f>
        <v>0</v>
      </c>
      <c r="R173" s="252">
        <f>'Matrix Report'!L$341</f>
        <v>0</v>
      </c>
      <c r="S173" s="252">
        <f>'Matrix Report'!L$372</f>
        <v>0</v>
      </c>
      <c r="T173" s="252"/>
      <c r="U173" s="252"/>
      <c r="V173" s="252"/>
      <c r="W173" s="252"/>
      <c r="X173" s="252"/>
      <c r="Y173" s="252"/>
      <c r="Z173" s="252"/>
      <c r="AA173" s="252"/>
      <c r="AB173" s="252"/>
      <c r="AC173" s="252"/>
      <c r="AD173" s="252"/>
      <c r="AE173" s="252"/>
      <c r="AF173" s="252"/>
      <c r="AG173" s="252"/>
      <c r="AH173" s="252"/>
      <c r="AI173" s="252"/>
      <c r="AJ173" s="252"/>
      <c r="AK173" s="240"/>
      <c r="AL173" s="249"/>
    </row>
    <row r="174" spans="2:38" s="250" customFormat="1" hidden="1" outlineLevel="1" x14ac:dyDescent="0.2">
      <c r="B174" s="259"/>
      <c r="C174" s="240"/>
      <c r="D174" s="253"/>
      <c r="E174" s="253"/>
      <c r="F174" s="252" t="s">
        <v>35</v>
      </c>
      <c r="G174" s="252"/>
      <c r="H174" s="252">
        <f>'Matrix Report'!L$31</f>
        <v>206.17510811243534</v>
      </c>
      <c r="I174" s="252">
        <f>'Matrix Report'!L$62</f>
        <v>190.17651378159513</v>
      </c>
      <c r="J174" s="252">
        <f>'Matrix Report'!L$93</f>
        <v>231.31786205955729</v>
      </c>
      <c r="K174" s="252">
        <f>'Matrix Report'!L$124</f>
        <v>238.4549058203452</v>
      </c>
      <c r="L174" s="252">
        <f>'Matrix Report'!L$155</f>
        <v>269.03199298025021</v>
      </c>
      <c r="M174" s="252">
        <f>'Matrix Report'!L$186</f>
        <v>272.51939027788956</v>
      </c>
      <c r="N174" s="252">
        <f>'Matrix Report'!L$217</f>
        <v>301.71779660515102</v>
      </c>
      <c r="O174" s="252">
        <f>'Matrix Report'!L$249</f>
        <v>301.71779660515</v>
      </c>
      <c r="P174" s="252">
        <f>'Matrix Report'!L$280</f>
        <v>270.08632868314709</v>
      </c>
      <c r="Q174" s="252">
        <f>'Matrix Report'!L$311</f>
        <v>246.40340268102341</v>
      </c>
      <c r="R174" s="252">
        <f>'Matrix Report'!L$342</f>
        <v>187.3579087788396</v>
      </c>
      <c r="S174" s="252">
        <f>'Matrix Report'!L$373</f>
        <v>181.03179543122991</v>
      </c>
      <c r="T174" s="252"/>
      <c r="U174" s="252"/>
      <c r="V174" s="252"/>
      <c r="W174" s="252"/>
      <c r="X174" s="252"/>
      <c r="Y174" s="252"/>
      <c r="Z174" s="252"/>
      <c r="AA174" s="252"/>
      <c r="AB174" s="252"/>
      <c r="AC174" s="252"/>
      <c r="AD174" s="252"/>
      <c r="AE174" s="252"/>
      <c r="AF174" s="252"/>
      <c r="AG174" s="252"/>
      <c r="AH174" s="252"/>
      <c r="AI174" s="252"/>
      <c r="AJ174" s="252"/>
      <c r="AK174" s="240"/>
      <c r="AL174" s="249"/>
    </row>
    <row r="175" spans="2:38" s="250" customFormat="1" hidden="1" outlineLevel="1" x14ac:dyDescent="0.2">
      <c r="B175" s="259"/>
      <c r="C175" s="240"/>
      <c r="D175" s="253"/>
      <c r="E175" s="253"/>
      <c r="F175" s="252" t="s">
        <v>33</v>
      </c>
      <c r="G175" s="252"/>
      <c r="H175" s="252">
        <f>'Matrix Report'!L$32</f>
        <v>0</v>
      </c>
      <c r="I175" s="252">
        <f>'Matrix Report'!L$63</f>
        <v>0</v>
      </c>
      <c r="J175" s="252">
        <f>'Matrix Report'!L$94</f>
        <v>0</v>
      </c>
      <c r="K175" s="252">
        <f>'Matrix Report'!L$125</f>
        <v>0</v>
      </c>
      <c r="L175" s="252">
        <f>'Matrix Report'!L$156</f>
        <v>0</v>
      </c>
      <c r="M175" s="252">
        <f>'Matrix Report'!L$187</f>
        <v>0</v>
      </c>
      <c r="N175" s="252">
        <f>'Matrix Report'!L$218</f>
        <v>0</v>
      </c>
      <c r="O175" s="252">
        <f>'Matrix Report'!L$250</f>
        <v>0</v>
      </c>
      <c r="P175" s="252">
        <f>'Matrix Report'!L$281</f>
        <v>0</v>
      </c>
      <c r="Q175" s="252">
        <f>'Matrix Report'!L$312</f>
        <v>0</v>
      </c>
      <c r="R175" s="252">
        <f>'Matrix Report'!L$343</f>
        <v>0</v>
      </c>
      <c r="S175" s="252">
        <f>'Matrix Report'!L$374</f>
        <v>0</v>
      </c>
      <c r="T175" s="252"/>
      <c r="U175" s="252"/>
      <c r="V175" s="252"/>
      <c r="W175" s="252"/>
      <c r="X175" s="252"/>
      <c r="Y175" s="252"/>
      <c r="Z175" s="252"/>
      <c r="AA175" s="252"/>
      <c r="AB175" s="252"/>
      <c r="AC175" s="252"/>
      <c r="AD175" s="252"/>
      <c r="AE175" s="252"/>
      <c r="AF175" s="252"/>
      <c r="AG175" s="252"/>
      <c r="AH175" s="252"/>
      <c r="AI175" s="252"/>
      <c r="AJ175" s="252"/>
      <c r="AK175" s="240"/>
      <c r="AL175" s="249"/>
    </row>
    <row r="176" spans="2:38" s="250" customFormat="1" hidden="1" outlineLevel="1" x14ac:dyDescent="0.2">
      <c r="B176" s="259"/>
      <c r="C176" s="240"/>
      <c r="D176" s="253"/>
      <c r="E176" s="253"/>
      <c r="F176" s="252" t="s">
        <v>31</v>
      </c>
      <c r="G176" s="252"/>
      <c r="H176" s="252">
        <f>'Matrix Report'!L$33</f>
        <v>0</v>
      </c>
      <c r="I176" s="252">
        <f>'Matrix Report'!L$64</f>
        <v>0</v>
      </c>
      <c r="J176" s="252">
        <f>'Matrix Report'!L$95</f>
        <v>0</v>
      </c>
      <c r="K176" s="252">
        <f>'Matrix Report'!L$126</f>
        <v>0</v>
      </c>
      <c r="L176" s="252">
        <f>'Matrix Report'!L$157</f>
        <v>0</v>
      </c>
      <c r="M176" s="252">
        <f>'Matrix Report'!L$188</f>
        <v>0</v>
      </c>
      <c r="N176" s="252">
        <f>'Matrix Report'!L$219</f>
        <v>0</v>
      </c>
      <c r="O176" s="252">
        <f>'Matrix Report'!L$251</f>
        <v>0</v>
      </c>
      <c r="P176" s="252">
        <f>'Matrix Report'!L$282</f>
        <v>0</v>
      </c>
      <c r="Q176" s="252">
        <f>'Matrix Report'!L$313</f>
        <v>0</v>
      </c>
      <c r="R176" s="252">
        <f>'Matrix Report'!L$344</f>
        <v>0</v>
      </c>
      <c r="S176" s="252">
        <f>'Matrix Report'!L$375</f>
        <v>0</v>
      </c>
      <c r="T176" s="252"/>
      <c r="U176" s="252"/>
      <c r="V176" s="252"/>
      <c r="W176" s="252"/>
      <c r="X176" s="252"/>
      <c r="Y176" s="252"/>
      <c r="Z176" s="252"/>
      <c r="AA176" s="252"/>
      <c r="AB176" s="252"/>
      <c r="AC176" s="252"/>
      <c r="AD176" s="252"/>
      <c r="AE176" s="252"/>
      <c r="AF176" s="252"/>
      <c r="AG176" s="252"/>
      <c r="AH176" s="252"/>
      <c r="AI176" s="252"/>
      <c r="AJ176" s="252"/>
      <c r="AK176" s="240"/>
      <c r="AL176" s="249"/>
    </row>
    <row r="177" spans="2:38" s="250" customFormat="1" hidden="1" outlineLevel="1" x14ac:dyDescent="0.2">
      <c r="B177" s="259"/>
      <c r="C177" s="240"/>
      <c r="D177" s="253"/>
      <c r="E177" s="253"/>
      <c r="F177" s="252" t="s">
        <v>41</v>
      </c>
      <c r="G177" s="252"/>
      <c r="H177" s="252">
        <f>'Matrix Report'!L$34</f>
        <v>0</v>
      </c>
      <c r="I177" s="252">
        <f>'Matrix Report'!L$65</f>
        <v>0</v>
      </c>
      <c r="J177" s="252">
        <f>'Matrix Report'!L$96</f>
        <v>0</v>
      </c>
      <c r="K177" s="252">
        <f>'Matrix Report'!L$127</f>
        <v>0</v>
      </c>
      <c r="L177" s="252">
        <f>'Matrix Report'!L$158</f>
        <v>0</v>
      </c>
      <c r="M177" s="252">
        <f>'Matrix Report'!L$189</f>
        <v>0</v>
      </c>
      <c r="N177" s="252">
        <f>'Matrix Report'!L$220</f>
        <v>0</v>
      </c>
      <c r="O177" s="252">
        <f>'Matrix Report'!L$252</f>
        <v>0</v>
      </c>
      <c r="P177" s="252">
        <f>'Matrix Report'!L$283</f>
        <v>0</v>
      </c>
      <c r="Q177" s="252">
        <f>'Matrix Report'!L$314</f>
        <v>0</v>
      </c>
      <c r="R177" s="252">
        <f>'Matrix Report'!L$345</f>
        <v>0</v>
      </c>
      <c r="S177" s="252">
        <f>'Matrix Report'!L$376</f>
        <v>0</v>
      </c>
      <c r="T177" s="252"/>
      <c r="U177" s="252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52"/>
      <c r="AJ177" s="252"/>
      <c r="AK177" s="240"/>
      <c r="AL177" s="249"/>
    </row>
    <row r="178" spans="2:38" s="250" customFormat="1" hidden="1" outlineLevel="1" x14ac:dyDescent="0.2">
      <c r="B178" s="259"/>
      <c r="C178" s="240"/>
      <c r="D178" s="241" t="s">
        <v>251</v>
      </c>
      <c r="E178" s="241"/>
      <c r="F178" s="240"/>
      <c r="G178" s="240"/>
      <c r="H178" s="240">
        <f>SUM(H166:H177)</f>
        <v>2.4334339270808414E-3</v>
      </c>
      <c r="I178" s="240">
        <f t="shared" ref="I178" si="66">SUM(I166:I177)</f>
        <v>2.0420354924226558E-3</v>
      </c>
      <c r="J178" s="240">
        <f t="shared" ref="J178" si="67">SUM(J166:J177)</f>
        <v>1.9952687789555057E-3</v>
      </c>
      <c r="K178" s="240">
        <f t="shared" ref="K178" si="68">SUM(K166:K177)</f>
        <v>1.5324870912536426E-3</v>
      </c>
      <c r="L178" s="240">
        <f t="shared" ref="L178" si="69">SUM(L166:L177)</f>
        <v>1.3380210700120188E-3</v>
      </c>
      <c r="M178" s="240">
        <f t="shared" ref="M178" si="70">SUM(M166:M177)</f>
        <v>1.0828437161194415E-3</v>
      </c>
      <c r="N178" s="240">
        <f t="shared" ref="N178" si="71">SUM(N166:N177)</f>
        <v>1.0660058063081124E-3</v>
      </c>
      <c r="O178" s="240">
        <f t="shared" ref="O178" si="72">SUM(O166:O177)</f>
        <v>1.0660058050007137E-3</v>
      </c>
      <c r="P178" s="240">
        <f t="shared" ref="P178" si="73">SUM(P166:P177)</f>
        <v>1.2692465063537384E-3</v>
      </c>
      <c r="Q178" s="240">
        <f t="shared" ref="Q178" si="74">SUM(Q166:Q177)</f>
        <v>1.5835699943238524E-3</v>
      </c>
      <c r="R178" s="240">
        <f t="shared" ref="R178" si="75">SUM(R166:R177)</f>
        <v>1.8469528758657816E-3</v>
      </c>
      <c r="S178" s="240">
        <f t="shared" ref="S178" si="76">SUM(S166:S177)</f>
        <v>2.1276005323898062E-3</v>
      </c>
      <c r="T178" s="240"/>
      <c r="U178" s="240"/>
      <c r="V178" s="240">
        <f>SUMIF(H178:S178,"&gt;0",H178:S178)</f>
        <v>1.938347159608611E-2</v>
      </c>
      <c r="W178" s="240">
        <f>SUMIF(H178:S178,"&lt;0",H178:S178)</f>
        <v>0</v>
      </c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9"/>
    </row>
    <row r="179" spans="2:38" collapsed="1" x14ac:dyDescent="0.2">
      <c r="B179" s="259"/>
      <c r="C179" s="240"/>
      <c r="D179" s="256" t="s">
        <v>252</v>
      </c>
      <c r="E179" s="256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>
        <f>SUM(V152:V178)</f>
        <v>3.5641067914912838E-2</v>
      </c>
      <c r="W179" s="257">
        <f>-SUM(W152:W178)</f>
        <v>0</v>
      </c>
      <c r="X179" s="257"/>
      <c r="Y179" s="257">
        <f>V179*'Building Prop &amp; Tariffs'!$Q$42</f>
        <v>7.1638546508974808E-3</v>
      </c>
      <c r="Z179" s="257">
        <f>W179*'Building Prop &amp; Tariffs'!$Q$42</f>
        <v>0</v>
      </c>
      <c r="AA179" s="257"/>
      <c r="AB179" s="257">
        <f>V179/'Building Prop &amp; Tariffs'!$X$19</f>
        <v>3.5641067914912836E-4</v>
      </c>
      <c r="AC179" s="257">
        <f>W179/'Building Prop &amp; Tariffs'!$X$19</f>
        <v>0</v>
      </c>
      <c r="AD179" s="257"/>
      <c r="AE179" s="258">
        <f>AB179* ('Building Prop &amp; Tariffs'!$Q$47/100 + 'Building Prop &amp; Tariffs'!$Q$43/100)</f>
        <v>3.9205174706404123E-5</v>
      </c>
      <c r="AF179" s="258">
        <f>AC179* ('Building Prop &amp; Tariffs'!$Q$48/100 + 'Building Prop &amp; Tariffs'!$Q$43/100)</f>
        <v>0</v>
      </c>
      <c r="AG179" s="257"/>
      <c r="AH179" s="258">
        <f>V179* ('Building Prop &amp; Tariffs'!$Q$47/100 + 'Building Prop &amp; Tariffs'!$Q$43/100)</f>
        <v>3.920517470640413E-3</v>
      </c>
      <c r="AI179" s="258">
        <f>W179* ('Building Prop &amp; Tariffs'!$Q$47/100 + 'Building Prop &amp; Tariffs'!$Q$43/100)</f>
        <v>0</v>
      </c>
      <c r="AJ179" s="257"/>
      <c r="AK179" s="240"/>
      <c r="AL179" s="249"/>
    </row>
    <row r="180" spans="2:38" x14ac:dyDescent="0.2">
      <c r="B180" s="259"/>
      <c r="C180" s="240"/>
      <c r="D180" s="241"/>
      <c r="E180" s="241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60"/>
      <c r="AF180" s="260"/>
      <c r="AG180" s="240"/>
      <c r="AH180" s="240"/>
      <c r="AI180" s="240"/>
      <c r="AJ180" s="240"/>
      <c r="AK180" s="240"/>
      <c r="AL180" s="249"/>
    </row>
    <row r="181" spans="2:38" x14ac:dyDescent="0.2">
      <c r="B181" s="259"/>
      <c r="C181" s="240"/>
      <c r="D181" s="241"/>
      <c r="E181" s="241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60"/>
      <c r="AF181" s="260"/>
      <c r="AG181" s="240"/>
      <c r="AH181" s="240"/>
      <c r="AI181" s="240"/>
      <c r="AJ181" s="240"/>
      <c r="AK181" s="240"/>
      <c r="AL181" s="249"/>
    </row>
    <row r="182" spans="2:38" x14ac:dyDescent="0.2">
      <c r="B182" s="259"/>
      <c r="C182" s="240"/>
      <c r="D182" s="241"/>
      <c r="E182" s="241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60"/>
      <c r="AG182" s="240"/>
      <c r="AH182" s="240"/>
      <c r="AI182" s="240"/>
      <c r="AJ182" s="240"/>
      <c r="AK182" s="240"/>
      <c r="AL182" s="249"/>
    </row>
    <row r="183" spans="2:38" ht="19" thickBot="1" x14ac:dyDescent="0.25">
      <c r="B183" s="259"/>
      <c r="C183" s="240"/>
      <c r="D183" s="261"/>
      <c r="E183" s="261"/>
      <c r="F183" s="262"/>
      <c r="G183" s="262"/>
      <c r="H183" s="262"/>
      <c r="I183" s="262"/>
      <c r="J183" s="262"/>
      <c r="K183" s="262"/>
      <c r="L183" s="26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 t="s">
        <v>3</v>
      </c>
      <c r="W183" s="262" t="s">
        <v>3</v>
      </c>
      <c r="X183" s="262"/>
      <c r="Y183" s="262" t="s">
        <v>235</v>
      </c>
      <c r="Z183" s="262" t="s">
        <v>235</v>
      </c>
      <c r="AA183" s="262"/>
      <c r="AB183" s="262" t="s">
        <v>237</v>
      </c>
      <c r="AC183" s="262" t="s">
        <v>237</v>
      </c>
      <c r="AD183" s="262"/>
      <c r="AE183" s="262" t="s">
        <v>238</v>
      </c>
      <c r="AF183" s="262" t="s">
        <v>238</v>
      </c>
      <c r="AG183" s="262"/>
      <c r="AH183" s="262" t="s">
        <v>240</v>
      </c>
      <c r="AI183" s="262" t="s">
        <v>240</v>
      </c>
      <c r="AJ183" s="262"/>
      <c r="AK183" s="240"/>
      <c r="AL183" s="249"/>
    </row>
    <row r="184" spans="2:38" ht="17" thickTop="1" x14ac:dyDescent="0.2">
      <c r="B184" s="259"/>
      <c r="C184" s="240"/>
      <c r="D184" s="241" t="s">
        <v>253</v>
      </c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>
        <f>V179+V148+V117+V86</f>
        <v>45459.852430483748</v>
      </c>
      <c r="W184" s="240">
        <f>W179+W148+W117+W86</f>
        <v>279.10747814332524</v>
      </c>
      <c r="X184" s="240"/>
      <c r="Y184" s="240">
        <f>Y179+Y148+Y117+Y86</f>
        <v>9137.4303385272324</v>
      </c>
      <c r="Z184" s="240">
        <f>Z179+Z148+Z117+Z86</f>
        <v>56.100603106808371</v>
      </c>
      <c r="AA184" s="240"/>
      <c r="AB184" s="240">
        <f>V184/('Building Prop &amp; Tariffs'!$V17+'Building Prop &amp; Tariffs'!$W18+'Building Prop &amp; Tariffs'!$X19+'Building Prop &amp; Tariffs'!$X19)</f>
        <v>113.64963107620937</v>
      </c>
      <c r="AC184" s="240">
        <f>W184/('Building Prop &amp; Tariffs'!$V17+'Building Prop &amp; Tariffs'!$W18+'Building Prop &amp; Tariffs'!$X19+'Building Prop &amp; Tariffs'!$X19)</f>
        <v>0.6977686953583131</v>
      </c>
      <c r="AD184" s="240"/>
      <c r="AE184" s="260">
        <f>AB184* ('Building Prop &amp; Tariffs'!$Q$47/100 + 'Building Prop &amp; Tariffs'!$Q$43/100)</f>
        <v>12.501459418383034</v>
      </c>
      <c r="AF184" s="260">
        <f>AC184* ('Building Prop &amp; Tariffs'!$Q$48/100 + 'Building Prop &amp; Tariffs'!$Q$43/100)</f>
        <v>0.15699795645562045</v>
      </c>
      <c r="AG184" s="240"/>
      <c r="AH184" s="258">
        <f>V184* ('Building Prop &amp; Tariffs'!$Q$47/100 + 'Building Prop &amp; Tariffs'!$Q$43/100)</f>
        <v>5000.5837673532133</v>
      </c>
      <c r="AI184" s="258">
        <f>W184* ('Building Prop &amp; Tariffs'!$Q$47/100 + 'Building Prop &amp; Tariffs'!$Q$43/100)</f>
        <v>30.70182259576578</v>
      </c>
      <c r="AJ184" s="240"/>
      <c r="AK184" s="240"/>
      <c r="AL184" s="249"/>
    </row>
    <row r="185" spans="2:38" x14ac:dyDescent="0.2">
      <c r="B185" s="259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9"/>
    </row>
    <row r="186" spans="2:38" x14ac:dyDescent="0.2">
      <c r="B186" s="259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9"/>
    </row>
    <row r="187" spans="2:38" ht="17" thickBot="1" x14ac:dyDescent="0.25">
      <c r="B187" s="263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264"/>
      <c r="AL187" s="265"/>
    </row>
    <row r="188" spans="2:38" ht="17" thickTop="1" x14ac:dyDescent="0.2"/>
  </sheetData>
  <sheetProtection sheet="1" objects="1" scenarios="1" formatColumns="0" formatRows="0" selectLockedCells="1"/>
  <phoneticPr fontId="1" type="noConversion"/>
  <conditionalFormatting sqref="Y10 W10 Y13 W13 Y16 W16 Y19 W19">
    <cfRule type="expression" dxfId="8" priority="31">
      <formula>W10&lt;30</formula>
    </cfRule>
    <cfRule type="expression" dxfId="7" priority="32">
      <formula>W10&lt;50</formula>
    </cfRule>
    <cfRule type="expression" dxfId="6" priority="33">
      <formula>W10&lt;75</formula>
    </cfRule>
    <cfRule type="expression" dxfId="5" priority="34">
      <formula>W10&lt;100</formula>
    </cfRule>
    <cfRule type="expression" dxfId="4" priority="35">
      <formula>W10&lt;130</formula>
    </cfRule>
    <cfRule type="expression" dxfId="3" priority="36">
      <formula>W10&lt;160</formula>
    </cfRule>
    <cfRule type="expression" dxfId="2" priority="37">
      <formula>W10&lt;200</formula>
    </cfRule>
    <cfRule type="expression" dxfId="1" priority="38">
      <formula>W10&lt;250</formula>
    </cfRule>
    <cfRule type="expression" dxfId="0" priority="39">
      <formula>W10&gt;250</formula>
    </cfRule>
  </conditionalFormatting>
  <conditionalFormatting sqref="H10:S14 H16:S20 H22:S22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rintOptions horizontalCentered="1" verticalCentered="1"/>
  <pageMargins left="0.70866141732283472" right="0.70866141732283472" top="0.78740157480314965" bottom="0.78740157480314965" header="0.31496062992125984" footer="0.31496062992125984"/>
  <pageSetup paperSize="9" scale="46" orientation="landscape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BEBC6-5863-B14F-B863-F9A9B051BE7E}">
  <dimension ref="B2:AC376"/>
  <sheetViews>
    <sheetView zoomScaleNormal="100" workbookViewId="0">
      <selection activeCell="E101" sqref="E101"/>
    </sheetView>
  </sheetViews>
  <sheetFormatPr baseColWidth="10" defaultRowHeight="21" x14ac:dyDescent="0.25"/>
  <cols>
    <col min="2" max="2" width="7.6640625" style="212" customWidth="1"/>
    <col min="3" max="3" width="16.33203125" customWidth="1"/>
    <col min="4" max="4" width="6.83203125" style="171" customWidth="1"/>
    <col min="5" max="16" width="9.33203125" style="4" customWidth="1"/>
    <col min="17" max="17" width="4.5" customWidth="1"/>
    <col min="18" max="18" width="15.1640625" style="220" customWidth="1"/>
    <col min="19" max="19" width="11.33203125" style="220" customWidth="1"/>
    <col min="20" max="20" width="4.83203125" style="220" customWidth="1"/>
    <col min="21" max="22" width="11.5" style="220" customWidth="1"/>
    <col min="23" max="23" width="4.83203125" style="220" customWidth="1"/>
    <col min="24" max="24" width="5" style="220" customWidth="1"/>
    <col min="25" max="26" width="9.33203125" style="220" customWidth="1"/>
    <col min="27" max="27" width="15.5" style="1" customWidth="1"/>
    <col min="28" max="28" width="14.1640625" style="1" customWidth="1"/>
    <col min="29" max="29" width="9.33203125" style="4" customWidth="1"/>
  </cols>
  <sheetData>
    <row r="2" spans="2:28" ht="35" x14ac:dyDescent="0.25">
      <c r="U2" s="218" t="s">
        <v>229</v>
      </c>
      <c r="V2" s="218" t="s">
        <v>230</v>
      </c>
    </row>
    <row r="3" spans="2:28" x14ac:dyDescent="0.25">
      <c r="U3" s="220">
        <f>SUM(U6:U376)</f>
        <v>-45459.852430483741</v>
      </c>
      <c r="V3" s="220">
        <f>SUM(V6:V376)</f>
        <v>279.10747814332518</v>
      </c>
    </row>
    <row r="6" spans="2:28" s="189" customFormat="1" ht="35" x14ac:dyDescent="0.25">
      <c r="B6" s="211" t="s">
        <v>4</v>
      </c>
      <c r="C6" s="16" t="s">
        <v>211</v>
      </c>
      <c r="D6" s="16"/>
      <c r="E6" s="15" t="s">
        <v>39</v>
      </c>
      <c r="F6" s="15" t="s">
        <v>36</v>
      </c>
      <c r="G6" s="15" t="s">
        <v>37</v>
      </c>
      <c r="H6" s="15" t="s">
        <v>38</v>
      </c>
      <c r="I6" s="15" t="s">
        <v>20</v>
      </c>
      <c r="J6" s="15" t="s">
        <v>21</v>
      </c>
      <c r="K6" s="15" t="s">
        <v>27</v>
      </c>
      <c r="L6" s="15" t="s">
        <v>19</v>
      </c>
      <c r="M6" s="15" t="s">
        <v>35</v>
      </c>
      <c r="N6" s="15" t="s">
        <v>33</v>
      </c>
      <c r="O6" s="15" t="s">
        <v>31</v>
      </c>
      <c r="P6" s="15" t="s">
        <v>41</v>
      </c>
      <c r="R6" s="218" t="s">
        <v>228</v>
      </c>
      <c r="S6" s="218">
        <f>SUM(S8:S19)</f>
        <v>-8.5265128291212022E-14</v>
      </c>
      <c r="T6" s="218"/>
      <c r="W6" s="218"/>
      <c r="X6" s="218"/>
      <c r="Y6" s="218" t="s">
        <v>231</v>
      </c>
      <c r="Z6" s="218"/>
      <c r="AA6" s="188"/>
      <c r="AB6" s="188"/>
    </row>
    <row r="7" spans="2:28" s="191" customFormat="1" x14ac:dyDescent="0.25">
      <c r="B7" s="211"/>
      <c r="C7" s="16"/>
      <c r="D7" s="16"/>
      <c r="E7" s="190" t="s">
        <v>4</v>
      </c>
      <c r="F7" s="190" t="s">
        <v>4</v>
      </c>
      <c r="G7" s="190" t="s">
        <v>4</v>
      </c>
      <c r="H7" s="190" t="s">
        <v>4</v>
      </c>
      <c r="I7" s="190" t="s">
        <v>4</v>
      </c>
      <c r="J7" s="190" t="s">
        <v>4</v>
      </c>
      <c r="K7" s="190" t="s">
        <v>4</v>
      </c>
      <c r="L7" s="190" t="s">
        <v>4</v>
      </c>
      <c r="M7" s="190" t="s">
        <v>4</v>
      </c>
      <c r="N7" s="190" t="s">
        <v>4</v>
      </c>
      <c r="O7" s="190" t="s">
        <v>4</v>
      </c>
      <c r="P7" s="190" t="s">
        <v>4</v>
      </c>
      <c r="R7" s="219"/>
      <c r="S7" s="219"/>
      <c r="T7" s="219"/>
      <c r="U7" s="219"/>
      <c r="V7" s="219"/>
      <c r="W7" s="219"/>
      <c r="X7" s="219"/>
      <c r="Y7" s="219"/>
      <c r="Z7" s="219"/>
      <c r="AA7" s="192"/>
      <c r="AB7" s="192"/>
    </row>
    <row r="8" spans="2:28" x14ac:dyDescent="0.25">
      <c r="C8" s="1" t="s">
        <v>39</v>
      </c>
      <c r="D8" s="2" t="s">
        <v>28</v>
      </c>
      <c r="E8" s="9">
        <f>'Heat Matrix Calc'!E70</f>
        <v>0</v>
      </c>
      <c r="F8" s="9">
        <f>'Heat Matrix Calc'!F70</f>
        <v>0</v>
      </c>
      <c r="G8" s="9">
        <f>'Heat Matrix Calc'!G70</f>
        <v>0</v>
      </c>
      <c r="H8" s="9">
        <f>'Heat Matrix Calc'!H70</f>
        <v>0</v>
      </c>
      <c r="I8" s="9">
        <f>'Heat Matrix Calc'!I70</f>
        <v>374.976</v>
      </c>
      <c r="J8" s="9">
        <f>'Heat Matrix Calc'!J70</f>
        <v>989.52</v>
      </c>
      <c r="K8" s="9">
        <f>'Heat Matrix Calc'!K70</f>
        <v>1041.5999999999999</v>
      </c>
      <c r="L8" s="9">
        <f>'Heat Matrix Calc'!L70</f>
        <v>138.742883717621</v>
      </c>
      <c r="M8" s="9">
        <f>'Heat Matrix Calc'!M70</f>
        <v>0</v>
      </c>
      <c r="N8" s="13">
        <f>'Heat Matrix Calc'!N70</f>
        <v>0</v>
      </c>
      <c r="O8" s="5">
        <f>'Heat Matrix Calc'!O70</f>
        <v>0</v>
      </c>
      <c r="P8" s="14">
        <f>'Heat Matrix Calc'!P70</f>
        <v>0</v>
      </c>
      <c r="R8" s="220" t="s">
        <v>48</v>
      </c>
      <c r="S8" s="220">
        <f>SUM(E8:P11)</f>
        <v>3730.0909076369412</v>
      </c>
    </row>
    <row r="9" spans="2:28" x14ac:dyDescent="0.25">
      <c r="C9" s="1" t="s">
        <v>36</v>
      </c>
      <c r="D9" s="2" t="s">
        <v>28</v>
      </c>
      <c r="E9" s="9">
        <f>'Heat Matrix Calc'!E71</f>
        <v>0</v>
      </c>
      <c r="F9" s="9">
        <f>'Heat Matrix Calc'!F71</f>
        <v>0</v>
      </c>
      <c r="G9" s="9">
        <f>'Heat Matrix Calc'!G71</f>
        <v>0</v>
      </c>
      <c r="H9" s="9">
        <f>'Heat Matrix Calc'!H71</f>
        <v>0</v>
      </c>
      <c r="I9" s="9">
        <f>'Heat Matrix Calc'!I71</f>
        <v>208.9152</v>
      </c>
      <c r="J9" s="9">
        <f>'Heat Matrix Calc'!J71</f>
        <v>0</v>
      </c>
      <c r="K9" s="9">
        <f>'Heat Matrix Calc'!K71</f>
        <v>0</v>
      </c>
      <c r="L9" s="9">
        <f>'Heat Matrix Calc'!L71</f>
        <v>0</v>
      </c>
      <c r="M9" s="9">
        <f>'Heat Matrix Calc'!M71</f>
        <v>0</v>
      </c>
      <c r="N9" s="13">
        <f>'Heat Matrix Calc'!N71</f>
        <v>0</v>
      </c>
      <c r="O9" s="5">
        <f>'Heat Matrix Calc'!O71</f>
        <v>0</v>
      </c>
      <c r="P9" s="14">
        <f>'Heat Matrix Calc'!P71</f>
        <v>0</v>
      </c>
    </row>
    <row r="10" spans="2:28" x14ac:dyDescent="0.25">
      <c r="C10" s="1" t="s">
        <v>37</v>
      </c>
      <c r="D10" s="2" t="s">
        <v>28</v>
      </c>
      <c r="E10" s="9">
        <f>'Heat Matrix Calc'!E72</f>
        <v>0</v>
      </c>
      <c r="F10" s="9">
        <f>'Heat Matrix Calc'!F72</f>
        <v>0</v>
      </c>
      <c r="G10" s="9">
        <f>'Heat Matrix Calc'!G72</f>
        <v>0</v>
      </c>
      <c r="H10" s="9">
        <f>'Heat Matrix Calc'!H72</f>
        <v>0</v>
      </c>
      <c r="I10" s="9">
        <f>'Heat Matrix Calc'!I72</f>
        <v>267.83999999999997</v>
      </c>
      <c r="J10" s="9">
        <f>'Heat Matrix Calc'!J72</f>
        <v>282.72000000000003</v>
      </c>
      <c r="K10" s="9">
        <f>'Heat Matrix Calc'!K72</f>
        <v>297.60000000000002</v>
      </c>
      <c r="L10" s="9">
        <f>'Heat Matrix Calc'!L72</f>
        <v>19.820411959660145</v>
      </c>
      <c r="M10" s="9">
        <f>'Heat Matrix Calc'!M72</f>
        <v>0</v>
      </c>
      <c r="N10" s="13">
        <f>'Heat Matrix Calc'!N72</f>
        <v>0</v>
      </c>
      <c r="O10" s="5">
        <f>'Heat Matrix Calc'!O72</f>
        <v>0</v>
      </c>
      <c r="P10" s="14">
        <f>'Heat Matrix Calc'!P72</f>
        <v>0</v>
      </c>
    </row>
    <row r="11" spans="2:28" x14ac:dyDescent="0.25">
      <c r="C11" s="1" t="s">
        <v>38</v>
      </c>
      <c r="D11" s="2" t="s">
        <v>28</v>
      </c>
      <c r="E11" s="9">
        <f>'Heat Matrix Calc'!E73</f>
        <v>0</v>
      </c>
      <c r="F11" s="9">
        <f>'Heat Matrix Calc'!F73</f>
        <v>0</v>
      </c>
      <c r="G11" s="9">
        <f>'Heat Matrix Calc'!G73</f>
        <v>0</v>
      </c>
      <c r="H11" s="9">
        <f>'Heat Matrix Calc'!H73</f>
        <v>0</v>
      </c>
      <c r="I11" s="9">
        <f>'Heat Matrix Calc'!I73</f>
        <v>0</v>
      </c>
      <c r="J11" s="9">
        <f>'Heat Matrix Calc'!J73</f>
        <v>14.135999999999999</v>
      </c>
      <c r="K11" s="9">
        <f>'Heat Matrix Calc'!K73</f>
        <v>74.400000000000006</v>
      </c>
      <c r="L11" s="9">
        <f>'Heat Matrix Calc'!L73</f>
        <v>19.820411959660145</v>
      </c>
      <c r="M11" s="9">
        <f>'Heat Matrix Calc'!M73</f>
        <v>0</v>
      </c>
      <c r="N11" s="13">
        <f>'Heat Matrix Calc'!N73</f>
        <v>0</v>
      </c>
      <c r="O11" s="5">
        <f>'Heat Matrix Calc'!O73</f>
        <v>0</v>
      </c>
      <c r="P11" s="14">
        <f>'Heat Matrix Calc'!P73</f>
        <v>0</v>
      </c>
    </row>
    <row r="12" spans="2:28" x14ac:dyDescent="0.25">
      <c r="C12" s="1" t="s">
        <v>20</v>
      </c>
      <c r="D12" s="2" t="s">
        <v>28</v>
      </c>
      <c r="E12" s="9">
        <f>'Heat Matrix Calc'!E74</f>
        <v>-374.976</v>
      </c>
      <c r="F12" s="9">
        <f>'Heat Matrix Calc'!F74</f>
        <v>-208.9152</v>
      </c>
      <c r="G12" s="9">
        <f>'Heat Matrix Calc'!G74</f>
        <v>-267.83999999999997</v>
      </c>
      <c r="H12" s="9">
        <f>'Heat Matrix Calc'!H74</f>
        <v>0</v>
      </c>
      <c r="I12" s="9">
        <f>'Heat Matrix Calc'!I74</f>
        <v>0</v>
      </c>
      <c r="J12" s="9">
        <f>'Heat Matrix Calc'!J74</f>
        <v>33.479999999999997</v>
      </c>
      <c r="K12" s="9">
        <f>'Heat Matrix Calc'!K74</f>
        <v>0</v>
      </c>
      <c r="L12" s="9">
        <f>'Heat Matrix Calc'!L74</f>
        <v>0</v>
      </c>
      <c r="M12" s="9">
        <f>'Heat Matrix Calc'!M74</f>
        <v>0</v>
      </c>
      <c r="N12" s="172">
        <f>'Heat Matrix Calc'!N74</f>
        <v>0</v>
      </c>
      <c r="O12" s="173">
        <f>'Heat Matrix Calc'!O74</f>
        <v>0</v>
      </c>
      <c r="P12" s="174">
        <f>'Heat Matrix Calc'!P74</f>
        <v>0</v>
      </c>
      <c r="R12" s="220" t="s">
        <v>20</v>
      </c>
      <c r="S12" s="220">
        <f>SUM(E12:P12)</f>
        <v>-818.25119999999993</v>
      </c>
    </row>
    <row r="13" spans="2:28" x14ac:dyDescent="0.25">
      <c r="C13" s="1" t="s">
        <v>21</v>
      </c>
      <c r="D13" s="2" t="s">
        <v>28</v>
      </c>
      <c r="E13" s="9">
        <f>'Heat Matrix Calc'!E75</f>
        <v>-989.52</v>
      </c>
      <c r="F13" s="9">
        <f>'Heat Matrix Calc'!F75</f>
        <v>0</v>
      </c>
      <c r="G13" s="9">
        <f>'Heat Matrix Calc'!G75</f>
        <v>-282.72000000000003</v>
      </c>
      <c r="H13" s="9">
        <f>'Heat Matrix Calc'!H75</f>
        <v>-14.135999999999999</v>
      </c>
      <c r="I13" s="9">
        <f>'Heat Matrix Calc'!I75</f>
        <v>-33.479999999999997</v>
      </c>
      <c r="J13" s="9">
        <f>'Heat Matrix Calc'!J75</f>
        <v>0</v>
      </c>
      <c r="K13" s="9">
        <f>'Heat Matrix Calc'!K75</f>
        <v>33.479999999999997</v>
      </c>
      <c r="L13" s="9">
        <f>'Heat Matrix Calc'!L75</f>
        <v>0</v>
      </c>
      <c r="M13" s="9">
        <f>'Heat Matrix Calc'!M75</f>
        <v>0</v>
      </c>
      <c r="N13" s="172">
        <f>'Heat Matrix Calc'!N75</f>
        <v>0</v>
      </c>
      <c r="O13" s="173">
        <f>'Heat Matrix Calc'!O75</f>
        <v>0</v>
      </c>
      <c r="P13" s="174">
        <f>'Heat Matrix Calc'!P75</f>
        <v>0</v>
      </c>
      <c r="R13" s="220" t="s">
        <v>21</v>
      </c>
      <c r="S13" s="220">
        <f>SUM(E13:P13)</f>
        <v>-1286.376</v>
      </c>
    </row>
    <row r="14" spans="2:28" x14ac:dyDescent="0.25">
      <c r="C14" s="1" t="s">
        <v>27</v>
      </c>
      <c r="D14" s="2" t="s">
        <v>28</v>
      </c>
      <c r="E14" s="9">
        <f>'Heat Matrix Calc'!E76</f>
        <v>-1041.5999999999999</v>
      </c>
      <c r="F14" s="9">
        <f>'Heat Matrix Calc'!F76</f>
        <v>0</v>
      </c>
      <c r="G14" s="9">
        <f>'Heat Matrix Calc'!G76</f>
        <v>-297.60000000000002</v>
      </c>
      <c r="H14" s="9">
        <f>'Heat Matrix Calc'!H76</f>
        <v>-74.400000000000006</v>
      </c>
      <c r="I14" s="9">
        <f>'Heat Matrix Calc'!I76</f>
        <v>0</v>
      </c>
      <c r="J14" s="9">
        <f>'Heat Matrix Calc'!J76</f>
        <v>-33.479999999999997</v>
      </c>
      <c r="K14" s="9">
        <f>'Heat Matrix Calc'!K76</f>
        <v>0</v>
      </c>
      <c r="L14" s="9">
        <f>'Heat Matrix Calc'!L76</f>
        <v>-223.64073090764671</v>
      </c>
      <c r="M14" s="9">
        <f>'Heat Matrix Calc'!M76</f>
        <v>0</v>
      </c>
      <c r="N14" s="172">
        <f>'Heat Matrix Calc'!N76</f>
        <v>0</v>
      </c>
      <c r="O14" s="173">
        <f>'Heat Matrix Calc'!O76</f>
        <v>0</v>
      </c>
      <c r="P14" s="174">
        <f>'Heat Matrix Calc'!P76</f>
        <v>0</v>
      </c>
      <c r="R14" s="220" t="s">
        <v>27</v>
      </c>
      <c r="S14" s="220">
        <f t="shared" ref="S14" si="0">SUM(E14:P14)</f>
        <v>-1670.7207309076466</v>
      </c>
    </row>
    <row r="15" spans="2:28" x14ac:dyDescent="0.25">
      <c r="C15" s="1" t="s">
        <v>19</v>
      </c>
      <c r="D15" s="2" t="s">
        <v>28</v>
      </c>
      <c r="E15" s="9">
        <f>'Heat Matrix Calc'!E77</f>
        <v>-138.742883717621</v>
      </c>
      <c r="F15" s="9">
        <f>'Heat Matrix Calc'!F77</f>
        <v>0</v>
      </c>
      <c r="G15" s="9">
        <f>'Heat Matrix Calc'!G77</f>
        <v>-19.820411959660145</v>
      </c>
      <c r="H15" s="9">
        <f>'Heat Matrix Calc'!H77</f>
        <v>-19.820411959660145</v>
      </c>
      <c r="I15" s="9">
        <f>'Heat Matrix Calc'!I77</f>
        <v>0</v>
      </c>
      <c r="J15" s="9">
        <f>'Heat Matrix Calc'!J77</f>
        <v>0</v>
      </c>
      <c r="K15" s="9">
        <f>'Heat Matrix Calc'!K77</f>
        <v>223.64073090764671</v>
      </c>
      <c r="L15" s="9">
        <f>'Heat Matrix Calc'!L77</f>
        <v>0</v>
      </c>
      <c r="M15" s="9">
        <f>'Heat Matrix Calc'!M77</f>
        <v>-45.259136167713855</v>
      </c>
      <c r="N15" s="172">
        <f>'Heat Matrix Calc'!N77</f>
        <v>0</v>
      </c>
      <c r="O15" s="173">
        <f>'Heat Matrix Calc'!O77</f>
        <v>0</v>
      </c>
      <c r="P15" s="174">
        <f>'Heat Matrix Calc'!P77</f>
        <v>0</v>
      </c>
      <c r="R15" s="220" t="s">
        <v>19</v>
      </c>
      <c r="S15" s="220">
        <f>SUM(E15:P15)</f>
        <v>-2.1128970084092202E-3</v>
      </c>
      <c r="U15" s="220">
        <f>SUMIF(S12:S15,"&lt;0",S12:S15)</f>
        <v>-3775.3500438046549</v>
      </c>
      <c r="V15" s="220">
        <f>SUMIF(S12:S15,"&gt;0",S12:S15)</f>
        <v>0</v>
      </c>
      <c r="Y15" s="220">
        <f>U15/31</f>
        <v>-121.78548528402112</v>
      </c>
    </row>
    <row r="16" spans="2:28" x14ac:dyDescent="0.25">
      <c r="C16" s="1" t="s">
        <v>35</v>
      </c>
      <c r="D16" s="2" t="s">
        <v>28</v>
      </c>
      <c r="E16" s="9">
        <f>'Heat Matrix Calc'!E78</f>
        <v>0</v>
      </c>
      <c r="F16" s="9">
        <f>'Heat Matrix Calc'!F78</f>
        <v>0</v>
      </c>
      <c r="G16" s="9">
        <f>'Heat Matrix Calc'!G78</f>
        <v>0</v>
      </c>
      <c r="H16" s="9">
        <f>'Heat Matrix Calc'!H78</f>
        <v>0</v>
      </c>
      <c r="I16" s="9">
        <f>'Heat Matrix Calc'!I78</f>
        <v>0</v>
      </c>
      <c r="J16" s="9">
        <f>'Heat Matrix Calc'!J78</f>
        <v>0</v>
      </c>
      <c r="K16" s="9">
        <f>'Heat Matrix Calc'!K78</f>
        <v>0</v>
      </c>
      <c r="L16" s="9">
        <f>'Heat Matrix Calc'!L78</f>
        <v>45.259136167713855</v>
      </c>
      <c r="M16" s="9">
        <f>'Heat Matrix Calc'!M78</f>
        <v>0</v>
      </c>
      <c r="N16" s="13">
        <f>'Heat Matrix Calc'!N78</f>
        <v>0</v>
      </c>
      <c r="O16" s="5">
        <f>'Heat Matrix Calc'!O78</f>
        <v>0</v>
      </c>
      <c r="P16" s="14">
        <f>'Heat Matrix Calc'!P78</f>
        <v>0</v>
      </c>
    </row>
    <row r="17" spans="2:28" x14ac:dyDescent="0.25">
      <c r="C17" s="1" t="s">
        <v>33</v>
      </c>
      <c r="D17" s="2" t="s">
        <v>28</v>
      </c>
      <c r="E17" s="13">
        <f>'Heat Matrix Calc'!E79</f>
        <v>0</v>
      </c>
      <c r="F17" s="13">
        <f>'Heat Matrix Calc'!F79</f>
        <v>0</v>
      </c>
      <c r="G17" s="13">
        <f>'Heat Matrix Calc'!G79</f>
        <v>0</v>
      </c>
      <c r="H17" s="13">
        <f>'Heat Matrix Calc'!H79</f>
        <v>0</v>
      </c>
      <c r="I17" s="172">
        <f>'Heat Matrix Calc'!I79</f>
        <v>0</v>
      </c>
      <c r="J17" s="172">
        <f>'Heat Matrix Calc'!J79</f>
        <v>0</v>
      </c>
      <c r="K17" s="172">
        <f>'Heat Matrix Calc'!K79</f>
        <v>0</v>
      </c>
      <c r="L17" s="172">
        <f>'Heat Matrix Calc'!L79</f>
        <v>0</v>
      </c>
      <c r="M17" s="13">
        <f>'Heat Matrix Calc'!M79</f>
        <v>0</v>
      </c>
      <c r="N17" s="13">
        <f>'Heat Matrix Calc'!N79</f>
        <v>0</v>
      </c>
      <c r="O17" s="5">
        <f>'Heat Matrix Calc'!O79</f>
        <v>0</v>
      </c>
      <c r="P17" s="14">
        <f>'Heat Matrix Calc'!P79</f>
        <v>0</v>
      </c>
      <c r="R17" s="220" t="s">
        <v>227</v>
      </c>
      <c r="S17" s="220">
        <f>-SUM(N8:P16)</f>
        <v>0</v>
      </c>
    </row>
    <row r="18" spans="2:28" x14ac:dyDescent="0.25">
      <c r="C18" s="1" t="s">
        <v>31</v>
      </c>
      <c r="D18" s="2" t="s">
        <v>28</v>
      </c>
      <c r="E18" s="5">
        <f>'Heat Matrix Calc'!E80</f>
        <v>0</v>
      </c>
      <c r="F18" s="5">
        <f>'Heat Matrix Calc'!F80</f>
        <v>0</v>
      </c>
      <c r="G18" s="5">
        <f>'Heat Matrix Calc'!G80</f>
        <v>0</v>
      </c>
      <c r="H18" s="5">
        <f>'Heat Matrix Calc'!H80</f>
        <v>0</v>
      </c>
      <c r="I18" s="173">
        <f>'Heat Matrix Calc'!I80</f>
        <v>0</v>
      </c>
      <c r="J18" s="173">
        <f>'Heat Matrix Calc'!J80</f>
        <v>0</v>
      </c>
      <c r="K18" s="173">
        <f>'Heat Matrix Calc'!K80</f>
        <v>0</v>
      </c>
      <c r="L18" s="173">
        <f>'Heat Matrix Calc'!L80</f>
        <v>0</v>
      </c>
      <c r="M18" s="5">
        <f>'Heat Matrix Calc'!M80</f>
        <v>0</v>
      </c>
      <c r="N18" s="5">
        <f>'Heat Matrix Calc'!N80</f>
        <v>0</v>
      </c>
      <c r="O18" s="5">
        <f>'Heat Matrix Calc'!O80</f>
        <v>0</v>
      </c>
      <c r="P18" s="14">
        <f>'Heat Matrix Calc'!P80</f>
        <v>0</v>
      </c>
    </row>
    <row r="19" spans="2:28" x14ac:dyDescent="0.25">
      <c r="C19" s="1" t="s">
        <v>41</v>
      </c>
      <c r="D19" s="2" t="s">
        <v>28</v>
      </c>
      <c r="E19" s="14">
        <f>'Heat Matrix Calc'!E81</f>
        <v>0</v>
      </c>
      <c r="F19" s="14">
        <f>'Heat Matrix Calc'!F81</f>
        <v>0</v>
      </c>
      <c r="G19" s="14">
        <f>'Heat Matrix Calc'!G81</f>
        <v>0</v>
      </c>
      <c r="H19" s="14">
        <f>'Heat Matrix Calc'!H81</f>
        <v>0</v>
      </c>
      <c r="I19" s="174">
        <f>'Heat Matrix Calc'!I81</f>
        <v>0</v>
      </c>
      <c r="J19" s="174">
        <f>'Heat Matrix Calc'!J81</f>
        <v>0</v>
      </c>
      <c r="K19" s="174">
        <f>'Heat Matrix Calc'!K81</f>
        <v>0</v>
      </c>
      <c r="L19" s="174">
        <f>'Heat Matrix Calc'!L81</f>
        <v>0</v>
      </c>
      <c r="M19" s="14">
        <f>'Heat Matrix Calc'!M81</f>
        <v>0</v>
      </c>
      <c r="N19" s="14">
        <f>'Heat Matrix Calc'!N81</f>
        <v>0</v>
      </c>
      <c r="O19" s="14">
        <f>'Heat Matrix Calc'!O81</f>
        <v>0</v>
      </c>
      <c r="P19" s="14">
        <f>'Heat Matrix Calc'!P81</f>
        <v>0</v>
      </c>
      <c r="R19" s="220" t="s">
        <v>35</v>
      </c>
      <c r="S19" s="220">
        <f>SUM(E16:P16)</f>
        <v>45.259136167713855</v>
      </c>
    </row>
    <row r="21" spans="2:28" s="189" customFormat="1" ht="35" x14ac:dyDescent="0.25">
      <c r="B21" s="211"/>
      <c r="C21" s="16" t="s">
        <v>211</v>
      </c>
      <c r="D21" s="16"/>
      <c r="E21" s="15" t="s">
        <v>39</v>
      </c>
      <c r="F21" s="15" t="s">
        <v>36</v>
      </c>
      <c r="G21" s="15" t="s">
        <v>37</v>
      </c>
      <c r="H21" s="15" t="s">
        <v>38</v>
      </c>
      <c r="I21" s="15" t="s">
        <v>20</v>
      </c>
      <c r="J21" s="15" t="s">
        <v>21</v>
      </c>
      <c r="K21" s="15" t="s">
        <v>27</v>
      </c>
      <c r="L21" s="15" t="s">
        <v>19</v>
      </c>
      <c r="M21" s="15" t="s">
        <v>35</v>
      </c>
      <c r="N21" s="15" t="s">
        <v>33</v>
      </c>
      <c r="O21" s="15" t="s">
        <v>31</v>
      </c>
      <c r="P21" s="15" t="s">
        <v>41</v>
      </c>
      <c r="R21" s="218" t="s">
        <v>228</v>
      </c>
      <c r="S21" s="218">
        <f>SUM(S23:S34)</f>
        <v>5.1159076974727213E-13</v>
      </c>
      <c r="T21" s="218"/>
      <c r="U21" s="218"/>
      <c r="V21" s="218"/>
      <c r="W21" s="218"/>
      <c r="X21" s="218"/>
      <c r="Y21" s="218"/>
      <c r="Z21" s="218"/>
      <c r="AA21" s="188"/>
      <c r="AB21" s="188"/>
    </row>
    <row r="22" spans="2:28" s="191" customFormat="1" x14ac:dyDescent="0.25">
      <c r="B22" s="211"/>
      <c r="C22" s="16"/>
      <c r="D22" s="16"/>
      <c r="E22" s="190" t="s">
        <v>4</v>
      </c>
      <c r="F22" s="190" t="s">
        <v>4</v>
      </c>
      <c r="G22" s="190" t="s">
        <v>4</v>
      </c>
      <c r="H22" s="190" t="s">
        <v>4</v>
      </c>
      <c r="I22" s="190" t="s">
        <v>4</v>
      </c>
      <c r="J22" s="190" t="s">
        <v>4</v>
      </c>
      <c r="K22" s="190" t="s">
        <v>4</v>
      </c>
      <c r="L22" s="190" t="s">
        <v>4</v>
      </c>
      <c r="M22" s="190" t="s">
        <v>4</v>
      </c>
      <c r="N22" s="190" t="s">
        <v>4</v>
      </c>
      <c r="O22" s="190" t="s">
        <v>4</v>
      </c>
      <c r="P22" s="190" t="s">
        <v>4</v>
      </c>
      <c r="R22" s="219"/>
      <c r="S22" s="219"/>
      <c r="T22" s="219"/>
      <c r="U22" s="219"/>
      <c r="V22" s="219"/>
      <c r="W22" s="219"/>
      <c r="X22" s="219"/>
      <c r="Y22" s="219"/>
      <c r="Z22" s="219"/>
      <c r="AA22" s="192"/>
      <c r="AB22" s="192"/>
    </row>
    <row r="23" spans="2:28" x14ac:dyDescent="0.25">
      <c r="C23" s="1" t="s">
        <v>39</v>
      </c>
      <c r="D23" s="2" t="s">
        <v>29</v>
      </c>
      <c r="E23" s="9">
        <f>'Heat Matrix Calc'!E156</f>
        <v>0</v>
      </c>
      <c r="F23" s="9">
        <f>'Heat Matrix Calc'!F156</f>
        <v>0</v>
      </c>
      <c r="G23" s="9">
        <f>'Heat Matrix Calc'!G156</f>
        <v>0</v>
      </c>
      <c r="H23" s="9">
        <f>'Heat Matrix Calc'!H156</f>
        <v>0</v>
      </c>
      <c r="I23" s="9">
        <f>'Heat Matrix Calc'!I156</f>
        <v>354.14400000000001</v>
      </c>
      <c r="J23" s="9">
        <f>'Heat Matrix Calc'!J156</f>
        <v>937.44</v>
      </c>
      <c r="K23" s="9">
        <f>'Heat Matrix Calc'!K156</f>
        <v>937.44</v>
      </c>
      <c r="L23" s="9">
        <f>'Heat Matrix Calc'!L156</f>
        <v>88.103850071442608</v>
      </c>
      <c r="M23" s="9">
        <f>'Heat Matrix Calc'!M156</f>
        <v>0</v>
      </c>
      <c r="N23" s="13">
        <f>'Heat Matrix Calc'!N156</f>
        <v>0</v>
      </c>
      <c r="O23" s="5">
        <f>'Heat Matrix Calc'!O156</f>
        <v>0</v>
      </c>
      <c r="P23" s="14">
        <f>'Heat Matrix Calc'!P156</f>
        <v>0</v>
      </c>
      <c r="R23" s="220" t="s">
        <v>48</v>
      </c>
      <c r="S23" s="220">
        <f>SUM(E23:P26)</f>
        <v>3408.6011786632839</v>
      </c>
    </row>
    <row r="24" spans="2:28" x14ac:dyDescent="0.25">
      <c r="C24" s="1" t="s">
        <v>36</v>
      </c>
      <c r="D24" s="2" t="s">
        <v>29</v>
      </c>
      <c r="E24" s="9">
        <f>'Heat Matrix Calc'!E157</f>
        <v>0</v>
      </c>
      <c r="F24" s="9">
        <f>'Heat Matrix Calc'!F157</f>
        <v>0</v>
      </c>
      <c r="G24" s="9">
        <f>'Heat Matrix Calc'!G157</f>
        <v>0</v>
      </c>
      <c r="H24" s="9">
        <f>'Heat Matrix Calc'!H157</f>
        <v>0</v>
      </c>
      <c r="I24" s="9">
        <f>'Heat Matrix Calc'!I157</f>
        <v>197.30879999999999</v>
      </c>
      <c r="J24" s="9">
        <f>'Heat Matrix Calc'!J157</f>
        <v>0</v>
      </c>
      <c r="K24" s="9">
        <f>'Heat Matrix Calc'!K157</f>
        <v>0</v>
      </c>
      <c r="L24" s="9">
        <f>'Heat Matrix Calc'!L157</f>
        <v>0</v>
      </c>
      <c r="M24" s="9">
        <f>'Heat Matrix Calc'!M157</f>
        <v>0</v>
      </c>
      <c r="N24" s="13">
        <f>'Heat Matrix Calc'!N157</f>
        <v>0</v>
      </c>
      <c r="O24" s="5">
        <f>'Heat Matrix Calc'!O157</f>
        <v>0</v>
      </c>
      <c r="P24" s="14">
        <f>'Heat Matrix Calc'!P157</f>
        <v>0</v>
      </c>
    </row>
    <row r="25" spans="2:28" x14ac:dyDescent="0.25">
      <c r="C25" s="1" t="s">
        <v>37</v>
      </c>
      <c r="D25" s="2" t="s">
        <v>29</v>
      </c>
      <c r="E25" s="9">
        <f>'Heat Matrix Calc'!E158</f>
        <v>0</v>
      </c>
      <c r="F25" s="9">
        <f>'Heat Matrix Calc'!F158</f>
        <v>0</v>
      </c>
      <c r="G25" s="9">
        <f>'Heat Matrix Calc'!G158</f>
        <v>0</v>
      </c>
      <c r="H25" s="9">
        <f>'Heat Matrix Calc'!H158</f>
        <v>0</v>
      </c>
      <c r="I25" s="9">
        <f>'Heat Matrix Calc'!I158</f>
        <v>252.96</v>
      </c>
      <c r="J25" s="9">
        <f>'Heat Matrix Calc'!J158</f>
        <v>267.83999999999997</v>
      </c>
      <c r="K25" s="9">
        <f>'Heat Matrix Calc'!K158</f>
        <v>267.83999999999997</v>
      </c>
      <c r="L25" s="9">
        <f>'Heat Matrix Calc'!L158</f>
        <v>12.586264295920373</v>
      </c>
      <c r="M25" s="9">
        <f>'Heat Matrix Calc'!M158</f>
        <v>0</v>
      </c>
      <c r="N25" s="13">
        <f>'Heat Matrix Calc'!N158</f>
        <v>0</v>
      </c>
      <c r="O25" s="5">
        <f>'Heat Matrix Calc'!O158</f>
        <v>0</v>
      </c>
      <c r="P25" s="14">
        <f>'Heat Matrix Calc'!P158</f>
        <v>0</v>
      </c>
    </row>
    <row r="26" spans="2:28" x14ac:dyDescent="0.25">
      <c r="C26" s="1" t="s">
        <v>38</v>
      </c>
      <c r="D26" s="2" t="s">
        <v>29</v>
      </c>
      <c r="E26" s="9">
        <f>'Heat Matrix Calc'!E159</f>
        <v>0</v>
      </c>
      <c r="F26" s="9">
        <f>'Heat Matrix Calc'!F159</f>
        <v>0</v>
      </c>
      <c r="G26" s="9">
        <f>'Heat Matrix Calc'!G159</f>
        <v>0</v>
      </c>
      <c r="H26" s="9">
        <f>'Heat Matrix Calc'!H159</f>
        <v>0</v>
      </c>
      <c r="I26" s="9">
        <f>'Heat Matrix Calc'!I159</f>
        <v>0</v>
      </c>
      <c r="J26" s="9">
        <f>'Heat Matrix Calc'!J159</f>
        <v>13.391999999999999</v>
      </c>
      <c r="K26" s="9">
        <f>'Heat Matrix Calc'!K159</f>
        <v>66.959999999999994</v>
      </c>
      <c r="L26" s="9">
        <f>'Heat Matrix Calc'!L159</f>
        <v>12.586264295920373</v>
      </c>
      <c r="M26" s="9">
        <f>'Heat Matrix Calc'!M159</f>
        <v>0</v>
      </c>
      <c r="N26" s="13">
        <f>'Heat Matrix Calc'!N159</f>
        <v>0</v>
      </c>
      <c r="O26" s="5">
        <f>'Heat Matrix Calc'!O159</f>
        <v>0</v>
      </c>
      <c r="P26" s="14">
        <f>'Heat Matrix Calc'!P159</f>
        <v>0</v>
      </c>
    </row>
    <row r="27" spans="2:28" x14ac:dyDescent="0.25">
      <c r="C27" s="1" t="s">
        <v>20</v>
      </c>
      <c r="D27" s="2" t="s">
        <v>29</v>
      </c>
      <c r="E27" s="9">
        <f>'Heat Matrix Calc'!E160</f>
        <v>-354.14400000000001</v>
      </c>
      <c r="F27" s="9">
        <f>'Heat Matrix Calc'!F160</f>
        <v>-197.30879999999999</v>
      </c>
      <c r="G27" s="9">
        <f>'Heat Matrix Calc'!G160</f>
        <v>-252.96</v>
      </c>
      <c r="H27" s="9">
        <f>'Heat Matrix Calc'!H160</f>
        <v>0</v>
      </c>
      <c r="I27" s="9">
        <f>'Heat Matrix Calc'!I160</f>
        <v>0</v>
      </c>
      <c r="J27" s="9">
        <f>'Heat Matrix Calc'!J160</f>
        <v>33.479999999999997</v>
      </c>
      <c r="K27" s="9">
        <f>'Heat Matrix Calc'!K160</f>
        <v>0</v>
      </c>
      <c r="L27" s="9">
        <f>'Heat Matrix Calc'!L160</f>
        <v>0</v>
      </c>
      <c r="M27" s="9">
        <f>'Heat Matrix Calc'!M160</f>
        <v>0</v>
      </c>
      <c r="N27" s="172">
        <f>'Heat Matrix Calc'!N160</f>
        <v>0</v>
      </c>
      <c r="O27" s="173">
        <f>'Heat Matrix Calc'!O160</f>
        <v>0</v>
      </c>
      <c r="P27" s="174">
        <f>'Heat Matrix Calc'!P160</f>
        <v>0</v>
      </c>
      <c r="R27" s="220" t="s">
        <v>20</v>
      </c>
      <c r="S27" s="220">
        <f>SUM(E27:P27)</f>
        <v>-770.93280000000004</v>
      </c>
    </row>
    <row r="28" spans="2:28" x14ac:dyDescent="0.25">
      <c r="C28" s="1" t="s">
        <v>21</v>
      </c>
      <c r="D28" s="2" t="s">
        <v>29</v>
      </c>
      <c r="E28" s="9">
        <f>'Heat Matrix Calc'!E161</f>
        <v>-937.44</v>
      </c>
      <c r="F28" s="9">
        <f>'Heat Matrix Calc'!F161</f>
        <v>0</v>
      </c>
      <c r="G28" s="9">
        <f>'Heat Matrix Calc'!G161</f>
        <v>-267.83999999999997</v>
      </c>
      <c r="H28" s="9">
        <f>'Heat Matrix Calc'!H161</f>
        <v>-13.391999999999999</v>
      </c>
      <c r="I28" s="9">
        <f>'Heat Matrix Calc'!I161</f>
        <v>-33.479999999999997</v>
      </c>
      <c r="J28" s="9">
        <f>'Heat Matrix Calc'!J161</f>
        <v>0</v>
      </c>
      <c r="K28" s="9">
        <f>'Heat Matrix Calc'!K161</f>
        <v>0</v>
      </c>
      <c r="L28" s="9">
        <f>'Heat Matrix Calc'!L161</f>
        <v>0</v>
      </c>
      <c r="M28" s="9">
        <f>'Heat Matrix Calc'!M161</f>
        <v>0</v>
      </c>
      <c r="N28" s="172">
        <f>'Heat Matrix Calc'!N161</f>
        <v>0</v>
      </c>
      <c r="O28" s="173">
        <f>'Heat Matrix Calc'!O161</f>
        <v>0</v>
      </c>
      <c r="P28" s="174">
        <f>'Heat Matrix Calc'!P161</f>
        <v>0</v>
      </c>
      <c r="R28" s="220" t="s">
        <v>21</v>
      </c>
      <c r="S28" s="220">
        <f>SUM(E28:P28)</f>
        <v>-1252.152</v>
      </c>
    </row>
    <row r="29" spans="2:28" x14ac:dyDescent="0.25">
      <c r="C29" s="1" t="s">
        <v>27</v>
      </c>
      <c r="D29" s="2" t="s">
        <v>29</v>
      </c>
      <c r="E29" s="9">
        <f>'Heat Matrix Calc'!E162</f>
        <v>-937.44</v>
      </c>
      <c r="F29" s="9">
        <f>'Heat Matrix Calc'!F162</f>
        <v>0</v>
      </c>
      <c r="G29" s="9">
        <f>'Heat Matrix Calc'!G162</f>
        <v>-267.83999999999997</v>
      </c>
      <c r="H29" s="9">
        <f>'Heat Matrix Calc'!H162</f>
        <v>-66.959999999999994</v>
      </c>
      <c r="I29" s="9">
        <f>'Heat Matrix Calc'!I162</f>
        <v>0</v>
      </c>
      <c r="J29" s="9">
        <f>'Heat Matrix Calc'!J162</f>
        <v>0</v>
      </c>
      <c r="K29" s="9">
        <f>'Heat Matrix Calc'!K162</f>
        <v>0</v>
      </c>
      <c r="L29" s="9">
        <f>'Heat Matrix Calc'!L162</f>
        <v>-319.44905334179163</v>
      </c>
      <c r="M29" s="9">
        <f>'Heat Matrix Calc'!M162</f>
        <v>0</v>
      </c>
      <c r="N29" s="172">
        <f>'Heat Matrix Calc'!N162</f>
        <v>0</v>
      </c>
      <c r="O29" s="173">
        <f>'Heat Matrix Calc'!O162</f>
        <v>0</v>
      </c>
      <c r="P29" s="174">
        <f>'Heat Matrix Calc'!P162</f>
        <v>0</v>
      </c>
      <c r="R29" s="220" t="s">
        <v>27</v>
      </c>
      <c r="S29" s="220">
        <f t="shared" ref="S29:S30" si="1">SUM(E29:P29)</f>
        <v>-1591.6890533417916</v>
      </c>
    </row>
    <row r="30" spans="2:28" x14ac:dyDescent="0.25">
      <c r="C30" s="1" t="s">
        <v>19</v>
      </c>
      <c r="D30" s="2" t="s">
        <v>29</v>
      </c>
      <c r="E30" s="9">
        <f>'Heat Matrix Calc'!E163</f>
        <v>-88.103850071442608</v>
      </c>
      <c r="F30" s="9">
        <f>'Heat Matrix Calc'!F163</f>
        <v>0</v>
      </c>
      <c r="G30" s="9">
        <f>'Heat Matrix Calc'!G163</f>
        <v>-12.586264295920373</v>
      </c>
      <c r="H30" s="9">
        <f>'Heat Matrix Calc'!H163</f>
        <v>-12.586264295920373</v>
      </c>
      <c r="I30" s="9">
        <f>'Heat Matrix Calc'!I163</f>
        <v>0</v>
      </c>
      <c r="J30" s="9">
        <f>'Heat Matrix Calc'!J163</f>
        <v>0</v>
      </c>
      <c r="K30" s="9">
        <f>'Heat Matrix Calc'!K163</f>
        <v>319.44905334179163</v>
      </c>
      <c r="L30" s="9">
        <f>'Heat Matrix Calc'!L163</f>
        <v>0</v>
      </c>
      <c r="M30" s="9">
        <f>'Heat Matrix Calc'!M163</f>
        <v>-206.17510811243534</v>
      </c>
      <c r="N30" s="172">
        <f>'Heat Matrix Calc'!N163</f>
        <v>0</v>
      </c>
      <c r="O30" s="173">
        <f>'Heat Matrix Calc'!O163</f>
        <v>0</v>
      </c>
      <c r="P30" s="174">
        <f>'Heat Matrix Calc'!P163</f>
        <v>0</v>
      </c>
      <c r="R30" s="220" t="s">
        <v>19</v>
      </c>
      <c r="S30" s="220">
        <f t="shared" si="1"/>
        <v>-2.4334339270808414E-3</v>
      </c>
      <c r="U30" s="220">
        <f>SUMIF(S27:S30,"&lt;0",S27:S30)</f>
        <v>-3614.7762867757183</v>
      </c>
      <c r="V30" s="220">
        <f>SUMIF(S27:S30,"&gt;0",S27:S30)</f>
        <v>0</v>
      </c>
      <c r="Y30" s="220">
        <f>U30/31</f>
        <v>-116.60568667018445</v>
      </c>
    </row>
    <row r="31" spans="2:28" x14ac:dyDescent="0.25">
      <c r="C31" s="1" t="s">
        <v>35</v>
      </c>
      <c r="D31" s="2" t="s">
        <v>29</v>
      </c>
      <c r="E31" s="9">
        <f>'Heat Matrix Calc'!E164</f>
        <v>0</v>
      </c>
      <c r="F31" s="9">
        <f>'Heat Matrix Calc'!F164</f>
        <v>0</v>
      </c>
      <c r="G31" s="9">
        <f>'Heat Matrix Calc'!G164</f>
        <v>0</v>
      </c>
      <c r="H31" s="9">
        <f>'Heat Matrix Calc'!H164</f>
        <v>0</v>
      </c>
      <c r="I31" s="9">
        <f>'Heat Matrix Calc'!I164</f>
        <v>0</v>
      </c>
      <c r="J31" s="9">
        <f>'Heat Matrix Calc'!J164</f>
        <v>0</v>
      </c>
      <c r="K31" s="9">
        <f>'Heat Matrix Calc'!K164</f>
        <v>0</v>
      </c>
      <c r="L31" s="9">
        <f>'Heat Matrix Calc'!L164</f>
        <v>206.17510811243534</v>
      </c>
      <c r="M31" s="9">
        <f>'Heat Matrix Calc'!M164</f>
        <v>0</v>
      </c>
      <c r="N31" s="13">
        <f>'Heat Matrix Calc'!N164</f>
        <v>0</v>
      </c>
      <c r="O31" s="5">
        <f>'Heat Matrix Calc'!O164</f>
        <v>0</v>
      </c>
      <c r="P31" s="14">
        <f>'Heat Matrix Calc'!P164</f>
        <v>0</v>
      </c>
    </row>
    <row r="32" spans="2:28" x14ac:dyDescent="0.25">
      <c r="C32" s="1" t="s">
        <v>33</v>
      </c>
      <c r="D32" s="2" t="s">
        <v>29</v>
      </c>
      <c r="E32" s="13">
        <f>'Heat Matrix Calc'!E165</f>
        <v>0</v>
      </c>
      <c r="F32" s="13">
        <f>'Heat Matrix Calc'!F165</f>
        <v>0</v>
      </c>
      <c r="G32" s="13">
        <f>'Heat Matrix Calc'!G165</f>
        <v>0</v>
      </c>
      <c r="H32" s="13">
        <f>'Heat Matrix Calc'!H165</f>
        <v>0</v>
      </c>
      <c r="I32" s="172">
        <f>'Heat Matrix Calc'!I165</f>
        <v>0</v>
      </c>
      <c r="J32" s="172">
        <f>'Heat Matrix Calc'!J165</f>
        <v>0</v>
      </c>
      <c r="K32" s="172">
        <f>'Heat Matrix Calc'!K165</f>
        <v>0</v>
      </c>
      <c r="L32" s="172">
        <f>'Heat Matrix Calc'!L165</f>
        <v>0</v>
      </c>
      <c r="M32" s="13">
        <f>'Heat Matrix Calc'!M165</f>
        <v>0</v>
      </c>
      <c r="N32" s="13">
        <f>'Heat Matrix Calc'!N165</f>
        <v>0</v>
      </c>
      <c r="O32" s="5">
        <f>'Heat Matrix Calc'!O165</f>
        <v>0</v>
      </c>
      <c r="P32" s="14">
        <f>'Heat Matrix Calc'!P165</f>
        <v>0</v>
      </c>
      <c r="R32" s="220" t="s">
        <v>227</v>
      </c>
      <c r="S32" s="220">
        <f>-SUM(N23:P31)</f>
        <v>0</v>
      </c>
    </row>
    <row r="33" spans="2:25" x14ac:dyDescent="0.25">
      <c r="C33" s="1" t="s">
        <v>31</v>
      </c>
      <c r="D33" s="2" t="s">
        <v>29</v>
      </c>
      <c r="E33" s="5">
        <f>'Heat Matrix Calc'!E166</f>
        <v>0</v>
      </c>
      <c r="F33" s="5">
        <f>'Heat Matrix Calc'!F166</f>
        <v>0</v>
      </c>
      <c r="G33" s="5">
        <f>'Heat Matrix Calc'!G166</f>
        <v>0</v>
      </c>
      <c r="H33" s="5">
        <f>'Heat Matrix Calc'!H166</f>
        <v>0</v>
      </c>
      <c r="I33" s="173">
        <f>'Heat Matrix Calc'!I166</f>
        <v>0</v>
      </c>
      <c r="J33" s="173">
        <f>'Heat Matrix Calc'!J166</f>
        <v>0</v>
      </c>
      <c r="K33" s="173">
        <f>'Heat Matrix Calc'!K166</f>
        <v>0</v>
      </c>
      <c r="L33" s="173">
        <f>'Heat Matrix Calc'!L166</f>
        <v>0</v>
      </c>
      <c r="M33" s="5">
        <f>'Heat Matrix Calc'!M166</f>
        <v>0</v>
      </c>
      <c r="N33" s="5">
        <f>'Heat Matrix Calc'!N166</f>
        <v>0</v>
      </c>
      <c r="O33" s="5">
        <f>'Heat Matrix Calc'!O166</f>
        <v>0</v>
      </c>
      <c r="P33" s="14">
        <f>'Heat Matrix Calc'!P166</f>
        <v>0</v>
      </c>
    </row>
    <row r="34" spans="2:25" x14ac:dyDescent="0.25">
      <c r="C34" s="1" t="s">
        <v>41</v>
      </c>
      <c r="D34" s="2" t="s">
        <v>29</v>
      </c>
      <c r="E34" s="14">
        <f>'Heat Matrix Calc'!E167</f>
        <v>0</v>
      </c>
      <c r="F34" s="14">
        <f>'Heat Matrix Calc'!F167</f>
        <v>0</v>
      </c>
      <c r="G34" s="14">
        <f>'Heat Matrix Calc'!G167</f>
        <v>0</v>
      </c>
      <c r="H34" s="14">
        <f>'Heat Matrix Calc'!H167</f>
        <v>0</v>
      </c>
      <c r="I34" s="174">
        <f>'Heat Matrix Calc'!I167</f>
        <v>0</v>
      </c>
      <c r="J34" s="174">
        <f>'Heat Matrix Calc'!J167</f>
        <v>0</v>
      </c>
      <c r="K34" s="174">
        <f>'Heat Matrix Calc'!K167</f>
        <v>0</v>
      </c>
      <c r="L34" s="174">
        <f>'Heat Matrix Calc'!L167</f>
        <v>0</v>
      </c>
      <c r="M34" s="14">
        <f>'Heat Matrix Calc'!M167</f>
        <v>0</v>
      </c>
      <c r="N34" s="14">
        <f>'Heat Matrix Calc'!N167</f>
        <v>0</v>
      </c>
      <c r="O34" s="14">
        <f>'Heat Matrix Calc'!O167</f>
        <v>0</v>
      </c>
      <c r="P34" s="14">
        <f>'Heat Matrix Calc'!P167</f>
        <v>0</v>
      </c>
      <c r="R34" s="220" t="s">
        <v>35</v>
      </c>
      <c r="S34" s="220">
        <f>SUM(E31:P31)</f>
        <v>206.17510811243534</v>
      </c>
    </row>
    <row r="37" spans="2:25" ht="35" x14ac:dyDescent="0.25">
      <c r="B37" s="212" t="s">
        <v>5</v>
      </c>
      <c r="C37" s="16" t="s">
        <v>211</v>
      </c>
      <c r="D37" s="16"/>
      <c r="E37" s="15" t="s">
        <v>39</v>
      </c>
      <c r="F37" s="15" t="s">
        <v>36</v>
      </c>
      <c r="G37" s="15" t="s">
        <v>37</v>
      </c>
      <c r="H37" s="15" t="s">
        <v>38</v>
      </c>
      <c r="I37" s="15" t="s">
        <v>20</v>
      </c>
      <c r="J37" s="15" t="s">
        <v>21</v>
      </c>
      <c r="K37" s="15" t="s">
        <v>27</v>
      </c>
      <c r="L37" s="15" t="s">
        <v>19</v>
      </c>
      <c r="M37" s="15" t="s">
        <v>35</v>
      </c>
      <c r="N37" s="15" t="s">
        <v>33</v>
      </c>
      <c r="O37" s="15" t="s">
        <v>31</v>
      </c>
      <c r="P37" s="15" t="s">
        <v>41</v>
      </c>
      <c r="R37" s="218" t="s">
        <v>228</v>
      </c>
      <c r="S37" s="218">
        <f>SUM(S39:S50)</f>
        <v>-1.1368683772161603E-13</v>
      </c>
    </row>
    <row r="38" spans="2:25" x14ac:dyDescent="0.25">
      <c r="C38" s="16"/>
      <c r="D38" s="16"/>
      <c r="E38" s="190" t="s">
        <v>5</v>
      </c>
      <c r="F38" s="190" t="s">
        <v>5</v>
      </c>
      <c r="G38" s="190" t="s">
        <v>5</v>
      </c>
      <c r="H38" s="190" t="s">
        <v>5</v>
      </c>
      <c r="I38" s="190" t="s">
        <v>5</v>
      </c>
      <c r="J38" s="190" t="s">
        <v>5</v>
      </c>
      <c r="K38" s="190" t="s">
        <v>5</v>
      </c>
      <c r="L38" s="190" t="s">
        <v>5</v>
      </c>
      <c r="M38" s="190" t="s">
        <v>5</v>
      </c>
      <c r="N38" s="190" t="s">
        <v>5</v>
      </c>
      <c r="O38" s="190" t="s">
        <v>5</v>
      </c>
      <c r="P38" s="190" t="s">
        <v>5</v>
      </c>
      <c r="R38" s="219"/>
      <c r="S38" s="219"/>
    </row>
    <row r="39" spans="2:25" x14ac:dyDescent="0.25">
      <c r="C39" s="1" t="s">
        <v>39</v>
      </c>
      <c r="D39" s="2" t="s">
        <v>28</v>
      </c>
      <c r="E39" s="9">
        <f>'Heat Matrix Calc'!T70</f>
        <v>0</v>
      </c>
      <c r="F39" s="9">
        <f>'Heat Matrix Calc'!U70</f>
        <v>0</v>
      </c>
      <c r="G39" s="9">
        <f>'Heat Matrix Calc'!V70</f>
        <v>0</v>
      </c>
      <c r="H39" s="9">
        <f>'Heat Matrix Calc'!W70</f>
        <v>0</v>
      </c>
      <c r="I39" s="9">
        <f>'Heat Matrix Calc'!X70</f>
        <v>322.72800000000001</v>
      </c>
      <c r="J39" s="9">
        <f>'Heat Matrix Calc'!Y70</f>
        <v>854.28</v>
      </c>
      <c r="K39" s="9">
        <f>'Heat Matrix Calc'!Z70</f>
        <v>901.74</v>
      </c>
      <c r="L39" s="9">
        <f>'Heat Matrix Calc'!AA70</f>
        <v>121.18254876176117</v>
      </c>
      <c r="M39" s="9">
        <f>'Heat Matrix Calc'!AB70</f>
        <v>0</v>
      </c>
      <c r="N39" s="13">
        <f>'Heat Matrix Calc'!AC70</f>
        <v>0</v>
      </c>
      <c r="O39" s="5">
        <f>'Heat Matrix Calc'!AD70</f>
        <v>0</v>
      </c>
      <c r="P39" s="14">
        <f>'Heat Matrix Calc'!AE70</f>
        <v>0</v>
      </c>
      <c r="R39" s="220" t="s">
        <v>48</v>
      </c>
      <c r="S39" s="220">
        <f>SUM(E39:P42)</f>
        <v>3223.2137341222642</v>
      </c>
    </row>
    <row r="40" spans="2:25" x14ac:dyDescent="0.25">
      <c r="C40" s="1" t="s">
        <v>36</v>
      </c>
      <c r="D40" s="2" t="s">
        <v>28</v>
      </c>
      <c r="E40" s="9">
        <f>'Heat Matrix Calc'!T71</f>
        <v>0</v>
      </c>
      <c r="F40" s="9">
        <f>'Heat Matrix Calc'!U71</f>
        <v>0</v>
      </c>
      <c r="G40" s="9">
        <f>'Heat Matrix Calc'!V71</f>
        <v>0</v>
      </c>
      <c r="H40" s="9">
        <f>'Heat Matrix Calc'!W71</f>
        <v>0</v>
      </c>
      <c r="I40" s="9">
        <f>'Heat Matrix Calc'!X71</f>
        <v>179.8056</v>
      </c>
      <c r="J40" s="9">
        <f>'Heat Matrix Calc'!Y71</f>
        <v>0</v>
      </c>
      <c r="K40" s="9">
        <f>'Heat Matrix Calc'!Z71</f>
        <v>0</v>
      </c>
      <c r="L40" s="9">
        <f>'Heat Matrix Calc'!AA71</f>
        <v>0</v>
      </c>
      <c r="M40" s="9">
        <f>'Heat Matrix Calc'!AB71</f>
        <v>0</v>
      </c>
      <c r="N40" s="13">
        <f>'Heat Matrix Calc'!AC71</f>
        <v>0</v>
      </c>
      <c r="O40" s="5">
        <f>'Heat Matrix Calc'!AD71</f>
        <v>0</v>
      </c>
      <c r="P40" s="14">
        <f>'Heat Matrix Calc'!AE71</f>
        <v>0</v>
      </c>
    </row>
    <row r="41" spans="2:25" x14ac:dyDescent="0.25">
      <c r="C41" s="1" t="s">
        <v>37</v>
      </c>
      <c r="D41" s="2" t="s">
        <v>28</v>
      </c>
      <c r="E41" s="9">
        <f>'Heat Matrix Calc'!T72</f>
        <v>0</v>
      </c>
      <c r="F41" s="9">
        <f>'Heat Matrix Calc'!U72</f>
        <v>0</v>
      </c>
      <c r="G41" s="9">
        <f>'Heat Matrix Calc'!V72</f>
        <v>0</v>
      </c>
      <c r="H41" s="9">
        <f>'Heat Matrix Calc'!W72</f>
        <v>0</v>
      </c>
      <c r="I41" s="9">
        <f>'Heat Matrix Calc'!X72</f>
        <v>230.52</v>
      </c>
      <c r="J41" s="9">
        <f>'Heat Matrix Calc'!Y72</f>
        <v>244.08</v>
      </c>
      <c r="K41" s="9">
        <f>'Heat Matrix Calc'!Z72</f>
        <v>257.64</v>
      </c>
      <c r="L41" s="9">
        <f>'Heat Matrix Calc'!AA72</f>
        <v>17.311792680251592</v>
      </c>
      <c r="M41" s="9">
        <f>'Heat Matrix Calc'!AB72</f>
        <v>0</v>
      </c>
      <c r="N41" s="13">
        <f>'Heat Matrix Calc'!AC72</f>
        <v>0</v>
      </c>
      <c r="O41" s="5">
        <f>'Heat Matrix Calc'!AD72</f>
        <v>0</v>
      </c>
      <c r="P41" s="14">
        <f>'Heat Matrix Calc'!AE72</f>
        <v>0</v>
      </c>
    </row>
    <row r="42" spans="2:25" x14ac:dyDescent="0.25">
      <c r="C42" s="1" t="s">
        <v>38</v>
      </c>
      <c r="D42" s="2" t="s">
        <v>28</v>
      </c>
      <c r="E42" s="9">
        <f>'Heat Matrix Calc'!T73</f>
        <v>0</v>
      </c>
      <c r="F42" s="9">
        <f>'Heat Matrix Calc'!U73</f>
        <v>0</v>
      </c>
      <c r="G42" s="9">
        <f>'Heat Matrix Calc'!V73</f>
        <v>0</v>
      </c>
      <c r="H42" s="9">
        <f>'Heat Matrix Calc'!W73</f>
        <v>0</v>
      </c>
      <c r="I42" s="9">
        <f>'Heat Matrix Calc'!X73</f>
        <v>0</v>
      </c>
      <c r="J42" s="9">
        <f>'Heat Matrix Calc'!Y73</f>
        <v>12.204000000000001</v>
      </c>
      <c r="K42" s="9">
        <f>'Heat Matrix Calc'!Z73</f>
        <v>64.41</v>
      </c>
      <c r="L42" s="9">
        <f>'Heat Matrix Calc'!AA73</f>
        <v>17.311792680251592</v>
      </c>
      <c r="M42" s="9">
        <f>'Heat Matrix Calc'!AB73</f>
        <v>0</v>
      </c>
      <c r="N42" s="13">
        <f>'Heat Matrix Calc'!AC73</f>
        <v>0</v>
      </c>
      <c r="O42" s="5">
        <f>'Heat Matrix Calc'!AD73</f>
        <v>0</v>
      </c>
      <c r="P42" s="14">
        <f>'Heat Matrix Calc'!AE73</f>
        <v>0</v>
      </c>
    </row>
    <row r="43" spans="2:25" x14ac:dyDescent="0.25">
      <c r="C43" s="1" t="s">
        <v>20</v>
      </c>
      <c r="D43" s="2" t="s">
        <v>28</v>
      </c>
      <c r="E43" s="9">
        <f>'Heat Matrix Calc'!T74</f>
        <v>-322.72800000000001</v>
      </c>
      <c r="F43" s="9">
        <f>'Heat Matrix Calc'!U74</f>
        <v>-179.8056</v>
      </c>
      <c r="G43" s="9">
        <f>'Heat Matrix Calc'!V74</f>
        <v>-230.52</v>
      </c>
      <c r="H43" s="9">
        <f>'Heat Matrix Calc'!W74</f>
        <v>0</v>
      </c>
      <c r="I43" s="9">
        <f>'Heat Matrix Calc'!X74</f>
        <v>0</v>
      </c>
      <c r="J43" s="9">
        <f>'Heat Matrix Calc'!Y74</f>
        <v>30.51</v>
      </c>
      <c r="K43" s="9">
        <f>'Heat Matrix Calc'!Z74</f>
        <v>0</v>
      </c>
      <c r="L43" s="9">
        <f>'Heat Matrix Calc'!AA74</f>
        <v>0</v>
      </c>
      <c r="M43" s="9">
        <f>'Heat Matrix Calc'!AB74</f>
        <v>0</v>
      </c>
      <c r="N43" s="172">
        <f>'Heat Matrix Calc'!AC74</f>
        <v>0</v>
      </c>
      <c r="O43" s="173">
        <f>'Heat Matrix Calc'!AD74</f>
        <v>0</v>
      </c>
      <c r="P43" s="174">
        <f>'Heat Matrix Calc'!AE74</f>
        <v>0</v>
      </c>
      <c r="R43" s="220" t="s">
        <v>20</v>
      </c>
      <c r="S43" s="220">
        <f>SUM(E43:P43)</f>
        <v>-702.54359999999997</v>
      </c>
    </row>
    <row r="44" spans="2:25" x14ac:dyDescent="0.25">
      <c r="C44" s="1" t="s">
        <v>21</v>
      </c>
      <c r="D44" s="2" t="s">
        <v>28</v>
      </c>
      <c r="E44" s="9">
        <f>'Heat Matrix Calc'!T75</f>
        <v>-854.28</v>
      </c>
      <c r="F44" s="9">
        <f>'Heat Matrix Calc'!U75</f>
        <v>0</v>
      </c>
      <c r="G44" s="9">
        <f>'Heat Matrix Calc'!V75</f>
        <v>-244.08</v>
      </c>
      <c r="H44" s="9">
        <f>'Heat Matrix Calc'!W75</f>
        <v>-12.204000000000001</v>
      </c>
      <c r="I44" s="9">
        <f>'Heat Matrix Calc'!X75</f>
        <v>-30.51</v>
      </c>
      <c r="J44" s="9">
        <f>'Heat Matrix Calc'!Y75</f>
        <v>0</v>
      </c>
      <c r="K44" s="9">
        <f>'Heat Matrix Calc'!Z75</f>
        <v>30.51</v>
      </c>
      <c r="L44" s="9">
        <f>'Heat Matrix Calc'!AA75</f>
        <v>0</v>
      </c>
      <c r="M44" s="9">
        <f>'Heat Matrix Calc'!AB75</f>
        <v>0</v>
      </c>
      <c r="N44" s="172">
        <f>'Heat Matrix Calc'!AC75</f>
        <v>0</v>
      </c>
      <c r="O44" s="173">
        <f>'Heat Matrix Calc'!AD75</f>
        <v>0</v>
      </c>
      <c r="P44" s="174">
        <f>'Heat Matrix Calc'!AE75</f>
        <v>0</v>
      </c>
      <c r="R44" s="220" t="s">
        <v>21</v>
      </c>
      <c r="S44" s="220">
        <f>SUM(E44:P44)</f>
        <v>-1110.5639999999999</v>
      </c>
    </row>
    <row r="45" spans="2:25" x14ac:dyDescent="0.25">
      <c r="C45" s="1" t="s">
        <v>27</v>
      </c>
      <c r="D45" s="2" t="s">
        <v>28</v>
      </c>
      <c r="E45" s="9">
        <f>'Heat Matrix Calc'!T76</f>
        <v>-901.74</v>
      </c>
      <c r="F45" s="9">
        <f>'Heat Matrix Calc'!U76</f>
        <v>0</v>
      </c>
      <c r="G45" s="9">
        <f>'Heat Matrix Calc'!V76</f>
        <v>-257.64</v>
      </c>
      <c r="H45" s="9">
        <f>'Heat Matrix Calc'!W76</f>
        <v>-64.41</v>
      </c>
      <c r="I45" s="9">
        <f>'Heat Matrix Calc'!X76</f>
        <v>0</v>
      </c>
      <c r="J45" s="9">
        <f>'Heat Matrix Calc'!Y76</f>
        <v>-30.51</v>
      </c>
      <c r="K45" s="9">
        <f>'Heat Matrix Calc'!Z76</f>
        <v>0</v>
      </c>
      <c r="L45" s="9">
        <f>'Heat Matrix Calc'!AA76</f>
        <v>-190.1746646943391</v>
      </c>
      <c r="M45" s="9">
        <f>'Heat Matrix Calc'!AB76</f>
        <v>0</v>
      </c>
      <c r="N45" s="172">
        <f>'Heat Matrix Calc'!AC76</f>
        <v>0</v>
      </c>
      <c r="O45" s="173">
        <f>'Heat Matrix Calc'!AD76</f>
        <v>0</v>
      </c>
      <c r="P45" s="174">
        <f>'Heat Matrix Calc'!AE76</f>
        <v>0</v>
      </c>
      <c r="R45" s="220" t="s">
        <v>27</v>
      </c>
      <c r="S45" s="220">
        <f t="shared" ref="S45:S46" si="2">SUM(E45:P45)</f>
        <v>-1444.4746646943393</v>
      </c>
    </row>
    <row r="46" spans="2:25" x14ac:dyDescent="0.25">
      <c r="C46" s="1" t="s">
        <v>19</v>
      </c>
      <c r="D46" s="2" t="s">
        <v>28</v>
      </c>
      <c r="E46" s="9">
        <f>'Heat Matrix Calc'!T77</f>
        <v>-121.18254876176117</v>
      </c>
      <c r="F46" s="9">
        <f>'Heat Matrix Calc'!U77</f>
        <v>0</v>
      </c>
      <c r="G46" s="9">
        <f>'Heat Matrix Calc'!V77</f>
        <v>-17.311792680251592</v>
      </c>
      <c r="H46" s="9">
        <f>'Heat Matrix Calc'!W77</f>
        <v>-17.311792680251592</v>
      </c>
      <c r="I46" s="9">
        <f>'Heat Matrix Calc'!X77</f>
        <v>0</v>
      </c>
      <c r="J46" s="9">
        <f>'Heat Matrix Calc'!Y77</f>
        <v>0</v>
      </c>
      <c r="K46" s="9">
        <f>'Heat Matrix Calc'!Z77</f>
        <v>190.1746646943391</v>
      </c>
      <c r="L46" s="9">
        <f>'Heat Matrix Calc'!AA77</f>
        <v>0</v>
      </c>
      <c r="M46" s="9">
        <f>'Heat Matrix Calc'!AB77</f>
        <v>-34.370304623901561</v>
      </c>
      <c r="N46" s="172">
        <f>'Heat Matrix Calc'!AC77</f>
        <v>0</v>
      </c>
      <c r="O46" s="173">
        <f>'Heat Matrix Calc'!AD77</f>
        <v>0</v>
      </c>
      <c r="P46" s="174">
        <f>'Heat Matrix Calc'!AE77</f>
        <v>0</v>
      </c>
      <c r="R46" s="220" t="s">
        <v>19</v>
      </c>
      <c r="S46" s="220">
        <f t="shared" si="2"/>
        <v>-1.7740518268141159E-3</v>
      </c>
      <c r="U46" s="220">
        <f>SUMIF(S43:S46,"&lt;0",S43:S46)</f>
        <v>-3257.5840387461658</v>
      </c>
      <c r="V46" s="220">
        <f>SUMIF(S43:S46,"&gt;0",S43:S46)</f>
        <v>0</v>
      </c>
      <c r="Y46" s="220">
        <f>U46/28.25</f>
        <v>-115.31270933614746</v>
      </c>
    </row>
    <row r="47" spans="2:25" x14ac:dyDescent="0.25">
      <c r="C47" s="1" t="s">
        <v>35</v>
      </c>
      <c r="D47" s="2" t="s">
        <v>28</v>
      </c>
      <c r="E47" s="9">
        <f>'Heat Matrix Calc'!T78</f>
        <v>0</v>
      </c>
      <c r="F47" s="9">
        <f>'Heat Matrix Calc'!U78</f>
        <v>0</v>
      </c>
      <c r="G47" s="9">
        <f>'Heat Matrix Calc'!V78</f>
        <v>0</v>
      </c>
      <c r="H47" s="9">
        <f>'Heat Matrix Calc'!W78</f>
        <v>0</v>
      </c>
      <c r="I47" s="9">
        <f>'Heat Matrix Calc'!X78</f>
        <v>0</v>
      </c>
      <c r="J47" s="9">
        <f>'Heat Matrix Calc'!Y78</f>
        <v>0</v>
      </c>
      <c r="K47" s="9">
        <f>'Heat Matrix Calc'!Z78</f>
        <v>0</v>
      </c>
      <c r="L47" s="9">
        <f>'Heat Matrix Calc'!AA78</f>
        <v>34.370304623901561</v>
      </c>
      <c r="M47" s="9">
        <f>'Heat Matrix Calc'!AB78</f>
        <v>0</v>
      </c>
      <c r="N47" s="13">
        <f>'Heat Matrix Calc'!AC78</f>
        <v>0</v>
      </c>
      <c r="O47" s="5">
        <f>'Heat Matrix Calc'!AD78</f>
        <v>0</v>
      </c>
      <c r="P47" s="14">
        <f>'Heat Matrix Calc'!AE78</f>
        <v>0</v>
      </c>
    </row>
    <row r="48" spans="2:25" x14ac:dyDescent="0.25">
      <c r="C48" s="1" t="s">
        <v>33</v>
      </c>
      <c r="D48" s="2" t="s">
        <v>28</v>
      </c>
      <c r="E48" s="13">
        <f>'Heat Matrix Calc'!T79</f>
        <v>0</v>
      </c>
      <c r="F48" s="13">
        <f>'Heat Matrix Calc'!U79</f>
        <v>0</v>
      </c>
      <c r="G48" s="13">
        <f>'Heat Matrix Calc'!V79</f>
        <v>0</v>
      </c>
      <c r="H48" s="13">
        <f>'Heat Matrix Calc'!W79</f>
        <v>0</v>
      </c>
      <c r="I48" s="172">
        <f>'Heat Matrix Calc'!X79</f>
        <v>0</v>
      </c>
      <c r="J48" s="172">
        <f>'Heat Matrix Calc'!Y79</f>
        <v>0</v>
      </c>
      <c r="K48" s="172">
        <f>'Heat Matrix Calc'!Z79</f>
        <v>0</v>
      </c>
      <c r="L48" s="172">
        <f>'Heat Matrix Calc'!AA79</f>
        <v>0</v>
      </c>
      <c r="M48" s="13">
        <f>'Heat Matrix Calc'!AB79</f>
        <v>0</v>
      </c>
      <c r="N48" s="13">
        <f>'Heat Matrix Calc'!AC79</f>
        <v>0</v>
      </c>
      <c r="O48" s="5">
        <f>'Heat Matrix Calc'!AD79</f>
        <v>0</v>
      </c>
      <c r="P48" s="14">
        <f>'Heat Matrix Calc'!AE79</f>
        <v>0</v>
      </c>
      <c r="R48" s="220" t="s">
        <v>227</v>
      </c>
      <c r="S48" s="220">
        <f>-SUM(N39:P47)</f>
        <v>0</v>
      </c>
    </row>
    <row r="49" spans="2:29" x14ac:dyDescent="0.25">
      <c r="C49" s="1" t="s">
        <v>31</v>
      </c>
      <c r="D49" s="2" t="s">
        <v>28</v>
      </c>
      <c r="E49" s="5">
        <f>'Heat Matrix Calc'!T80</f>
        <v>0</v>
      </c>
      <c r="F49" s="5">
        <f>'Heat Matrix Calc'!U80</f>
        <v>0</v>
      </c>
      <c r="G49" s="5">
        <f>'Heat Matrix Calc'!V80</f>
        <v>0</v>
      </c>
      <c r="H49" s="5">
        <f>'Heat Matrix Calc'!W80</f>
        <v>0</v>
      </c>
      <c r="I49" s="173">
        <f>'Heat Matrix Calc'!X80</f>
        <v>0</v>
      </c>
      <c r="J49" s="173">
        <f>'Heat Matrix Calc'!Y80</f>
        <v>0</v>
      </c>
      <c r="K49" s="173">
        <f>'Heat Matrix Calc'!Z80</f>
        <v>0</v>
      </c>
      <c r="L49" s="173">
        <f>'Heat Matrix Calc'!AA80</f>
        <v>0</v>
      </c>
      <c r="M49" s="5">
        <f>'Heat Matrix Calc'!AB80</f>
        <v>0</v>
      </c>
      <c r="N49" s="5">
        <f>'Heat Matrix Calc'!AC80</f>
        <v>0</v>
      </c>
      <c r="O49" s="5">
        <f>'Heat Matrix Calc'!AD80</f>
        <v>0</v>
      </c>
      <c r="P49" s="14">
        <f>'Heat Matrix Calc'!AE80</f>
        <v>0</v>
      </c>
    </row>
    <row r="50" spans="2:29" x14ac:dyDescent="0.25">
      <c r="C50" s="1" t="s">
        <v>41</v>
      </c>
      <c r="D50" s="2" t="s">
        <v>28</v>
      </c>
      <c r="E50" s="14">
        <f>'Heat Matrix Calc'!T81</f>
        <v>0</v>
      </c>
      <c r="F50" s="14">
        <f>'Heat Matrix Calc'!U81</f>
        <v>0</v>
      </c>
      <c r="G50" s="14">
        <f>'Heat Matrix Calc'!V81</f>
        <v>0</v>
      </c>
      <c r="H50" s="14">
        <f>'Heat Matrix Calc'!W81</f>
        <v>0</v>
      </c>
      <c r="I50" s="174">
        <f>'Heat Matrix Calc'!X81</f>
        <v>0</v>
      </c>
      <c r="J50" s="174">
        <f>'Heat Matrix Calc'!Y81</f>
        <v>0</v>
      </c>
      <c r="K50" s="174">
        <f>'Heat Matrix Calc'!Z81</f>
        <v>0</v>
      </c>
      <c r="L50" s="174">
        <f>'Heat Matrix Calc'!AA81</f>
        <v>0</v>
      </c>
      <c r="M50" s="14">
        <f>'Heat Matrix Calc'!AB81</f>
        <v>0</v>
      </c>
      <c r="N50" s="14">
        <f>'Heat Matrix Calc'!AC81</f>
        <v>0</v>
      </c>
      <c r="O50" s="14">
        <f>'Heat Matrix Calc'!AD81</f>
        <v>0</v>
      </c>
      <c r="P50" s="14">
        <f>'Heat Matrix Calc'!AE81</f>
        <v>0</v>
      </c>
      <c r="R50" s="220" t="s">
        <v>35</v>
      </c>
      <c r="S50" s="220">
        <f>SUM(E47:P47)</f>
        <v>34.370304623901561</v>
      </c>
    </row>
    <row r="52" spans="2:29" ht="35" x14ac:dyDescent="0.25">
      <c r="C52" s="16" t="s">
        <v>211</v>
      </c>
      <c r="D52" s="16"/>
      <c r="E52" s="15" t="s">
        <v>39</v>
      </c>
      <c r="F52" s="15" t="s">
        <v>36</v>
      </c>
      <c r="G52" s="15" t="s">
        <v>37</v>
      </c>
      <c r="H52" s="15" t="s">
        <v>38</v>
      </c>
      <c r="I52" s="15" t="s">
        <v>20</v>
      </c>
      <c r="J52" s="15" t="s">
        <v>21</v>
      </c>
      <c r="K52" s="15" t="s">
        <v>27</v>
      </c>
      <c r="L52" s="15" t="s">
        <v>19</v>
      </c>
      <c r="M52" s="15" t="s">
        <v>35</v>
      </c>
      <c r="N52" s="15" t="s">
        <v>33</v>
      </c>
      <c r="O52" s="15" t="s">
        <v>31</v>
      </c>
      <c r="P52" s="15" t="s">
        <v>41</v>
      </c>
      <c r="R52" s="218" t="s">
        <v>228</v>
      </c>
      <c r="S52" s="218">
        <f>SUM(S54:S65)</f>
        <v>0</v>
      </c>
    </row>
    <row r="53" spans="2:29" s="171" customFormat="1" x14ac:dyDescent="0.25">
      <c r="B53" s="212"/>
      <c r="C53" s="16"/>
      <c r="D53" s="16"/>
      <c r="E53" s="190" t="s">
        <v>5</v>
      </c>
      <c r="F53" s="190" t="s">
        <v>5</v>
      </c>
      <c r="G53" s="190" t="s">
        <v>5</v>
      </c>
      <c r="H53" s="190" t="s">
        <v>5</v>
      </c>
      <c r="I53" s="190" t="s">
        <v>5</v>
      </c>
      <c r="J53" s="190" t="s">
        <v>5</v>
      </c>
      <c r="K53" s="190" t="s">
        <v>5</v>
      </c>
      <c r="L53" s="190" t="s">
        <v>5</v>
      </c>
      <c r="M53" s="190" t="s">
        <v>5</v>
      </c>
      <c r="N53" s="190" t="s">
        <v>5</v>
      </c>
      <c r="O53" s="190" t="s">
        <v>5</v>
      </c>
      <c r="P53" s="190" t="s">
        <v>5</v>
      </c>
      <c r="R53" s="219"/>
      <c r="S53" s="219"/>
      <c r="T53" s="221"/>
      <c r="U53" s="221"/>
      <c r="V53" s="221"/>
      <c r="W53" s="221"/>
      <c r="X53" s="221"/>
      <c r="Y53" s="221"/>
      <c r="Z53" s="221"/>
      <c r="AA53" s="2"/>
      <c r="AB53" s="2"/>
      <c r="AC53" s="33"/>
    </row>
    <row r="54" spans="2:29" x14ac:dyDescent="0.25">
      <c r="C54" s="1" t="s">
        <v>39</v>
      </c>
      <c r="D54" s="2" t="s">
        <v>29</v>
      </c>
      <c r="E54" s="9">
        <f>'Heat Matrix Calc'!T156</f>
        <v>0</v>
      </c>
      <c r="F54" s="9">
        <f>'Heat Matrix Calc'!U156</f>
        <v>0</v>
      </c>
      <c r="G54" s="9">
        <f>'Heat Matrix Calc'!V156</f>
        <v>0</v>
      </c>
      <c r="H54" s="9">
        <f>'Heat Matrix Calc'!W156</f>
        <v>0</v>
      </c>
      <c r="I54" s="9">
        <f>'Heat Matrix Calc'!X156</f>
        <v>284.76</v>
      </c>
      <c r="J54" s="9">
        <f>'Heat Matrix Calc'!Y156</f>
        <v>759.36</v>
      </c>
      <c r="K54" s="9">
        <f>'Heat Matrix Calc'!Z156</f>
        <v>759.36</v>
      </c>
      <c r="L54" s="9">
        <f>'Heat Matrix Calc'!AA156</f>
        <v>66.219006278643846</v>
      </c>
      <c r="M54" s="9">
        <f>'Heat Matrix Calc'!AB156</f>
        <v>0</v>
      </c>
      <c r="N54" s="13">
        <f>'Heat Matrix Calc'!AC156</f>
        <v>0</v>
      </c>
      <c r="O54" s="5">
        <f>'Heat Matrix Calc'!AD156</f>
        <v>0</v>
      </c>
      <c r="P54" s="14">
        <f>'Heat Matrix Calc'!AE156</f>
        <v>0</v>
      </c>
      <c r="R54" s="220" t="s">
        <v>48</v>
      </c>
      <c r="S54" s="220">
        <f>SUM(E54:P57)</f>
        <v>2749.6787223582564</v>
      </c>
    </row>
    <row r="55" spans="2:29" x14ac:dyDescent="0.25">
      <c r="C55" s="1" t="s">
        <v>36</v>
      </c>
      <c r="D55" s="2" t="s">
        <v>29</v>
      </c>
      <c r="E55" s="9">
        <f>'Heat Matrix Calc'!T157</f>
        <v>0</v>
      </c>
      <c r="F55" s="9">
        <f>'Heat Matrix Calc'!U157</f>
        <v>0</v>
      </c>
      <c r="G55" s="9">
        <f>'Heat Matrix Calc'!V157</f>
        <v>0</v>
      </c>
      <c r="H55" s="9">
        <f>'Heat Matrix Calc'!W157</f>
        <v>0</v>
      </c>
      <c r="I55" s="9">
        <f>'Heat Matrix Calc'!X157</f>
        <v>158.65199999999999</v>
      </c>
      <c r="J55" s="9">
        <f>'Heat Matrix Calc'!Y157</f>
        <v>0</v>
      </c>
      <c r="K55" s="9">
        <f>'Heat Matrix Calc'!Z157</f>
        <v>0</v>
      </c>
      <c r="L55" s="9">
        <f>'Heat Matrix Calc'!AA157</f>
        <v>0</v>
      </c>
      <c r="M55" s="9">
        <f>'Heat Matrix Calc'!AB157</f>
        <v>0</v>
      </c>
      <c r="N55" s="13">
        <f>'Heat Matrix Calc'!AC157</f>
        <v>0</v>
      </c>
      <c r="O55" s="5">
        <f>'Heat Matrix Calc'!AD157</f>
        <v>0</v>
      </c>
      <c r="P55" s="14">
        <f>'Heat Matrix Calc'!AE157</f>
        <v>0</v>
      </c>
    </row>
    <row r="56" spans="2:29" x14ac:dyDescent="0.25">
      <c r="C56" s="1" t="s">
        <v>37</v>
      </c>
      <c r="D56" s="2" t="s">
        <v>29</v>
      </c>
      <c r="E56" s="9">
        <f>'Heat Matrix Calc'!T158</f>
        <v>0</v>
      </c>
      <c r="F56" s="9">
        <f>'Heat Matrix Calc'!U158</f>
        <v>0</v>
      </c>
      <c r="G56" s="9">
        <f>'Heat Matrix Calc'!V158</f>
        <v>0</v>
      </c>
      <c r="H56" s="9">
        <f>'Heat Matrix Calc'!W158</f>
        <v>0</v>
      </c>
      <c r="I56" s="9">
        <f>'Heat Matrix Calc'!X158</f>
        <v>203.4</v>
      </c>
      <c r="J56" s="9">
        <f>'Heat Matrix Calc'!Y158</f>
        <v>216.96</v>
      </c>
      <c r="K56" s="9">
        <f>'Heat Matrix Calc'!Z158</f>
        <v>216.96</v>
      </c>
      <c r="L56" s="9">
        <f>'Heat Matrix Calc'!AA158</f>
        <v>9.4598580398062637</v>
      </c>
      <c r="M56" s="9">
        <f>'Heat Matrix Calc'!AB158</f>
        <v>0</v>
      </c>
      <c r="N56" s="13">
        <f>'Heat Matrix Calc'!AC158</f>
        <v>0</v>
      </c>
      <c r="O56" s="5">
        <f>'Heat Matrix Calc'!AD158</f>
        <v>0</v>
      </c>
      <c r="P56" s="14">
        <f>'Heat Matrix Calc'!AE158</f>
        <v>0</v>
      </c>
    </row>
    <row r="57" spans="2:29" x14ac:dyDescent="0.25">
      <c r="C57" s="1" t="s">
        <v>38</v>
      </c>
      <c r="D57" s="2" t="s">
        <v>29</v>
      </c>
      <c r="E57" s="9">
        <f>'Heat Matrix Calc'!T159</f>
        <v>0</v>
      </c>
      <c r="F57" s="9">
        <f>'Heat Matrix Calc'!U159</f>
        <v>0</v>
      </c>
      <c r="G57" s="9">
        <f>'Heat Matrix Calc'!V159</f>
        <v>0</v>
      </c>
      <c r="H57" s="9">
        <f>'Heat Matrix Calc'!W159</f>
        <v>0</v>
      </c>
      <c r="I57" s="9">
        <f>'Heat Matrix Calc'!X159</f>
        <v>0</v>
      </c>
      <c r="J57" s="9">
        <f>'Heat Matrix Calc'!Y159</f>
        <v>10.848000000000001</v>
      </c>
      <c r="K57" s="9">
        <f>'Heat Matrix Calc'!Z159</f>
        <v>54.24</v>
      </c>
      <c r="L57" s="9">
        <f>'Heat Matrix Calc'!AA159</f>
        <v>9.4598580398062637</v>
      </c>
      <c r="M57" s="9">
        <f>'Heat Matrix Calc'!AB159</f>
        <v>0</v>
      </c>
      <c r="N57" s="13">
        <f>'Heat Matrix Calc'!AC159</f>
        <v>0</v>
      </c>
      <c r="O57" s="5">
        <f>'Heat Matrix Calc'!AD159</f>
        <v>0</v>
      </c>
      <c r="P57" s="14">
        <f>'Heat Matrix Calc'!AE159</f>
        <v>0</v>
      </c>
    </row>
    <row r="58" spans="2:29" x14ac:dyDescent="0.25">
      <c r="C58" s="1" t="s">
        <v>20</v>
      </c>
      <c r="D58" s="2" t="s">
        <v>29</v>
      </c>
      <c r="E58" s="9">
        <f>'Heat Matrix Calc'!T160</f>
        <v>-284.76</v>
      </c>
      <c r="F58" s="9">
        <f>'Heat Matrix Calc'!U160</f>
        <v>-158.65199999999999</v>
      </c>
      <c r="G58" s="9">
        <f>'Heat Matrix Calc'!V160</f>
        <v>-203.4</v>
      </c>
      <c r="H58" s="9">
        <f>'Heat Matrix Calc'!W160</f>
        <v>0</v>
      </c>
      <c r="I58" s="9">
        <f>'Heat Matrix Calc'!X160</f>
        <v>0</v>
      </c>
      <c r="J58" s="9">
        <f>'Heat Matrix Calc'!Y160</f>
        <v>30.51</v>
      </c>
      <c r="K58" s="9">
        <f>'Heat Matrix Calc'!Z160</f>
        <v>0</v>
      </c>
      <c r="L58" s="9">
        <f>'Heat Matrix Calc'!AA160</f>
        <v>0</v>
      </c>
      <c r="M58" s="9">
        <f>'Heat Matrix Calc'!AB160</f>
        <v>0</v>
      </c>
      <c r="N58" s="172">
        <f>'Heat Matrix Calc'!AC160</f>
        <v>0</v>
      </c>
      <c r="O58" s="173">
        <f>'Heat Matrix Calc'!AD160</f>
        <v>0</v>
      </c>
      <c r="P58" s="174">
        <f>'Heat Matrix Calc'!AE160</f>
        <v>0</v>
      </c>
      <c r="R58" s="220" t="s">
        <v>20</v>
      </c>
      <c r="S58" s="220">
        <f>SUM(E58:P58)</f>
        <v>-616.30200000000002</v>
      </c>
    </row>
    <row r="59" spans="2:29" x14ac:dyDescent="0.25">
      <c r="C59" s="1" t="s">
        <v>21</v>
      </c>
      <c r="D59" s="2" t="s">
        <v>29</v>
      </c>
      <c r="E59" s="9">
        <f>'Heat Matrix Calc'!T161</f>
        <v>-759.36</v>
      </c>
      <c r="F59" s="9">
        <f>'Heat Matrix Calc'!U161</f>
        <v>0</v>
      </c>
      <c r="G59" s="9">
        <f>'Heat Matrix Calc'!V161</f>
        <v>-216.96</v>
      </c>
      <c r="H59" s="9">
        <f>'Heat Matrix Calc'!W161</f>
        <v>-10.848000000000001</v>
      </c>
      <c r="I59" s="9">
        <f>'Heat Matrix Calc'!X161</f>
        <v>-30.51</v>
      </c>
      <c r="J59" s="9">
        <f>'Heat Matrix Calc'!Y161</f>
        <v>0</v>
      </c>
      <c r="K59" s="9">
        <f>'Heat Matrix Calc'!Z161</f>
        <v>0</v>
      </c>
      <c r="L59" s="9">
        <f>'Heat Matrix Calc'!AA161</f>
        <v>0</v>
      </c>
      <c r="M59" s="9">
        <f>'Heat Matrix Calc'!AB161</f>
        <v>0</v>
      </c>
      <c r="N59" s="172">
        <f>'Heat Matrix Calc'!AC161</f>
        <v>0</v>
      </c>
      <c r="O59" s="173">
        <f>'Heat Matrix Calc'!AD161</f>
        <v>0</v>
      </c>
      <c r="P59" s="174">
        <f>'Heat Matrix Calc'!AE161</f>
        <v>0</v>
      </c>
      <c r="R59" s="220" t="s">
        <v>21</v>
      </c>
      <c r="S59" s="220">
        <f>SUM(E59:P59)</f>
        <v>-1017.678</v>
      </c>
    </row>
    <row r="60" spans="2:29" x14ac:dyDescent="0.25">
      <c r="C60" s="1" t="s">
        <v>27</v>
      </c>
      <c r="D60" s="2" t="s">
        <v>29</v>
      </c>
      <c r="E60" s="9">
        <f>'Heat Matrix Calc'!T162</f>
        <v>-759.36</v>
      </c>
      <c r="F60" s="9">
        <f>'Heat Matrix Calc'!U162</f>
        <v>0</v>
      </c>
      <c r="G60" s="9">
        <f>'Heat Matrix Calc'!V162</f>
        <v>-216.96</v>
      </c>
      <c r="H60" s="9">
        <f>'Heat Matrix Calc'!W162</f>
        <v>-54.24</v>
      </c>
      <c r="I60" s="9">
        <f>'Heat Matrix Calc'!X162</f>
        <v>0</v>
      </c>
      <c r="J60" s="9">
        <f>'Heat Matrix Calc'!Y162</f>
        <v>0</v>
      </c>
      <c r="K60" s="9">
        <f>'Heat Matrix Calc'!Z162</f>
        <v>0</v>
      </c>
      <c r="L60" s="9">
        <f>'Heat Matrix Calc'!AA162</f>
        <v>-275.31319410435907</v>
      </c>
      <c r="M60" s="9">
        <f>'Heat Matrix Calc'!AB162</f>
        <v>0</v>
      </c>
      <c r="N60" s="172">
        <f>'Heat Matrix Calc'!AC162</f>
        <v>0</v>
      </c>
      <c r="O60" s="173">
        <f>'Heat Matrix Calc'!AD162</f>
        <v>0</v>
      </c>
      <c r="P60" s="174">
        <f>'Heat Matrix Calc'!AE162</f>
        <v>0</v>
      </c>
      <c r="R60" s="220" t="s">
        <v>27</v>
      </c>
      <c r="S60" s="220">
        <f t="shared" ref="S60:S61" si="3">SUM(E60:P60)</f>
        <v>-1305.8731941043591</v>
      </c>
    </row>
    <row r="61" spans="2:29" x14ac:dyDescent="0.25">
      <c r="C61" s="1" t="s">
        <v>19</v>
      </c>
      <c r="D61" s="2" t="s">
        <v>29</v>
      </c>
      <c r="E61" s="9">
        <f>'Heat Matrix Calc'!T163</f>
        <v>-66.219006278643846</v>
      </c>
      <c r="F61" s="9">
        <f>'Heat Matrix Calc'!U163</f>
        <v>0</v>
      </c>
      <c r="G61" s="9">
        <f>'Heat Matrix Calc'!V163</f>
        <v>-9.4598580398062637</v>
      </c>
      <c r="H61" s="9">
        <f>'Heat Matrix Calc'!W163</f>
        <v>-9.4598580398062637</v>
      </c>
      <c r="I61" s="9">
        <f>'Heat Matrix Calc'!X163</f>
        <v>0</v>
      </c>
      <c r="J61" s="9">
        <f>'Heat Matrix Calc'!Y163</f>
        <v>0</v>
      </c>
      <c r="K61" s="9">
        <f>'Heat Matrix Calc'!Z163</f>
        <v>275.31319410435907</v>
      </c>
      <c r="L61" s="9">
        <f>'Heat Matrix Calc'!AA163</f>
        <v>0</v>
      </c>
      <c r="M61" s="9">
        <f>'Heat Matrix Calc'!AB163</f>
        <v>-190.17651378159513</v>
      </c>
      <c r="N61" s="172">
        <f>'Heat Matrix Calc'!AC163</f>
        <v>0</v>
      </c>
      <c r="O61" s="173">
        <f>'Heat Matrix Calc'!AD163</f>
        <v>0</v>
      </c>
      <c r="P61" s="174">
        <f>'Heat Matrix Calc'!AE163</f>
        <v>0</v>
      </c>
      <c r="R61" s="220" t="s">
        <v>19</v>
      </c>
      <c r="S61" s="220">
        <f t="shared" si="3"/>
        <v>-2.0420354924226558E-3</v>
      </c>
      <c r="U61" s="220">
        <f>SUMIF(S58:S61,"&lt;0",S58:S61)</f>
        <v>-2939.8552361398515</v>
      </c>
      <c r="V61" s="220">
        <f>SUMIF(S58:S61,"&gt;0",S58:S61)</f>
        <v>0</v>
      </c>
      <c r="Y61" s="220">
        <f>U61/28.25</f>
        <v>-104.06567207574696</v>
      </c>
    </row>
    <row r="62" spans="2:29" x14ac:dyDescent="0.25">
      <c r="C62" s="1" t="s">
        <v>35</v>
      </c>
      <c r="D62" s="2" t="s">
        <v>29</v>
      </c>
      <c r="E62" s="9">
        <f>'Heat Matrix Calc'!T164</f>
        <v>0</v>
      </c>
      <c r="F62" s="9">
        <f>'Heat Matrix Calc'!U164</f>
        <v>0</v>
      </c>
      <c r="G62" s="9">
        <f>'Heat Matrix Calc'!V164</f>
        <v>0</v>
      </c>
      <c r="H62" s="9">
        <f>'Heat Matrix Calc'!W164</f>
        <v>0</v>
      </c>
      <c r="I62" s="9">
        <f>'Heat Matrix Calc'!X164</f>
        <v>0</v>
      </c>
      <c r="J62" s="9">
        <f>'Heat Matrix Calc'!Y164</f>
        <v>0</v>
      </c>
      <c r="K62" s="9">
        <f>'Heat Matrix Calc'!Z164</f>
        <v>0</v>
      </c>
      <c r="L62" s="9">
        <f>'Heat Matrix Calc'!AA164</f>
        <v>190.17651378159513</v>
      </c>
      <c r="M62" s="9">
        <f>'Heat Matrix Calc'!AB164</f>
        <v>0</v>
      </c>
      <c r="N62" s="13">
        <f>'Heat Matrix Calc'!AC164</f>
        <v>0</v>
      </c>
      <c r="O62" s="5">
        <f>'Heat Matrix Calc'!AD164</f>
        <v>0</v>
      </c>
      <c r="P62" s="14">
        <f>'Heat Matrix Calc'!AE164</f>
        <v>0</v>
      </c>
    </row>
    <row r="63" spans="2:29" x14ac:dyDescent="0.25">
      <c r="C63" s="1" t="s">
        <v>33</v>
      </c>
      <c r="D63" s="2" t="s">
        <v>29</v>
      </c>
      <c r="E63" s="13">
        <f>'Heat Matrix Calc'!T165</f>
        <v>0</v>
      </c>
      <c r="F63" s="13">
        <f>'Heat Matrix Calc'!U165</f>
        <v>0</v>
      </c>
      <c r="G63" s="13">
        <f>'Heat Matrix Calc'!V165</f>
        <v>0</v>
      </c>
      <c r="H63" s="13">
        <f>'Heat Matrix Calc'!W165</f>
        <v>0</v>
      </c>
      <c r="I63" s="172">
        <f>'Heat Matrix Calc'!X165</f>
        <v>0</v>
      </c>
      <c r="J63" s="172">
        <f>'Heat Matrix Calc'!Y165</f>
        <v>0</v>
      </c>
      <c r="K63" s="172">
        <f>'Heat Matrix Calc'!Z165</f>
        <v>0</v>
      </c>
      <c r="L63" s="172">
        <f>'Heat Matrix Calc'!AA165</f>
        <v>0</v>
      </c>
      <c r="M63" s="13">
        <f>'Heat Matrix Calc'!AB165</f>
        <v>0</v>
      </c>
      <c r="N63" s="13">
        <f>'Heat Matrix Calc'!AC165</f>
        <v>0</v>
      </c>
      <c r="O63" s="5">
        <f>'Heat Matrix Calc'!AD165</f>
        <v>0</v>
      </c>
      <c r="P63" s="14">
        <f>'Heat Matrix Calc'!AE165</f>
        <v>0</v>
      </c>
      <c r="R63" s="220" t="s">
        <v>227</v>
      </c>
      <c r="S63" s="220">
        <f>-SUM(N54:P62)</f>
        <v>0</v>
      </c>
    </row>
    <row r="64" spans="2:29" x14ac:dyDescent="0.25">
      <c r="C64" s="1" t="s">
        <v>31</v>
      </c>
      <c r="D64" s="2" t="s">
        <v>29</v>
      </c>
      <c r="E64" s="5">
        <f>'Heat Matrix Calc'!T166</f>
        <v>0</v>
      </c>
      <c r="F64" s="5">
        <f>'Heat Matrix Calc'!U166</f>
        <v>0</v>
      </c>
      <c r="G64" s="5">
        <f>'Heat Matrix Calc'!V166</f>
        <v>0</v>
      </c>
      <c r="H64" s="5">
        <f>'Heat Matrix Calc'!W166</f>
        <v>0</v>
      </c>
      <c r="I64" s="173">
        <f>'Heat Matrix Calc'!X166</f>
        <v>0</v>
      </c>
      <c r="J64" s="173">
        <f>'Heat Matrix Calc'!Y166</f>
        <v>0</v>
      </c>
      <c r="K64" s="173">
        <f>'Heat Matrix Calc'!Z166</f>
        <v>0</v>
      </c>
      <c r="L64" s="173">
        <f>'Heat Matrix Calc'!AA166</f>
        <v>0</v>
      </c>
      <c r="M64" s="5">
        <f>'Heat Matrix Calc'!AB166</f>
        <v>0</v>
      </c>
      <c r="N64" s="5">
        <f>'Heat Matrix Calc'!AC166</f>
        <v>0</v>
      </c>
      <c r="O64" s="5">
        <f>'Heat Matrix Calc'!AD166</f>
        <v>0</v>
      </c>
      <c r="P64" s="14">
        <f>'Heat Matrix Calc'!AE166</f>
        <v>0</v>
      </c>
    </row>
    <row r="65" spans="2:25" x14ac:dyDescent="0.25">
      <c r="C65" s="1" t="s">
        <v>41</v>
      </c>
      <c r="D65" s="2" t="s">
        <v>29</v>
      </c>
      <c r="E65" s="14">
        <f>'Heat Matrix Calc'!T167</f>
        <v>0</v>
      </c>
      <c r="F65" s="14">
        <f>'Heat Matrix Calc'!U167</f>
        <v>0</v>
      </c>
      <c r="G65" s="14">
        <f>'Heat Matrix Calc'!V167</f>
        <v>0</v>
      </c>
      <c r="H65" s="14">
        <f>'Heat Matrix Calc'!W167</f>
        <v>0</v>
      </c>
      <c r="I65" s="174">
        <f>'Heat Matrix Calc'!X167</f>
        <v>0</v>
      </c>
      <c r="J65" s="174">
        <f>'Heat Matrix Calc'!Y167</f>
        <v>0</v>
      </c>
      <c r="K65" s="174">
        <f>'Heat Matrix Calc'!Z167</f>
        <v>0</v>
      </c>
      <c r="L65" s="174">
        <f>'Heat Matrix Calc'!AA167</f>
        <v>0</v>
      </c>
      <c r="M65" s="14">
        <f>'Heat Matrix Calc'!AB167</f>
        <v>0</v>
      </c>
      <c r="N65" s="14">
        <f>'Heat Matrix Calc'!AC167</f>
        <v>0</v>
      </c>
      <c r="O65" s="14">
        <f>'Heat Matrix Calc'!AD167</f>
        <v>0</v>
      </c>
      <c r="P65" s="14">
        <f>'Heat Matrix Calc'!AE167</f>
        <v>0</v>
      </c>
      <c r="R65" s="220" t="s">
        <v>35</v>
      </c>
      <c r="S65" s="220">
        <f>SUM(E62:P62)</f>
        <v>190.17651378159513</v>
      </c>
    </row>
    <row r="68" spans="2:25" ht="35" x14ac:dyDescent="0.25">
      <c r="B68" s="212" t="s">
        <v>6</v>
      </c>
      <c r="C68" s="16" t="s">
        <v>211</v>
      </c>
      <c r="D68" s="16"/>
      <c r="E68" s="15" t="s">
        <v>39</v>
      </c>
      <c r="F68" s="15" t="s">
        <v>36</v>
      </c>
      <c r="G68" s="15" t="s">
        <v>37</v>
      </c>
      <c r="H68" s="15" t="s">
        <v>38</v>
      </c>
      <c r="I68" s="15" t="s">
        <v>20</v>
      </c>
      <c r="J68" s="15" t="s">
        <v>21</v>
      </c>
      <c r="K68" s="15" t="s">
        <v>27</v>
      </c>
      <c r="L68" s="15" t="s">
        <v>19</v>
      </c>
      <c r="M68" s="15" t="s">
        <v>35</v>
      </c>
      <c r="N68" s="15" t="s">
        <v>33</v>
      </c>
      <c r="O68" s="15" t="s">
        <v>31</v>
      </c>
      <c r="P68" s="15" t="s">
        <v>41</v>
      </c>
      <c r="R68" s="218" t="s">
        <v>228</v>
      </c>
      <c r="S68" s="218">
        <f>SUM(S70:S81)</f>
        <v>1.4210854715202004E-13</v>
      </c>
    </row>
    <row r="69" spans="2:25" x14ac:dyDescent="0.25">
      <c r="C69" s="16"/>
      <c r="D69" s="16"/>
      <c r="E69" s="190" t="s">
        <v>6</v>
      </c>
      <c r="F69" s="190" t="str">
        <f>E69</f>
        <v>Mar</v>
      </c>
      <c r="G69" s="190" t="str">
        <f t="shared" ref="G69:P69" si="4">F69</f>
        <v>Mar</v>
      </c>
      <c r="H69" s="190" t="str">
        <f t="shared" si="4"/>
        <v>Mar</v>
      </c>
      <c r="I69" s="190" t="str">
        <f t="shared" si="4"/>
        <v>Mar</v>
      </c>
      <c r="J69" s="190" t="str">
        <f t="shared" si="4"/>
        <v>Mar</v>
      </c>
      <c r="K69" s="190" t="str">
        <f t="shared" si="4"/>
        <v>Mar</v>
      </c>
      <c r="L69" s="190" t="str">
        <f t="shared" si="4"/>
        <v>Mar</v>
      </c>
      <c r="M69" s="190" t="str">
        <f t="shared" si="4"/>
        <v>Mar</v>
      </c>
      <c r="N69" s="190" t="str">
        <f t="shared" si="4"/>
        <v>Mar</v>
      </c>
      <c r="O69" s="190" t="str">
        <f t="shared" si="4"/>
        <v>Mar</v>
      </c>
      <c r="P69" s="190" t="str">
        <f t="shared" si="4"/>
        <v>Mar</v>
      </c>
      <c r="R69" s="219"/>
      <c r="S69" s="219"/>
    </row>
    <row r="70" spans="2:25" x14ac:dyDescent="0.25">
      <c r="C70" s="1" t="s">
        <v>39</v>
      </c>
      <c r="D70" s="2" t="s">
        <v>28</v>
      </c>
      <c r="E70" s="9">
        <f>'Heat Matrix Calc'!AI70</f>
        <v>0</v>
      </c>
      <c r="F70" s="9">
        <f>'Heat Matrix Calc'!AJ70</f>
        <v>0</v>
      </c>
      <c r="G70" s="9">
        <f>'Heat Matrix Calc'!AK70</f>
        <v>0</v>
      </c>
      <c r="H70" s="9">
        <f>'Heat Matrix Calc'!AL70</f>
        <v>0</v>
      </c>
      <c r="I70" s="9">
        <f>'Heat Matrix Calc'!AM70</f>
        <v>291.64800000000002</v>
      </c>
      <c r="J70" s="9">
        <f>'Heat Matrix Calc'!AN70</f>
        <v>781.2</v>
      </c>
      <c r="K70" s="9">
        <f>'Heat Matrix Calc'!AO70</f>
        <v>833.28</v>
      </c>
      <c r="L70" s="9">
        <f>'Heat Matrix Calc'!AP70</f>
        <v>107.86539204467985</v>
      </c>
      <c r="M70" s="9">
        <f>'Heat Matrix Calc'!AQ70</f>
        <v>0</v>
      </c>
      <c r="N70" s="13">
        <f>'Heat Matrix Calc'!AR70</f>
        <v>0</v>
      </c>
      <c r="O70" s="5">
        <f>'Heat Matrix Calc'!AS70</f>
        <v>0</v>
      </c>
      <c r="P70" s="14">
        <f>'Heat Matrix Calc'!AT70</f>
        <v>0</v>
      </c>
      <c r="R70" s="220" t="s">
        <v>48</v>
      </c>
      <c r="S70" s="220">
        <f>SUM(E70:P73)</f>
        <v>2947.5816754860166</v>
      </c>
    </row>
    <row r="71" spans="2:25" x14ac:dyDescent="0.25">
      <c r="C71" s="1" t="s">
        <v>36</v>
      </c>
      <c r="D71" s="2" t="s">
        <v>28</v>
      </c>
      <c r="E71" s="9">
        <f>'Heat Matrix Calc'!AI71</f>
        <v>0</v>
      </c>
      <c r="F71" s="9">
        <f>'Heat Matrix Calc'!AJ71</f>
        <v>0</v>
      </c>
      <c r="G71" s="9">
        <f>'Heat Matrix Calc'!AK71</f>
        <v>0</v>
      </c>
      <c r="H71" s="9">
        <f>'Heat Matrix Calc'!AL71</f>
        <v>0</v>
      </c>
      <c r="I71" s="9">
        <f>'Heat Matrix Calc'!AM71</f>
        <v>162.4896</v>
      </c>
      <c r="J71" s="9">
        <f>'Heat Matrix Calc'!AN71</f>
        <v>0</v>
      </c>
      <c r="K71" s="9">
        <f>'Heat Matrix Calc'!AO71</f>
        <v>0</v>
      </c>
      <c r="L71" s="9">
        <f>'Heat Matrix Calc'!AP71</f>
        <v>0</v>
      </c>
      <c r="M71" s="9">
        <f>'Heat Matrix Calc'!AQ71</f>
        <v>0</v>
      </c>
      <c r="N71" s="13">
        <f>'Heat Matrix Calc'!AR71</f>
        <v>0</v>
      </c>
      <c r="O71" s="5">
        <f>'Heat Matrix Calc'!AS71</f>
        <v>0</v>
      </c>
      <c r="P71" s="14">
        <f>'Heat Matrix Calc'!AT71</f>
        <v>0</v>
      </c>
    </row>
    <row r="72" spans="2:25" x14ac:dyDescent="0.25">
      <c r="C72" s="1" t="s">
        <v>37</v>
      </c>
      <c r="D72" s="2" t="s">
        <v>28</v>
      </c>
      <c r="E72" s="9">
        <f>'Heat Matrix Calc'!AI72</f>
        <v>0</v>
      </c>
      <c r="F72" s="9">
        <f>'Heat Matrix Calc'!AJ72</f>
        <v>0</v>
      </c>
      <c r="G72" s="9">
        <f>'Heat Matrix Calc'!AK72</f>
        <v>0</v>
      </c>
      <c r="H72" s="9">
        <f>'Heat Matrix Calc'!AL72</f>
        <v>0</v>
      </c>
      <c r="I72" s="9">
        <f>'Heat Matrix Calc'!AM72</f>
        <v>208.32</v>
      </c>
      <c r="J72" s="9">
        <f>'Heat Matrix Calc'!AN72</f>
        <v>223.2</v>
      </c>
      <c r="K72" s="9">
        <f>'Heat Matrix Calc'!AO72</f>
        <v>238.08</v>
      </c>
      <c r="L72" s="9">
        <f>'Heat Matrix Calc'!AP72</f>
        <v>15.409341720668548</v>
      </c>
      <c r="M72" s="9">
        <f>'Heat Matrix Calc'!AQ72</f>
        <v>0</v>
      </c>
      <c r="N72" s="13">
        <f>'Heat Matrix Calc'!AR72</f>
        <v>0</v>
      </c>
      <c r="O72" s="5">
        <f>'Heat Matrix Calc'!AS72</f>
        <v>0</v>
      </c>
      <c r="P72" s="14">
        <f>'Heat Matrix Calc'!AT72</f>
        <v>0</v>
      </c>
    </row>
    <row r="73" spans="2:25" x14ac:dyDescent="0.25">
      <c r="C73" s="1" t="s">
        <v>38</v>
      </c>
      <c r="D73" s="2" t="s">
        <v>28</v>
      </c>
      <c r="E73" s="9">
        <f>'Heat Matrix Calc'!AI73</f>
        <v>0</v>
      </c>
      <c r="F73" s="9">
        <f>'Heat Matrix Calc'!AJ73</f>
        <v>0</v>
      </c>
      <c r="G73" s="9">
        <f>'Heat Matrix Calc'!AK73</f>
        <v>0</v>
      </c>
      <c r="H73" s="9">
        <f>'Heat Matrix Calc'!AL73</f>
        <v>0</v>
      </c>
      <c r="I73" s="9">
        <f>'Heat Matrix Calc'!AM73</f>
        <v>0</v>
      </c>
      <c r="J73" s="9">
        <f>'Heat Matrix Calc'!AN73</f>
        <v>11.16</v>
      </c>
      <c r="K73" s="9">
        <f>'Heat Matrix Calc'!AO73</f>
        <v>59.52</v>
      </c>
      <c r="L73" s="9">
        <f>'Heat Matrix Calc'!AP73</f>
        <v>15.409341720668548</v>
      </c>
      <c r="M73" s="9">
        <f>'Heat Matrix Calc'!AQ73</f>
        <v>0</v>
      </c>
      <c r="N73" s="13">
        <f>'Heat Matrix Calc'!AR73</f>
        <v>0</v>
      </c>
      <c r="O73" s="5">
        <f>'Heat Matrix Calc'!AS73</f>
        <v>0</v>
      </c>
      <c r="P73" s="14">
        <f>'Heat Matrix Calc'!AT73</f>
        <v>0</v>
      </c>
    </row>
    <row r="74" spans="2:25" x14ac:dyDescent="0.25">
      <c r="C74" s="1" t="s">
        <v>20</v>
      </c>
      <c r="D74" s="2" t="s">
        <v>28</v>
      </c>
      <c r="E74" s="9">
        <f>'Heat Matrix Calc'!AI74</f>
        <v>-291.64800000000002</v>
      </c>
      <c r="F74" s="9">
        <f>'Heat Matrix Calc'!AJ74</f>
        <v>-162.4896</v>
      </c>
      <c r="G74" s="9">
        <f>'Heat Matrix Calc'!AK74</f>
        <v>-208.32</v>
      </c>
      <c r="H74" s="9">
        <f>'Heat Matrix Calc'!AL74</f>
        <v>0</v>
      </c>
      <c r="I74" s="9">
        <f>'Heat Matrix Calc'!AM74</f>
        <v>0</v>
      </c>
      <c r="J74" s="9">
        <f>'Heat Matrix Calc'!AN74</f>
        <v>33.479999999999997</v>
      </c>
      <c r="K74" s="9">
        <f>'Heat Matrix Calc'!AO74</f>
        <v>0</v>
      </c>
      <c r="L74" s="9">
        <f>'Heat Matrix Calc'!AP74</f>
        <v>0</v>
      </c>
      <c r="M74" s="9">
        <f>'Heat Matrix Calc'!AQ74</f>
        <v>0</v>
      </c>
      <c r="N74" s="172">
        <f>'Heat Matrix Calc'!AR74</f>
        <v>0</v>
      </c>
      <c r="O74" s="173">
        <f>'Heat Matrix Calc'!AS74</f>
        <v>0</v>
      </c>
      <c r="P74" s="174">
        <f>'Heat Matrix Calc'!AT74</f>
        <v>0</v>
      </c>
      <c r="R74" s="220" t="s">
        <v>20</v>
      </c>
      <c r="S74" s="220">
        <f>SUM(E74:P74)</f>
        <v>-628.97759999999994</v>
      </c>
    </row>
    <row r="75" spans="2:25" x14ac:dyDescent="0.25">
      <c r="C75" s="1" t="s">
        <v>21</v>
      </c>
      <c r="D75" s="2" t="s">
        <v>28</v>
      </c>
      <c r="E75" s="9">
        <f>'Heat Matrix Calc'!AI75</f>
        <v>-781.2</v>
      </c>
      <c r="F75" s="9">
        <f>'Heat Matrix Calc'!AJ75</f>
        <v>0</v>
      </c>
      <c r="G75" s="9">
        <f>'Heat Matrix Calc'!AK75</f>
        <v>-223.2</v>
      </c>
      <c r="H75" s="9">
        <f>'Heat Matrix Calc'!AL75</f>
        <v>-11.16</v>
      </c>
      <c r="I75" s="9">
        <f>'Heat Matrix Calc'!AM75</f>
        <v>-33.479999999999997</v>
      </c>
      <c r="J75" s="9">
        <f>'Heat Matrix Calc'!AN75</f>
        <v>0</v>
      </c>
      <c r="K75" s="9">
        <f>'Heat Matrix Calc'!AO75</f>
        <v>33.479999999999997</v>
      </c>
      <c r="L75" s="9">
        <f>'Heat Matrix Calc'!AP75</f>
        <v>0</v>
      </c>
      <c r="M75" s="9">
        <f>'Heat Matrix Calc'!AQ75</f>
        <v>0</v>
      </c>
      <c r="N75" s="172">
        <f>'Heat Matrix Calc'!AR75</f>
        <v>0</v>
      </c>
      <c r="O75" s="173">
        <f>'Heat Matrix Calc'!AS75</f>
        <v>0</v>
      </c>
      <c r="P75" s="174">
        <f>'Heat Matrix Calc'!AT75</f>
        <v>0</v>
      </c>
      <c r="R75" s="220" t="s">
        <v>21</v>
      </c>
      <c r="S75" s="220">
        <f>SUM(E75:P75)</f>
        <v>-1015.56</v>
      </c>
    </row>
    <row r="76" spans="2:25" x14ac:dyDescent="0.25">
      <c r="C76" s="1" t="s">
        <v>27</v>
      </c>
      <c r="D76" s="2" t="s">
        <v>28</v>
      </c>
      <c r="E76" s="9">
        <f>'Heat Matrix Calc'!AI76</f>
        <v>-833.28</v>
      </c>
      <c r="F76" s="9">
        <f>'Heat Matrix Calc'!AJ76</f>
        <v>0</v>
      </c>
      <c r="G76" s="9">
        <f>'Heat Matrix Calc'!AK76</f>
        <v>-238.08</v>
      </c>
      <c r="H76" s="9">
        <f>'Heat Matrix Calc'!AL76</f>
        <v>-59.52</v>
      </c>
      <c r="I76" s="9">
        <f>'Heat Matrix Calc'!AM76</f>
        <v>0</v>
      </c>
      <c r="J76" s="9">
        <f>'Heat Matrix Calc'!AN76</f>
        <v>-33.479999999999997</v>
      </c>
      <c r="K76" s="9">
        <f>'Heat Matrix Calc'!AO76</f>
        <v>0</v>
      </c>
      <c r="L76" s="9">
        <f>'Heat Matrix Calc'!AP76</f>
        <v>-188.96981128495764</v>
      </c>
      <c r="M76" s="9">
        <f>'Heat Matrix Calc'!AQ76</f>
        <v>0</v>
      </c>
      <c r="N76" s="172">
        <f>'Heat Matrix Calc'!AR76</f>
        <v>0</v>
      </c>
      <c r="O76" s="173">
        <f>'Heat Matrix Calc'!AS76</f>
        <v>0</v>
      </c>
      <c r="P76" s="174">
        <f>'Heat Matrix Calc'!AT76</f>
        <v>0</v>
      </c>
      <c r="R76" s="220" t="s">
        <v>27</v>
      </c>
      <c r="S76" s="220">
        <f t="shared" ref="S76:S77" si="5">SUM(E76:P76)</f>
        <v>-1353.3298112849575</v>
      </c>
    </row>
    <row r="77" spans="2:25" x14ac:dyDescent="0.25">
      <c r="C77" s="1" t="s">
        <v>19</v>
      </c>
      <c r="D77" s="2" t="s">
        <v>28</v>
      </c>
      <c r="E77" s="9">
        <f>'Heat Matrix Calc'!AI77</f>
        <v>-107.86539204467985</v>
      </c>
      <c r="F77" s="9">
        <f>'Heat Matrix Calc'!AJ77</f>
        <v>0</v>
      </c>
      <c r="G77" s="9">
        <f>'Heat Matrix Calc'!AK77</f>
        <v>-15.409341720668548</v>
      </c>
      <c r="H77" s="9">
        <f>'Heat Matrix Calc'!AL77</f>
        <v>-15.409341720668548</v>
      </c>
      <c r="I77" s="9">
        <f>'Heat Matrix Calc'!AM77</f>
        <v>0</v>
      </c>
      <c r="J77" s="9">
        <f>'Heat Matrix Calc'!AN77</f>
        <v>0</v>
      </c>
      <c r="K77" s="9">
        <f>'Heat Matrix Calc'!AO77</f>
        <v>188.96981128495764</v>
      </c>
      <c r="L77" s="9">
        <f>'Heat Matrix Calc'!AP77</f>
        <v>0</v>
      </c>
      <c r="M77" s="9">
        <f>'Heat Matrix Calc'!AQ77</f>
        <v>-50.287463463512069</v>
      </c>
      <c r="N77" s="172">
        <f>'Heat Matrix Calc'!AR77</f>
        <v>0</v>
      </c>
      <c r="O77" s="173">
        <f>'Heat Matrix Calc'!AS77</f>
        <v>0</v>
      </c>
      <c r="P77" s="174">
        <f>'Heat Matrix Calc'!AT77</f>
        <v>0</v>
      </c>
      <c r="R77" s="220" t="s">
        <v>19</v>
      </c>
      <c r="S77" s="220">
        <f t="shared" si="5"/>
        <v>-1.7276645713764083E-3</v>
      </c>
      <c r="U77" s="220">
        <f>SUMIF(S74:S77,"&lt;0",S74:S77)</f>
        <v>-2997.8691389495289</v>
      </c>
      <c r="V77" s="220">
        <f>SUMIF(S74:S77,"&gt;0",S74:S77)</f>
        <v>0</v>
      </c>
      <c r="Y77" s="220">
        <f>U77/31</f>
        <v>-96.70545609514609</v>
      </c>
    </row>
    <row r="78" spans="2:25" x14ac:dyDescent="0.25">
      <c r="C78" s="1" t="s">
        <v>35</v>
      </c>
      <c r="D78" s="2" t="s">
        <v>28</v>
      </c>
      <c r="E78" s="9">
        <f>'Heat Matrix Calc'!AI78</f>
        <v>0</v>
      </c>
      <c r="F78" s="9">
        <f>'Heat Matrix Calc'!AJ78</f>
        <v>0</v>
      </c>
      <c r="G78" s="9">
        <f>'Heat Matrix Calc'!AK78</f>
        <v>0</v>
      </c>
      <c r="H78" s="9">
        <f>'Heat Matrix Calc'!AL78</f>
        <v>0</v>
      </c>
      <c r="I78" s="9">
        <f>'Heat Matrix Calc'!AM78</f>
        <v>0</v>
      </c>
      <c r="J78" s="9">
        <f>'Heat Matrix Calc'!AN78</f>
        <v>0</v>
      </c>
      <c r="K78" s="9">
        <f>'Heat Matrix Calc'!AO78</f>
        <v>0</v>
      </c>
      <c r="L78" s="9">
        <f>'Heat Matrix Calc'!AP78</f>
        <v>50.287463463512069</v>
      </c>
      <c r="M78" s="9">
        <f>'Heat Matrix Calc'!AQ78</f>
        <v>0</v>
      </c>
      <c r="N78" s="13">
        <f>'Heat Matrix Calc'!AR78</f>
        <v>0</v>
      </c>
      <c r="O78" s="5">
        <f>'Heat Matrix Calc'!AS78</f>
        <v>0</v>
      </c>
      <c r="P78" s="14">
        <f>'Heat Matrix Calc'!AT78</f>
        <v>0</v>
      </c>
    </row>
    <row r="79" spans="2:25" x14ac:dyDescent="0.25">
      <c r="C79" s="1" t="s">
        <v>33</v>
      </c>
      <c r="D79" s="2" t="s">
        <v>28</v>
      </c>
      <c r="E79" s="13">
        <f>'Heat Matrix Calc'!AI79</f>
        <v>0</v>
      </c>
      <c r="F79" s="13">
        <f>'Heat Matrix Calc'!AJ79</f>
        <v>0</v>
      </c>
      <c r="G79" s="13">
        <f>'Heat Matrix Calc'!AK79</f>
        <v>0</v>
      </c>
      <c r="H79" s="13">
        <f>'Heat Matrix Calc'!AL79</f>
        <v>0</v>
      </c>
      <c r="I79" s="172">
        <f>'Heat Matrix Calc'!AM79</f>
        <v>0</v>
      </c>
      <c r="J79" s="172">
        <f>'Heat Matrix Calc'!AN79</f>
        <v>0</v>
      </c>
      <c r="K79" s="172">
        <f>'Heat Matrix Calc'!AO79</f>
        <v>0</v>
      </c>
      <c r="L79" s="172">
        <f>'Heat Matrix Calc'!AP79</f>
        <v>0</v>
      </c>
      <c r="M79" s="13">
        <f>'Heat Matrix Calc'!AQ79</f>
        <v>0</v>
      </c>
      <c r="N79" s="13">
        <f>'Heat Matrix Calc'!AR79</f>
        <v>0</v>
      </c>
      <c r="O79" s="5">
        <f>'Heat Matrix Calc'!AS79</f>
        <v>0</v>
      </c>
      <c r="P79" s="14">
        <f>'Heat Matrix Calc'!AT79</f>
        <v>0</v>
      </c>
      <c r="R79" s="220" t="s">
        <v>227</v>
      </c>
      <c r="S79" s="220">
        <f>-SUM(N70:P78)</f>
        <v>0</v>
      </c>
    </row>
    <row r="80" spans="2:25" x14ac:dyDescent="0.25">
      <c r="C80" s="1" t="s">
        <v>31</v>
      </c>
      <c r="D80" s="2" t="s">
        <v>28</v>
      </c>
      <c r="E80" s="5">
        <f>'Heat Matrix Calc'!AI80</f>
        <v>0</v>
      </c>
      <c r="F80" s="5">
        <f>'Heat Matrix Calc'!AJ80</f>
        <v>0</v>
      </c>
      <c r="G80" s="5">
        <f>'Heat Matrix Calc'!AK80</f>
        <v>0</v>
      </c>
      <c r="H80" s="5">
        <f>'Heat Matrix Calc'!AL80</f>
        <v>0</v>
      </c>
      <c r="I80" s="173">
        <f>'Heat Matrix Calc'!AM80</f>
        <v>0</v>
      </c>
      <c r="J80" s="173">
        <f>'Heat Matrix Calc'!AN80</f>
        <v>0</v>
      </c>
      <c r="K80" s="173">
        <f>'Heat Matrix Calc'!AO80</f>
        <v>0</v>
      </c>
      <c r="L80" s="173">
        <f>'Heat Matrix Calc'!AP80</f>
        <v>0</v>
      </c>
      <c r="M80" s="5">
        <f>'Heat Matrix Calc'!AQ80</f>
        <v>0</v>
      </c>
      <c r="N80" s="5">
        <f>'Heat Matrix Calc'!AR80</f>
        <v>0</v>
      </c>
      <c r="O80" s="5">
        <f>'Heat Matrix Calc'!AS80</f>
        <v>0</v>
      </c>
      <c r="P80" s="14">
        <f>'Heat Matrix Calc'!AT80</f>
        <v>0</v>
      </c>
    </row>
    <row r="81" spans="3:25" x14ac:dyDescent="0.25">
      <c r="C81" s="1" t="s">
        <v>41</v>
      </c>
      <c r="D81" s="2" t="s">
        <v>28</v>
      </c>
      <c r="E81" s="14">
        <f>'Heat Matrix Calc'!AI81</f>
        <v>0</v>
      </c>
      <c r="F81" s="14">
        <f>'Heat Matrix Calc'!AJ81</f>
        <v>0</v>
      </c>
      <c r="G81" s="14">
        <f>'Heat Matrix Calc'!AK81</f>
        <v>0</v>
      </c>
      <c r="H81" s="14">
        <f>'Heat Matrix Calc'!AL81</f>
        <v>0</v>
      </c>
      <c r="I81" s="174">
        <f>'Heat Matrix Calc'!AM81</f>
        <v>0</v>
      </c>
      <c r="J81" s="174">
        <f>'Heat Matrix Calc'!AN81</f>
        <v>0</v>
      </c>
      <c r="K81" s="174">
        <f>'Heat Matrix Calc'!AO81</f>
        <v>0</v>
      </c>
      <c r="L81" s="174">
        <f>'Heat Matrix Calc'!AP81</f>
        <v>0</v>
      </c>
      <c r="M81" s="14">
        <f>'Heat Matrix Calc'!AQ81</f>
        <v>0</v>
      </c>
      <c r="N81" s="14">
        <f>'Heat Matrix Calc'!AR81</f>
        <v>0</v>
      </c>
      <c r="O81" s="14">
        <f>'Heat Matrix Calc'!AS81</f>
        <v>0</v>
      </c>
      <c r="P81" s="14">
        <f>'Heat Matrix Calc'!AT81</f>
        <v>0</v>
      </c>
      <c r="R81" s="220" t="s">
        <v>35</v>
      </c>
      <c r="S81" s="220">
        <f>SUM(E78:P78)</f>
        <v>50.287463463512069</v>
      </c>
    </row>
    <row r="83" spans="3:25" ht="35" x14ac:dyDescent="0.25">
      <c r="C83" s="16" t="s">
        <v>211</v>
      </c>
      <c r="D83" s="16"/>
      <c r="E83" s="15" t="s">
        <v>39</v>
      </c>
      <c r="F83" s="15" t="s">
        <v>36</v>
      </c>
      <c r="G83" s="15" t="s">
        <v>37</v>
      </c>
      <c r="H83" s="15" t="s">
        <v>38</v>
      </c>
      <c r="I83" s="15" t="s">
        <v>20</v>
      </c>
      <c r="J83" s="15" t="s">
        <v>21</v>
      </c>
      <c r="K83" s="15" t="s">
        <v>27</v>
      </c>
      <c r="L83" s="15" t="s">
        <v>19</v>
      </c>
      <c r="M83" s="15" t="s">
        <v>35</v>
      </c>
      <c r="N83" s="15" t="s">
        <v>33</v>
      </c>
      <c r="O83" s="15" t="s">
        <v>31</v>
      </c>
      <c r="P83" s="15" t="s">
        <v>41</v>
      </c>
      <c r="R83" s="218" t="s">
        <v>228</v>
      </c>
      <c r="S83" s="218">
        <f>SUM(S85:S96)</f>
        <v>-5.1159076974727213E-13</v>
      </c>
    </row>
    <row r="84" spans="3:25" x14ac:dyDescent="0.25">
      <c r="C84" s="16"/>
      <c r="D84" s="16"/>
      <c r="E84" s="190" t="s">
        <v>6</v>
      </c>
      <c r="F84" s="190" t="str">
        <f>E84</f>
        <v>Mar</v>
      </c>
      <c r="G84" s="190" t="str">
        <f t="shared" ref="G84:P84" si="6">F84</f>
        <v>Mar</v>
      </c>
      <c r="H84" s="190" t="str">
        <f t="shared" si="6"/>
        <v>Mar</v>
      </c>
      <c r="I84" s="190" t="str">
        <f t="shared" si="6"/>
        <v>Mar</v>
      </c>
      <c r="J84" s="190" t="str">
        <f t="shared" si="6"/>
        <v>Mar</v>
      </c>
      <c r="K84" s="190" t="str">
        <f t="shared" si="6"/>
        <v>Mar</v>
      </c>
      <c r="L84" s="190" t="str">
        <f t="shared" si="6"/>
        <v>Mar</v>
      </c>
      <c r="M84" s="190" t="str">
        <f t="shared" si="6"/>
        <v>Mar</v>
      </c>
      <c r="N84" s="190" t="str">
        <f t="shared" si="6"/>
        <v>Mar</v>
      </c>
      <c r="O84" s="190" t="str">
        <f t="shared" si="6"/>
        <v>Mar</v>
      </c>
      <c r="P84" s="190" t="str">
        <f t="shared" si="6"/>
        <v>Mar</v>
      </c>
      <c r="Q84" s="171"/>
      <c r="R84" s="219"/>
      <c r="S84" s="219"/>
    </row>
    <row r="85" spans="3:25" x14ac:dyDescent="0.25">
      <c r="C85" s="1" t="s">
        <v>39</v>
      </c>
      <c r="D85" s="2" t="s">
        <v>29</v>
      </c>
      <c r="E85" s="9">
        <f>'Heat Matrix Calc'!AI156</f>
        <v>0</v>
      </c>
      <c r="F85" s="9">
        <f>'Heat Matrix Calc'!AJ156</f>
        <v>0</v>
      </c>
      <c r="G85" s="9">
        <f>'Heat Matrix Calc'!AK156</f>
        <v>0</v>
      </c>
      <c r="H85" s="9">
        <f>'Heat Matrix Calc'!AL156</f>
        <v>0</v>
      </c>
      <c r="I85" s="9">
        <f>'Heat Matrix Calc'!AM156</f>
        <v>229.15199999999999</v>
      </c>
      <c r="J85" s="9">
        <f>'Heat Matrix Calc'!AN156</f>
        <v>624.96</v>
      </c>
      <c r="K85" s="9">
        <f>'Heat Matrix Calc'!AO156</f>
        <v>624.96</v>
      </c>
      <c r="L85" s="9">
        <f>'Heat Matrix Calc'!AP156</f>
        <v>37.876474046493698</v>
      </c>
      <c r="M85" s="9">
        <f>'Heat Matrix Calc'!AQ156</f>
        <v>0</v>
      </c>
      <c r="N85" s="13">
        <f>'Heat Matrix Calc'!AR156</f>
        <v>0</v>
      </c>
      <c r="O85" s="5">
        <f>'Heat Matrix Calc'!AS156</f>
        <v>0</v>
      </c>
      <c r="P85" s="14">
        <f>'Heat Matrix Calc'!AT156</f>
        <v>0</v>
      </c>
      <c r="R85" s="220" t="s">
        <v>48</v>
      </c>
      <c r="S85" s="220">
        <f>SUM(E85:P88)</f>
        <v>2229.8087237740629</v>
      </c>
    </row>
    <row r="86" spans="3:25" x14ac:dyDescent="0.25">
      <c r="C86" s="1" t="s">
        <v>36</v>
      </c>
      <c r="D86" s="2" t="s">
        <v>29</v>
      </c>
      <c r="E86" s="9">
        <f>'Heat Matrix Calc'!AI157</f>
        <v>0</v>
      </c>
      <c r="F86" s="9">
        <f>'Heat Matrix Calc'!AJ157</f>
        <v>0</v>
      </c>
      <c r="G86" s="9">
        <f>'Heat Matrix Calc'!AK157</f>
        <v>0</v>
      </c>
      <c r="H86" s="9">
        <f>'Heat Matrix Calc'!AL157</f>
        <v>0</v>
      </c>
      <c r="I86" s="9">
        <f>'Heat Matrix Calc'!AM157</f>
        <v>127.6704</v>
      </c>
      <c r="J86" s="9">
        <f>'Heat Matrix Calc'!AN157</f>
        <v>0</v>
      </c>
      <c r="K86" s="9">
        <f>'Heat Matrix Calc'!AO157</f>
        <v>0</v>
      </c>
      <c r="L86" s="9">
        <f>'Heat Matrix Calc'!AP157</f>
        <v>0</v>
      </c>
      <c r="M86" s="9">
        <f>'Heat Matrix Calc'!AQ157</f>
        <v>0</v>
      </c>
      <c r="N86" s="13">
        <f>'Heat Matrix Calc'!AR157</f>
        <v>0</v>
      </c>
      <c r="O86" s="5">
        <f>'Heat Matrix Calc'!AS157</f>
        <v>0</v>
      </c>
      <c r="P86" s="14">
        <f>'Heat Matrix Calc'!AT157</f>
        <v>0</v>
      </c>
    </row>
    <row r="87" spans="3:25" x14ac:dyDescent="0.25">
      <c r="C87" s="1" t="s">
        <v>37</v>
      </c>
      <c r="D87" s="2" t="s">
        <v>29</v>
      </c>
      <c r="E87" s="9">
        <f>'Heat Matrix Calc'!AI158</f>
        <v>0</v>
      </c>
      <c r="F87" s="9">
        <f>'Heat Matrix Calc'!AJ158</f>
        <v>0</v>
      </c>
      <c r="G87" s="9">
        <f>'Heat Matrix Calc'!AK158</f>
        <v>0</v>
      </c>
      <c r="H87" s="9">
        <f>'Heat Matrix Calc'!AL158</f>
        <v>0</v>
      </c>
      <c r="I87" s="9">
        <f>'Heat Matrix Calc'!AM158</f>
        <v>163.68</v>
      </c>
      <c r="J87" s="9">
        <f>'Heat Matrix Calc'!AN158</f>
        <v>178.56</v>
      </c>
      <c r="K87" s="9">
        <f>'Heat Matrix Calc'!AO158</f>
        <v>178.56</v>
      </c>
      <c r="L87" s="9">
        <f>'Heat Matrix Calc'!AP158</f>
        <v>5.410924863784814</v>
      </c>
      <c r="M87" s="9">
        <f>'Heat Matrix Calc'!AQ158</f>
        <v>0</v>
      </c>
      <c r="N87" s="13">
        <f>'Heat Matrix Calc'!AR158</f>
        <v>0</v>
      </c>
      <c r="O87" s="5">
        <f>'Heat Matrix Calc'!AS158</f>
        <v>0</v>
      </c>
      <c r="P87" s="14">
        <f>'Heat Matrix Calc'!AT158</f>
        <v>0</v>
      </c>
    </row>
    <row r="88" spans="3:25" x14ac:dyDescent="0.25">
      <c r="C88" s="1" t="s">
        <v>38</v>
      </c>
      <c r="D88" s="2" t="s">
        <v>29</v>
      </c>
      <c r="E88" s="9">
        <f>'Heat Matrix Calc'!AI159</f>
        <v>0</v>
      </c>
      <c r="F88" s="9">
        <f>'Heat Matrix Calc'!AJ159</f>
        <v>0</v>
      </c>
      <c r="G88" s="9">
        <f>'Heat Matrix Calc'!AK159</f>
        <v>0</v>
      </c>
      <c r="H88" s="9">
        <f>'Heat Matrix Calc'!AL159</f>
        <v>0</v>
      </c>
      <c r="I88" s="9">
        <f>'Heat Matrix Calc'!AM159</f>
        <v>0</v>
      </c>
      <c r="J88" s="9">
        <f>'Heat Matrix Calc'!AN159</f>
        <v>8.9280000000000008</v>
      </c>
      <c r="K88" s="9">
        <f>'Heat Matrix Calc'!AO159</f>
        <v>44.64</v>
      </c>
      <c r="L88" s="9">
        <f>'Heat Matrix Calc'!AP159</f>
        <v>5.410924863784814</v>
      </c>
      <c r="M88" s="9">
        <f>'Heat Matrix Calc'!AQ159</f>
        <v>0</v>
      </c>
      <c r="N88" s="13">
        <f>'Heat Matrix Calc'!AR159</f>
        <v>0</v>
      </c>
      <c r="O88" s="5">
        <f>'Heat Matrix Calc'!AS159</f>
        <v>0</v>
      </c>
      <c r="P88" s="14">
        <f>'Heat Matrix Calc'!AT159</f>
        <v>0</v>
      </c>
    </row>
    <row r="89" spans="3:25" x14ac:dyDescent="0.25">
      <c r="C89" s="1" t="s">
        <v>20</v>
      </c>
      <c r="D89" s="2" t="s">
        <v>29</v>
      </c>
      <c r="E89" s="9">
        <f>'Heat Matrix Calc'!AI160</f>
        <v>-229.15199999999999</v>
      </c>
      <c r="F89" s="9">
        <f>'Heat Matrix Calc'!AJ160</f>
        <v>-127.6704</v>
      </c>
      <c r="G89" s="9">
        <f>'Heat Matrix Calc'!AK160</f>
        <v>-163.68</v>
      </c>
      <c r="H89" s="9">
        <f>'Heat Matrix Calc'!AL160</f>
        <v>0</v>
      </c>
      <c r="I89" s="9">
        <f>'Heat Matrix Calc'!AM160</f>
        <v>0</v>
      </c>
      <c r="J89" s="9">
        <f>'Heat Matrix Calc'!AN160</f>
        <v>33.479999999999997</v>
      </c>
      <c r="K89" s="9">
        <f>'Heat Matrix Calc'!AO160</f>
        <v>0</v>
      </c>
      <c r="L89" s="9">
        <f>'Heat Matrix Calc'!AP160</f>
        <v>0</v>
      </c>
      <c r="M89" s="9">
        <f>'Heat Matrix Calc'!AQ160</f>
        <v>0</v>
      </c>
      <c r="N89" s="172">
        <f>'Heat Matrix Calc'!AR160</f>
        <v>0</v>
      </c>
      <c r="O89" s="173">
        <f>'Heat Matrix Calc'!AS160</f>
        <v>0</v>
      </c>
      <c r="P89" s="174">
        <f>'Heat Matrix Calc'!AT160</f>
        <v>0</v>
      </c>
      <c r="R89" s="220" t="s">
        <v>20</v>
      </c>
      <c r="S89" s="220">
        <f>SUM(E89:P89)</f>
        <v>-487.02240000000006</v>
      </c>
    </row>
    <row r="90" spans="3:25" x14ac:dyDescent="0.25">
      <c r="C90" s="1" t="s">
        <v>21</v>
      </c>
      <c r="D90" s="2" t="s">
        <v>29</v>
      </c>
      <c r="E90" s="9">
        <f>'Heat Matrix Calc'!AI161</f>
        <v>-624.96</v>
      </c>
      <c r="F90" s="9">
        <f>'Heat Matrix Calc'!AJ161</f>
        <v>0</v>
      </c>
      <c r="G90" s="9">
        <f>'Heat Matrix Calc'!AK161</f>
        <v>-178.56</v>
      </c>
      <c r="H90" s="9">
        <f>'Heat Matrix Calc'!AL161</f>
        <v>-8.9280000000000008</v>
      </c>
      <c r="I90" s="9">
        <f>'Heat Matrix Calc'!AM161</f>
        <v>-33.479999999999997</v>
      </c>
      <c r="J90" s="9">
        <f>'Heat Matrix Calc'!AN161</f>
        <v>0</v>
      </c>
      <c r="K90" s="9">
        <f>'Heat Matrix Calc'!AO161</f>
        <v>0</v>
      </c>
      <c r="L90" s="9">
        <f>'Heat Matrix Calc'!AP161</f>
        <v>0</v>
      </c>
      <c r="M90" s="9">
        <f>'Heat Matrix Calc'!AQ161</f>
        <v>0</v>
      </c>
      <c r="N90" s="172">
        <f>'Heat Matrix Calc'!AR161</f>
        <v>0</v>
      </c>
      <c r="O90" s="173">
        <f>'Heat Matrix Calc'!AS161</f>
        <v>0</v>
      </c>
      <c r="P90" s="174">
        <f>'Heat Matrix Calc'!AT161</f>
        <v>0</v>
      </c>
      <c r="R90" s="220" t="s">
        <v>21</v>
      </c>
      <c r="S90" s="220">
        <f>SUM(E90:P90)</f>
        <v>-845.928</v>
      </c>
    </row>
    <row r="91" spans="3:25" x14ac:dyDescent="0.25">
      <c r="C91" s="1" t="s">
        <v>27</v>
      </c>
      <c r="D91" s="2" t="s">
        <v>29</v>
      </c>
      <c r="E91" s="9">
        <f>'Heat Matrix Calc'!AI162</f>
        <v>-624.96</v>
      </c>
      <c r="F91" s="9">
        <f>'Heat Matrix Calc'!AJ162</f>
        <v>0</v>
      </c>
      <c r="G91" s="9">
        <f>'Heat Matrix Calc'!AK162</f>
        <v>-178.56</v>
      </c>
      <c r="H91" s="9">
        <f>'Heat Matrix Calc'!AL162</f>
        <v>-44.64</v>
      </c>
      <c r="I91" s="9">
        <f>'Heat Matrix Calc'!AM162</f>
        <v>0</v>
      </c>
      <c r="J91" s="9">
        <f>'Heat Matrix Calc'!AN162</f>
        <v>0</v>
      </c>
      <c r="K91" s="9">
        <f>'Heat Matrix Calc'!AO162</f>
        <v>0</v>
      </c>
      <c r="L91" s="9">
        <f>'Heat Matrix Calc'!AP162</f>
        <v>-280.01419056484167</v>
      </c>
      <c r="M91" s="9">
        <f>'Heat Matrix Calc'!AQ162</f>
        <v>0</v>
      </c>
      <c r="N91" s="172">
        <f>'Heat Matrix Calc'!AR162</f>
        <v>0</v>
      </c>
      <c r="O91" s="173">
        <f>'Heat Matrix Calc'!AS162</f>
        <v>0</v>
      </c>
      <c r="P91" s="174">
        <f>'Heat Matrix Calc'!AT162</f>
        <v>0</v>
      </c>
      <c r="R91" s="220" t="s">
        <v>27</v>
      </c>
      <c r="S91" s="220">
        <f t="shared" ref="S91:S92" si="7">SUM(E91:P91)</f>
        <v>-1128.1741905648416</v>
      </c>
    </row>
    <row r="92" spans="3:25" x14ac:dyDescent="0.25">
      <c r="C92" s="1" t="s">
        <v>19</v>
      </c>
      <c r="D92" s="2" t="s">
        <v>29</v>
      </c>
      <c r="E92" s="9">
        <f>'Heat Matrix Calc'!AI163</f>
        <v>-37.876474046493698</v>
      </c>
      <c r="F92" s="9">
        <f>'Heat Matrix Calc'!AJ163</f>
        <v>0</v>
      </c>
      <c r="G92" s="9">
        <f>'Heat Matrix Calc'!AK163</f>
        <v>-5.410924863784814</v>
      </c>
      <c r="H92" s="9">
        <f>'Heat Matrix Calc'!AL163</f>
        <v>-5.410924863784814</v>
      </c>
      <c r="I92" s="9">
        <f>'Heat Matrix Calc'!AM163</f>
        <v>0</v>
      </c>
      <c r="J92" s="9">
        <f>'Heat Matrix Calc'!AN163</f>
        <v>0</v>
      </c>
      <c r="K92" s="9">
        <f>'Heat Matrix Calc'!AO163</f>
        <v>280.01419056484167</v>
      </c>
      <c r="L92" s="9">
        <f>'Heat Matrix Calc'!AP163</f>
        <v>0</v>
      </c>
      <c r="M92" s="9">
        <f>'Heat Matrix Calc'!AQ163</f>
        <v>-231.31786205955729</v>
      </c>
      <c r="N92" s="172">
        <f>'Heat Matrix Calc'!AR163</f>
        <v>0</v>
      </c>
      <c r="O92" s="173">
        <f>'Heat Matrix Calc'!AS163</f>
        <v>0</v>
      </c>
      <c r="P92" s="174">
        <f>'Heat Matrix Calc'!AT163</f>
        <v>0</v>
      </c>
      <c r="R92" s="220" t="s">
        <v>19</v>
      </c>
      <c r="S92" s="220">
        <f t="shared" si="7"/>
        <v>-1.9952687789555057E-3</v>
      </c>
      <c r="U92" s="220">
        <f>SUMIF(S89:S92,"&lt;0",S89:S92)</f>
        <v>-2461.126585833621</v>
      </c>
      <c r="V92" s="220">
        <f>SUMIF(S89:S92,"&gt;0",S89:S92)</f>
        <v>0</v>
      </c>
      <c r="Y92" s="220">
        <f>U92/31</f>
        <v>-79.391180188181323</v>
      </c>
    </row>
    <row r="93" spans="3:25" x14ac:dyDescent="0.25">
      <c r="C93" s="1" t="s">
        <v>35</v>
      </c>
      <c r="D93" s="2" t="s">
        <v>29</v>
      </c>
      <c r="E93" s="9">
        <f>'Heat Matrix Calc'!AI164</f>
        <v>0</v>
      </c>
      <c r="F93" s="9">
        <f>'Heat Matrix Calc'!AJ164</f>
        <v>0</v>
      </c>
      <c r="G93" s="9">
        <f>'Heat Matrix Calc'!AK164</f>
        <v>0</v>
      </c>
      <c r="H93" s="9">
        <f>'Heat Matrix Calc'!AL164</f>
        <v>0</v>
      </c>
      <c r="I93" s="9">
        <f>'Heat Matrix Calc'!AM164</f>
        <v>0</v>
      </c>
      <c r="J93" s="9">
        <f>'Heat Matrix Calc'!AN164</f>
        <v>0</v>
      </c>
      <c r="K93" s="9">
        <f>'Heat Matrix Calc'!AO164</f>
        <v>0</v>
      </c>
      <c r="L93" s="9">
        <f>'Heat Matrix Calc'!AP164</f>
        <v>231.31786205955729</v>
      </c>
      <c r="M93" s="9">
        <f>'Heat Matrix Calc'!AQ164</f>
        <v>0</v>
      </c>
      <c r="N93" s="13">
        <f>'Heat Matrix Calc'!AR164</f>
        <v>0</v>
      </c>
      <c r="O93" s="5">
        <f>'Heat Matrix Calc'!AS164</f>
        <v>0</v>
      </c>
      <c r="P93" s="14">
        <f>'Heat Matrix Calc'!AT164</f>
        <v>0</v>
      </c>
    </row>
    <row r="94" spans="3:25" x14ac:dyDescent="0.25">
      <c r="C94" s="1" t="s">
        <v>33</v>
      </c>
      <c r="D94" s="2" t="s">
        <v>29</v>
      </c>
      <c r="E94" s="13">
        <f>'Heat Matrix Calc'!AI165</f>
        <v>0</v>
      </c>
      <c r="F94" s="13">
        <f>'Heat Matrix Calc'!AJ165</f>
        <v>0</v>
      </c>
      <c r="G94" s="13">
        <f>'Heat Matrix Calc'!AK165</f>
        <v>0</v>
      </c>
      <c r="H94" s="13">
        <f>'Heat Matrix Calc'!AL165</f>
        <v>0</v>
      </c>
      <c r="I94" s="172">
        <f>'Heat Matrix Calc'!AM165</f>
        <v>0</v>
      </c>
      <c r="J94" s="172">
        <f>'Heat Matrix Calc'!AN165</f>
        <v>0</v>
      </c>
      <c r="K94" s="172">
        <f>'Heat Matrix Calc'!AO165</f>
        <v>0</v>
      </c>
      <c r="L94" s="172">
        <f>'Heat Matrix Calc'!AP165</f>
        <v>0</v>
      </c>
      <c r="M94" s="13">
        <f>'Heat Matrix Calc'!AQ165</f>
        <v>0</v>
      </c>
      <c r="N94" s="13">
        <f>'Heat Matrix Calc'!AR165</f>
        <v>0</v>
      </c>
      <c r="O94" s="5">
        <f>'Heat Matrix Calc'!AS165</f>
        <v>0</v>
      </c>
      <c r="P94" s="14">
        <f>'Heat Matrix Calc'!AT165</f>
        <v>0</v>
      </c>
      <c r="R94" s="220" t="s">
        <v>227</v>
      </c>
      <c r="S94" s="220">
        <f>-SUM(N85:P93)</f>
        <v>0</v>
      </c>
    </row>
    <row r="95" spans="3:25" x14ac:dyDescent="0.25">
      <c r="C95" s="1" t="s">
        <v>31</v>
      </c>
      <c r="D95" s="2" t="s">
        <v>29</v>
      </c>
      <c r="E95" s="5">
        <f>'Heat Matrix Calc'!AI166</f>
        <v>0</v>
      </c>
      <c r="F95" s="5">
        <f>'Heat Matrix Calc'!AJ166</f>
        <v>0</v>
      </c>
      <c r="G95" s="5">
        <f>'Heat Matrix Calc'!AK166</f>
        <v>0</v>
      </c>
      <c r="H95" s="5">
        <f>'Heat Matrix Calc'!AL166</f>
        <v>0</v>
      </c>
      <c r="I95" s="173">
        <f>'Heat Matrix Calc'!AM166</f>
        <v>0</v>
      </c>
      <c r="J95" s="173">
        <f>'Heat Matrix Calc'!AN166</f>
        <v>0</v>
      </c>
      <c r="K95" s="173">
        <f>'Heat Matrix Calc'!AO166</f>
        <v>0</v>
      </c>
      <c r="L95" s="173">
        <f>'Heat Matrix Calc'!AP166</f>
        <v>0</v>
      </c>
      <c r="M95" s="5">
        <f>'Heat Matrix Calc'!AQ166</f>
        <v>0</v>
      </c>
      <c r="N95" s="5">
        <f>'Heat Matrix Calc'!AR166</f>
        <v>0</v>
      </c>
      <c r="O95" s="5">
        <f>'Heat Matrix Calc'!AS166</f>
        <v>0</v>
      </c>
      <c r="P95" s="14">
        <f>'Heat Matrix Calc'!AT166</f>
        <v>0</v>
      </c>
    </row>
    <row r="96" spans="3:25" x14ac:dyDescent="0.25">
      <c r="C96" s="1" t="s">
        <v>41</v>
      </c>
      <c r="D96" s="2" t="s">
        <v>29</v>
      </c>
      <c r="E96" s="14">
        <f>'Heat Matrix Calc'!AI167</f>
        <v>0</v>
      </c>
      <c r="F96" s="14">
        <f>'Heat Matrix Calc'!AJ167</f>
        <v>0</v>
      </c>
      <c r="G96" s="14">
        <f>'Heat Matrix Calc'!AK167</f>
        <v>0</v>
      </c>
      <c r="H96" s="14">
        <f>'Heat Matrix Calc'!AL167</f>
        <v>0</v>
      </c>
      <c r="I96" s="174">
        <f>'Heat Matrix Calc'!AM167</f>
        <v>0</v>
      </c>
      <c r="J96" s="174">
        <f>'Heat Matrix Calc'!AN167</f>
        <v>0</v>
      </c>
      <c r="K96" s="174">
        <f>'Heat Matrix Calc'!AO167</f>
        <v>0</v>
      </c>
      <c r="L96" s="174">
        <f>'Heat Matrix Calc'!AP167</f>
        <v>0</v>
      </c>
      <c r="M96" s="14">
        <f>'Heat Matrix Calc'!AQ167</f>
        <v>0</v>
      </c>
      <c r="N96" s="14">
        <f>'Heat Matrix Calc'!AR167</f>
        <v>0</v>
      </c>
      <c r="O96" s="14">
        <f>'Heat Matrix Calc'!AS167</f>
        <v>0</v>
      </c>
      <c r="P96" s="14">
        <f>'Heat Matrix Calc'!AT167</f>
        <v>0</v>
      </c>
      <c r="R96" s="220" t="s">
        <v>35</v>
      </c>
      <c r="S96" s="220">
        <f>SUM(E93:P93)</f>
        <v>231.31786205955729</v>
      </c>
    </row>
    <row r="99" spans="2:25" ht="35" x14ac:dyDescent="0.25">
      <c r="B99" s="212" t="s">
        <v>8</v>
      </c>
      <c r="C99" s="16" t="s">
        <v>211</v>
      </c>
      <c r="D99" s="16"/>
      <c r="E99" s="15" t="s">
        <v>39</v>
      </c>
      <c r="F99" s="15" t="s">
        <v>36</v>
      </c>
      <c r="G99" s="15" t="s">
        <v>37</v>
      </c>
      <c r="H99" s="15" t="s">
        <v>38</v>
      </c>
      <c r="I99" s="15" t="s">
        <v>20</v>
      </c>
      <c r="J99" s="15" t="s">
        <v>21</v>
      </c>
      <c r="K99" s="15" t="s">
        <v>27</v>
      </c>
      <c r="L99" s="15" t="s">
        <v>19</v>
      </c>
      <c r="M99" s="15" t="s">
        <v>35</v>
      </c>
      <c r="N99" s="15" t="s">
        <v>33</v>
      </c>
      <c r="O99" s="15" t="s">
        <v>31</v>
      </c>
      <c r="P99" s="15" t="s">
        <v>41</v>
      </c>
      <c r="R99" s="218" t="s">
        <v>228</v>
      </c>
      <c r="S99" s="218">
        <f>SUM(S101:S112)</f>
        <v>4.2632564145606011E-13</v>
      </c>
    </row>
    <row r="100" spans="2:25" x14ac:dyDescent="0.25">
      <c r="C100" s="16"/>
      <c r="D100" s="16"/>
      <c r="E100" s="190" t="s">
        <v>8</v>
      </c>
      <c r="F100" s="190" t="str">
        <f>E100</f>
        <v>Apr</v>
      </c>
      <c r="G100" s="190" t="str">
        <f t="shared" ref="G100:P100" si="8">F100</f>
        <v>Apr</v>
      </c>
      <c r="H100" s="190" t="str">
        <f t="shared" si="8"/>
        <v>Apr</v>
      </c>
      <c r="I100" s="190" t="str">
        <f t="shared" si="8"/>
        <v>Apr</v>
      </c>
      <c r="J100" s="190" t="str">
        <f t="shared" si="8"/>
        <v>Apr</v>
      </c>
      <c r="K100" s="190" t="str">
        <f t="shared" si="8"/>
        <v>Apr</v>
      </c>
      <c r="L100" s="190" t="str">
        <f t="shared" si="8"/>
        <v>Apr</v>
      </c>
      <c r="M100" s="190" t="str">
        <f t="shared" si="8"/>
        <v>Apr</v>
      </c>
      <c r="N100" s="190" t="str">
        <f t="shared" si="8"/>
        <v>Apr</v>
      </c>
      <c r="O100" s="190" t="str">
        <f t="shared" si="8"/>
        <v>Apr</v>
      </c>
      <c r="P100" s="190" t="str">
        <f t="shared" si="8"/>
        <v>Apr</v>
      </c>
      <c r="R100" s="219"/>
      <c r="S100" s="219"/>
    </row>
    <row r="101" spans="2:25" x14ac:dyDescent="0.25">
      <c r="C101" s="1" t="s">
        <v>39</v>
      </c>
      <c r="D101" s="2" t="s">
        <v>28</v>
      </c>
      <c r="E101" s="9">
        <f>'Heat Matrix Calc'!AX70</f>
        <v>0</v>
      </c>
      <c r="F101" s="9">
        <f>'Heat Matrix Calc'!AY70</f>
        <v>0</v>
      </c>
      <c r="G101" s="9">
        <f>'Heat Matrix Calc'!AZ70</f>
        <v>0</v>
      </c>
      <c r="H101" s="9">
        <f>'Heat Matrix Calc'!BA70</f>
        <v>0</v>
      </c>
      <c r="I101" s="9">
        <f>'Heat Matrix Calc'!BB70</f>
        <v>221.76</v>
      </c>
      <c r="J101" s="9">
        <f>'Heat Matrix Calc'!BC70</f>
        <v>604.79999999999995</v>
      </c>
      <c r="K101" s="9">
        <f>'Heat Matrix Calc'!BD70</f>
        <v>655.20000000000005</v>
      </c>
      <c r="L101" s="9">
        <f>'Heat Matrix Calc'!BE70</f>
        <v>83.867266981685589</v>
      </c>
      <c r="M101" s="9">
        <f>'Heat Matrix Calc'!BF70</f>
        <v>0</v>
      </c>
      <c r="N101" s="13">
        <f>'Heat Matrix Calc'!BG70</f>
        <v>0</v>
      </c>
      <c r="O101" s="5">
        <f>'Heat Matrix Calc'!BH70</f>
        <v>0</v>
      </c>
      <c r="P101" s="14">
        <f>'Heat Matrix Calc'!BI70</f>
        <v>0</v>
      </c>
      <c r="R101" s="220" t="s">
        <v>48</v>
      </c>
      <c r="S101" s="220">
        <f>SUM(E101:P104)</f>
        <v>2286.9813432621672</v>
      </c>
    </row>
    <row r="102" spans="2:25" x14ac:dyDescent="0.25">
      <c r="C102" s="1" t="s">
        <v>36</v>
      </c>
      <c r="D102" s="2" t="s">
        <v>28</v>
      </c>
      <c r="E102" s="9">
        <f>'Heat Matrix Calc'!AX71</f>
        <v>0</v>
      </c>
      <c r="F102" s="9">
        <f>'Heat Matrix Calc'!AY71</f>
        <v>0</v>
      </c>
      <c r="G102" s="9">
        <f>'Heat Matrix Calc'!AZ71</f>
        <v>0</v>
      </c>
      <c r="H102" s="9">
        <f>'Heat Matrix Calc'!BA71</f>
        <v>0</v>
      </c>
      <c r="I102" s="9">
        <f>'Heat Matrix Calc'!BB71</f>
        <v>123.55200000000001</v>
      </c>
      <c r="J102" s="9">
        <f>'Heat Matrix Calc'!BC71</f>
        <v>0</v>
      </c>
      <c r="K102" s="9">
        <f>'Heat Matrix Calc'!BD71</f>
        <v>0</v>
      </c>
      <c r="L102" s="9">
        <f>'Heat Matrix Calc'!BE71</f>
        <v>0</v>
      </c>
      <c r="M102" s="9">
        <f>'Heat Matrix Calc'!BF71</f>
        <v>0</v>
      </c>
      <c r="N102" s="13">
        <f>'Heat Matrix Calc'!BG71</f>
        <v>0</v>
      </c>
      <c r="O102" s="5">
        <f>'Heat Matrix Calc'!BH71</f>
        <v>0</v>
      </c>
      <c r="P102" s="14">
        <f>'Heat Matrix Calc'!BI71</f>
        <v>0</v>
      </c>
    </row>
    <row r="103" spans="2:25" x14ac:dyDescent="0.25">
      <c r="C103" s="1" t="s">
        <v>37</v>
      </c>
      <c r="D103" s="2" t="s">
        <v>28</v>
      </c>
      <c r="E103" s="9">
        <f>'Heat Matrix Calc'!AX72</f>
        <v>0</v>
      </c>
      <c r="F103" s="9">
        <f>'Heat Matrix Calc'!AY72</f>
        <v>0</v>
      </c>
      <c r="G103" s="9">
        <f>'Heat Matrix Calc'!AZ72</f>
        <v>0</v>
      </c>
      <c r="H103" s="9">
        <f>'Heat Matrix Calc'!BA72</f>
        <v>0</v>
      </c>
      <c r="I103" s="9">
        <f>'Heat Matrix Calc'!BB72</f>
        <v>158.4</v>
      </c>
      <c r="J103" s="9">
        <f>'Heat Matrix Calc'!BC72</f>
        <v>172.8</v>
      </c>
      <c r="K103" s="9">
        <f>'Heat Matrix Calc'!BD72</f>
        <v>187.2</v>
      </c>
      <c r="L103" s="9">
        <f>'Heat Matrix Calc'!BE72</f>
        <v>11.981038140240798</v>
      </c>
      <c r="M103" s="9">
        <f>'Heat Matrix Calc'!BF72</f>
        <v>0</v>
      </c>
      <c r="N103" s="13">
        <f>'Heat Matrix Calc'!BG72</f>
        <v>0</v>
      </c>
      <c r="O103" s="5">
        <f>'Heat Matrix Calc'!BH72</f>
        <v>0</v>
      </c>
      <c r="P103" s="14">
        <f>'Heat Matrix Calc'!BI72</f>
        <v>0</v>
      </c>
    </row>
    <row r="104" spans="2:25" x14ac:dyDescent="0.25">
      <c r="C104" s="1" t="s">
        <v>38</v>
      </c>
      <c r="D104" s="2" t="s">
        <v>28</v>
      </c>
      <c r="E104" s="9">
        <f>'Heat Matrix Calc'!AX73</f>
        <v>0</v>
      </c>
      <c r="F104" s="9">
        <f>'Heat Matrix Calc'!AY73</f>
        <v>0</v>
      </c>
      <c r="G104" s="9">
        <f>'Heat Matrix Calc'!AZ73</f>
        <v>0</v>
      </c>
      <c r="H104" s="9">
        <f>'Heat Matrix Calc'!BA73</f>
        <v>0</v>
      </c>
      <c r="I104" s="9">
        <f>'Heat Matrix Calc'!BB73</f>
        <v>0</v>
      </c>
      <c r="J104" s="9">
        <f>'Heat Matrix Calc'!BC73</f>
        <v>8.64</v>
      </c>
      <c r="K104" s="9">
        <f>'Heat Matrix Calc'!BD73</f>
        <v>46.8</v>
      </c>
      <c r="L104" s="9">
        <f>'Heat Matrix Calc'!BE73</f>
        <v>11.981038140240798</v>
      </c>
      <c r="M104" s="9">
        <f>'Heat Matrix Calc'!BF73</f>
        <v>0</v>
      </c>
      <c r="N104" s="13">
        <f>'Heat Matrix Calc'!BG73</f>
        <v>0</v>
      </c>
      <c r="O104" s="5">
        <f>'Heat Matrix Calc'!BH73</f>
        <v>0</v>
      </c>
      <c r="P104" s="14">
        <f>'Heat Matrix Calc'!BI73</f>
        <v>0</v>
      </c>
    </row>
    <row r="105" spans="2:25" x14ac:dyDescent="0.25">
      <c r="C105" s="1" t="s">
        <v>20</v>
      </c>
      <c r="D105" s="2" t="s">
        <v>28</v>
      </c>
      <c r="E105" s="9">
        <f>'Heat Matrix Calc'!AX74</f>
        <v>-221.76</v>
      </c>
      <c r="F105" s="9">
        <f>'Heat Matrix Calc'!AY74</f>
        <v>-123.55200000000001</v>
      </c>
      <c r="G105" s="9">
        <f>'Heat Matrix Calc'!AZ74</f>
        <v>-158.4</v>
      </c>
      <c r="H105" s="9">
        <f>'Heat Matrix Calc'!BA74</f>
        <v>0</v>
      </c>
      <c r="I105" s="9">
        <f>'Heat Matrix Calc'!BB74</f>
        <v>0</v>
      </c>
      <c r="J105" s="9">
        <f>'Heat Matrix Calc'!BC74</f>
        <v>32.4</v>
      </c>
      <c r="K105" s="9">
        <f>'Heat Matrix Calc'!BD74</f>
        <v>0</v>
      </c>
      <c r="L105" s="9">
        <f>'Heat Matrix Calc'!BE74</f>
        <v>0</v>
      </c>
      <c r="M105" s="9">
        <f>'Heat Matrix Calc'!BF74</f>
        <v>0</v>
      </c>
      <c r="N105" s="172">
        <f>'Heat Matrix Calc'!BG74</f>
        <v>0</v>
      </c>
      <c r="O105" s="173">
        <f>'Heat Matrix Calc'!BH74</f>
        <v>0</v>
      </c>
      <c r="P105" s="174">
        <f>'Heat Matrix Calc'!BI74</f>
        <v>0</v>
      </c>
      <c r="R105" s="220" t="s">
        <v>20</v>
      </c>
      <c r="S105" s="220">
        <f>SUM(E105:P105)</f>
        <v>-471.31200000000001</v>
      </c>
    </row>
    <row r="106" spans="2:25" x14ac:dyDescent="0.25">
      <c r="C106" s="1" t="s">
        <v>21</v>
      </c>
      <c r="D106" s="2" t="s">
        <v>28</v>
      </c>
      <c r="E106" s="9">
        <f>'Heat Matrix Calc'!AX75</f>
        <v>-604.79999999999995</v>
      </c>
      <c r="F106" s="9">
        <f>'Heat Matrix Calc'!AY75</f>
        <v>0</v>
      </c>
      <c r="G106" s="9">
        <f>'Heat Matrix Calc'!AZ75</f>
        <v>-172.8</v>
      </c>
      <c r="H106" s="9">
        <f>'Heat Matrix Calc'!BA75</f>
        <v>-8.64</v>
      </c>
      <c r="I106" s="9">
        <f>'Heat Matrix Calc'!BB75</f>
        <v>-32.4</v>
      </c>
      <c r="J106" s="9">
        <f>'Heat Matrix Calc'!BC75</f>
        <v>0</v>
      </c>
      <c r="K106" s="9">
        <f>'Heat Matrix Calc'!BD75</f>
        <v>32.4</v>
      </c>
      <c r="L106" s="9">
        <f>'Heat Matrix Calc'!BE75</f>
        <v>0</v>
      </c>
      <c r="M106" s="9">
        <f>'Heat Matrix Calc'!BF75</f>
        <v>0</v>
      </c>
      <c r="N106" s="172">
        <f>'Heat Matrix Calc'!BG75</f>
        <v>0</v>
      </c>
      <c r="O106" s="173">
        <f>'Heat Matrix Calc'!BH75</f>
        <v>0</v>
      </c>
      <c r="P106" s="174">
        <f>'Heat Matrix Calc'!BI75</f>
        <v>0</v>
      </c>
      <c r="R106" s="220" t="s">
        <v>21</v>
      </c>
      <c r="S106" s="220">
        <f>SUM(E106:P106)</f>
        <v>-786.2399999999999</v>
      </c>
    </row>
    <row r="107" spans="2:25" x14ac:dyDescent="0.25">
      <c r="C107" s="1" t="s">
        <v>27</v>
      </c>
      <c r="D107" s="2" t="s">
        <v>28</v>
      </c>
      <c r="E107" s="9">
        <f>'Heat Matrix Calc'!AX76</f>
        <v>-655.20000000000005</v>
      </c>
      <c r="F107" s="9">
        <f>'Heat Matrix Calc'!AY76</f>
        <v>0</v>
      </c>
      <c r="G107" s="9">
        <f>'Heat Matrix Calc'!AZ76</f>
        <v>-187.2</v>
      </c>
      <c r="H107" s="9">
        <f>'Heat Matrix Calc'!BA76</f>
        <v>-46.8</v>
      </c>
      <c r="I107" s="9">
        <f>'Heat Matrix Calc'!BB76</f>
        <v>0</v>
      </c>
      <c r="J107" s="9">
        <f>'Heat Matrix Calc'!BC76</f>
        <v>-32.4</v>
      </c>
      <c r="K107" s="9">
        <f>'Heat Matrix Calc'!BD76</f>
        <v>0</v>
      </c>
      <c r="L107" s="9">
        <f>'Heat Matrix Calc'!BE76</f>
        <v>-151.62664184458205</v>
      </c>
      <c r="M107" s="9">
        <f>'Heat Matrix Calc'!BF76</f>
        <v>0</v>
      </c>
      <c r="N107" s="172">
        <f>'Heat Matrix Calc'!BG76</f>
        <v>0</v>
      </c>
      <c r="O107" s="173">
        <f>'Heat Matrix Calc'!BH76</f>
        <v>0</v>
      </c>
      <c r="P107" s="174">
        <f>'Heat Matrix Calc'!BI76</f>
        <v>0</v>
      </c>
      <c r="R107" s="220" t="s">
        <v>27</v>
      </c>
      <c r="S107" s="220">
        <f t="shared" ref="S107:S108" si="9">SUM(E107:P107)</f>
        <v>-1073.226641844582</v>
      </c>
    </row>
    <row r="108" spans="2:25" x14ac:dyDescent="0.25">
      <c r="C108" s="1" t="s">
        <v>19</v>
      </c>
      <c r="D108" s="2" t="s">
        <v>28</v>
      </c>
      <c r="E108" s="9">
        <f>'Heat Matrix Calc'!AX77</f>
        <v>-83.867266981685589</v>
      </c>
      <c r="F108" s="9">
        <f>'Heat Matrix Calc'!AY77</f>
        <v>0</v>
      </c>
      <c r="G108" s="9">
        <f>'Heat Matrix Calc'!AZ77</f>
        <v>-11.981038140240798</v>
      </c>
      <c r="H108" s="9">
        <f>'Heat Matrix Calc'!BA77</f>
        <v>-11.981038140240798</v>
      </c>
      <c r="I108" s="9">
        <f>'Heat Matrix Calc'!BB77</f>
        <v>0</v>
      </c>
      <c r="J108" s="9">
        <f>'Heat Matrix Calc'!BC77</f>
        <v>0</v>
      </c>
      <c r="K108" s="9">
        <f>'Heat Matrix Calc'!BD77</f>
        <v>151.62664184458205</v>
      </c>
      <c r="L108" s="9">
        <f>'Heat Matrix Calc'!BE77</f>
        <v>0</v>
      </c>
      <c r="M108" s="9">
        <f>'Heat Matrix Calc'!BF77</f>
        <v>-43.798623322875848</v>
      </c>
      <c r="N108" s="172">
        <f>'Heat Matrix Calc'!BG77</f>
        <v>0</v>
      </c>
      <c r="O108" s="173">
        <f>'Heat Matrix Calc'!BH77</f>
        <v>0</v>
      </c>
      <c r="P108" s="174">
        <f>'Heat Matrix Calc'!BI77</f>
        <v>0</v>
      </c>
      <c r="R108" s="220" t="s">
        <v>19</v>
      </c>
      <c r="S108" s="220">
        <f t="shared" si="9"/>
        <v>-1.3247404609799673E-3</v>
      </c>
      <c r="U108" s="220">
        <f>SUMIF(S105:S108,"&lt;0",S105:S108)</f>
        <v>-2330.779966585043</v>
      </c>
      <c r="V108" s="220">
        <f>SUMIF(S105:S108,"&gt;0",S105:S108)</f>
        <v>0</v>
      </c>
      <c r="Y108" s="220">
        <f>U108/30</f>
        <v>-77.692665552834768</v>
      </c>
    </row>
    <row r="109" spans="2:25" x14ac:dyDescent="0.25">
      <c r="C109" s="1" t="s">
        <v>35</v>
      </c>
      <c r="D109" s="2" t="s">
        <v>28</v>
      </c>
      <c r="E109" s="9">
        <f>'Heat Matrix Calc'!AX78</f>
        <v>0</v>
      </c>
      <c r="F109" s="9">
        <f>'Heat Matrix Calc'!AY78</f>
        <v>0</v>
      </c>
      <c r="G109" s="9">
        <f>'Heat Matrix Calc'!AZ78</f>
        <v>0</v>
      </c>
      <c r="H109" s="9">
        <f>'Heat Matrix Calc'!BA78</f>
        <v>0</v>
      </c>
      <c r="I109" s="9">
        <f>'Heat Matrix Calc'!BB78</f>
        <v>0</v>
      </c>
      <c r="J109" s="9">
        <f>'Heat Matrix Calc'!BC78</f>
        <v>0</v>
      </c>
      <c r="K109" s="9">
        <f>'Heat Matrix Calc'!BD78</f>
        <v>0</v>
      </c>
      <c r="L109" s="9">
        <f>'Heat Matrix Calc'!BE78</f>
        <v>43.798623322875848</v>
      </c>
      <c r="M109" s="9">
        <f>'Heat Matrix Calc'!BF78</f>
        <v>0</v>
      </c>
      <c r="N109" s="13">
        <f>'Heat Matrix Calc'!BG78</f>
        <v>0</v>
      </c>
      <c r="O109" s="5">
        <f>'Heat Matrix Calc'!BH78</f>
        <v>0</v>
      </c>
      <c r="P109" s="14">
        <f>'Heat Matrix Calc'!BI78</f>
        <v>0</v>
      </c>
    </row>
    <row r="110" spans="2:25" x14ac:dyDescent="0.25">
      <c r="C110" s="1" t="s">
        <v>33</v>
      </c>
      <c r="D110" s="2" t="s">
        <v>28</v>
      </c>
      <c r="E110" s="13">
        <f>'Heat Matrix Calc'!AX79</f>
        <v>0</v>
      </c>
      <c r="F110" s="13">
        <f>'Heat Matrix Calc'!AY79</f>
        <v>0</v>
      </c>
      <c r="G110" s="13">
        <f>'Heat Matrix Calc'!AZ79</f>
        <v>0</v>
      </c>
      <c r="H110" s="13">
        <f>'Heat Matrix Calc'!BA79</f>
        <v>0</v>
      </c>
      <c r="I110" s="172">
        <f>'Heat Matrix Calc'!BB79</f>
        <v>0</v>
      </c>
      <c r="J110" s="172">
        <f>'Heat Matrix Calc'!BC79</f>
        <v>0</v>
      </c>
      <c r="K110" s="172">
        <f>'Heat Matrix Calc'!BD79</f>
        <v>0</v>
      </c>
      <c r="L110" s="172">
        <f>'Heat Matrix Calc'!BE79</f>
        <v>0</v>
      </c>
      <c r="M110" s="13">
        <f>'Heat Matrix Calc'!BF79</f>
        <v>0</v>
      </c>
      <c r="N110" s="13">
        <f>'Heat Matrix Calc'!BG79</f>
        <v>0</v>
      </c>
      <c r="O110" s="5">
        <f>'Heat Matrix Calc'!BH79</f>
        <v>0</v>
      </c>
      <c r="P110" s="14">
        <f>'Heat Matrix Calc'!BI79</f>
        <v>0</v>
      </c>
      <c r="R110" s="220" t="s">
        <v>227</v>
      </c>
      <c r="S110" s="220">
        <f>-SUM(N101:P109)</f>
        <v>0</v>
      </c>
    </row>
    <row r="111" spans="2:25" x14ac:dyDescent="0.25">
      <c r="C111" s="1" t="s">
        <v>31</v>
      </c>
      <c r="D111" s="2" t="s">
        <v>28</v>
      </c>
      <c r="E111" s="5">
        <f>'Heat Matrix Calc'!AX80</f>
        <v>0</v>
      </c>
      <c r="F111" s="5">
        <f>'Heat Matrix Calc'!AY80</f>
        <v>0</v>
      </c>
      <c r="G111" s="5">
        <f>'Heat Matrix Calc'!AZ80</f>
        <v>0</v>
      </c>
      <c r="H111" s="5">
        <f>'Heat Matrix Calc'!BA80</f>
        <v>0</v>
      </c>
      <c r="I111" s="173">
        <f>'Heat Matrix Calc'!BB80</f>
        <v>0</v>
      </c>
      <c r="J111" s="173">
        <f>'Heat Matrix Calc'!BC80</f>
        <v>0</v>
      </c>
      <c r="K111" s="173">
        <f>'Heat Matrix Calc'!BD80</f>
        <v>0</v>
      </c>
      <c r="L111" s="173">
        <f>'Heat Matrix Calc'!BE80</f>
        <v>0</v>
      </c>
      <c r="M111" s="5">
        <f>'Heat Matrix Calc'!BF80</f>
        <v>0</v>
      </c>
      <c r="N111" s="5">
        <f>'Heat Matrix Calc'!BG80</f>
        <v>0</v>
      </c>
      <c r="O111" s="5">
        <f>'Heat Matrix Calc'!BH80</f>
        <v>0</v>
      </c>
      <c r="P111" s="14">
        <f>'Heat Matrix Calc'!BI80</f>
        <v>0</v>
      </c>
    </row>
    <row r="112" spans="2:25" x14ac:dyDescent="0.25">
      <c r="C112" s="1" t="s">
        <v>41</v>
      </c>
      <c r="D112" s="2" t="s">
        <v>28</v>
      </c>
      <c r="E112" s="14">
        <f>'Heat Matrix Calc'!AX81</f>
        <v>0</v>
      </c>
      <c r="F112" s="14">
        <f>'Heat Matrix Calc'!AY81</f>
        <v>0</v>
      </c>
      <c r="G112" s="14">
        <f>'Heat Matrix Calc'!AZ81</f>
        <v>0</v>
      </c>
      <c r="H112" s="14">
        <f>'Heat Matrix Calc'!BA81</f>
        <v>0</v>
      </c>
      <c r="I112" s="174">
        <f>'Heat Matrix Calc'!BB81</f>
        <v>0</v>
      </c>
      <c r="J112" s="174">
        <f>'Heat Matrix Calc'!BC81</f>
        <v>0</v>
      </c>
      <c r="K112" s="174">
        <f>'Heat Matrix Calc'!BD81</f>
        <v>0</v>
      </c>
      <c r="L112" s="174">
        <f>'Heat Matrix Calc'!BE81</f>
        <v>0</v>
      </c>
      <c r="M112" s="14">
        <f>'Heat Matrix Calc'!BF81</f>
        <v>0</v>
      </c>
      <c r="N112" s="14">
        <f>'Heat Matrix Calc'!BG81</f>
        <v>0</v>
      </c>
      <c r="O112" s="14">
        <f>'Heat Matrix Calc'!BH81</f>
        <v>0</v>
      </c>
      <c r="P112" s="14">
        <f>'Heat Matrix Calc'!BI81</f>
        <v>0</v>
      </c>
      <c r="R112" s="220" t="s">
        <v>35</v>
      </c>
      <c r="S112" s="220">
        <f>SUM(E109:P109)</f>
        <v>43.798623322875848</v>
      </c>
    </row>
    <row r="114" spans="3:25" ht="35" x14ac:dyDescent="0.25">
      <c r="C114" s="16" t="s">
        <v>211</v>
      </c>
      <c r="D114" s="16"/>
      <c r="E114" s="15" t="s">
        <v>39</v>
      </c>
      <c r="F114" s="15" t="s">
        <v>36</v>
      </c>
      <c r="G114" s="15" t="s">
        <v>37</v>
      </c>
      <c r="H114" s="15" t="s">
        <v>38</v>
      </c>
      <c r="I114" s="15" t="s">
        <v>20</v>
      </c>
      <c r="J114" s="15" t="s">
        <v>21</v>
      </c>
      <c r="K114" s="15" t="s">
        <v>27</v>
      </c>
      <c r="L114" s="15" t="s">
        <v>19</v>
      </c>
      <c r="M114" s="15" t="s">
        <v>35</v>
      </c>
      <c r="N114" s="15" t="s">
        <v>33</v>
      </c>
      <c r="O114" s="15" t="s">
        <v>31</v>
      </c>
      <c r="P114" s="15" t="s">
        <v>41</v>
      </c>
      <c r="R114" s="218" t="s">
        <v>228</v>
      </c>
      <c r="S114" s="218">
        <f>SUM(S116:S127)</f>
        <v>-2.5579538487363607E-13</v>
      </c>
    </row>
    <row r="115" spans="3:25" x14ac:dyDescent="0.25">
      <c r="C115" s="16"/>
      <c r="D115" s="16"/>
      <c r="E115" s="190" t="s">
        <v>8</v>
      </c>
      <c r="F115" s="190" t="str">
        <f>E115</f>
        <v>Apr</v>
      </c>
      <c r="G115" s="190" t="str">
        <f t="shared" ref="G115:P115" si="10">F115</f>
        <v>Apr</v>
      </c>
      <c r="H115" s="190" t="str">
        <f t="shared" si="10"/>
        <v>Apr</v>
      </c>
      <c r="I115" s="190" t="str">
        <f t="shared" si="10"/>
        <v>Apr</v>
      </c>
      <c r="J115" s="190" t="str">
        <f t="shared" si="10"/>
        <v>Apr</v>
      </c>
      <c r="K115" s="190" t="str">
        <f t="shared" si="10"/>
        <v>Apr</v>
      </c>
      <c r="L115" s="190" t="str">
        <f t="shared" si="10"/>
        <v>Apr</v>
      </c>
      <c r="M115" s="190" t="str">
        <f t="shared" si="10"/>
        <v>Apr</v>
      </c>
      <c r="N115" s="190" t="str">
        <f t="shared" si="10"/>
        <v>Apr</v>
      </c>
      <c r="O115" s="190" t="str">
        <f t="shared" si="10"/>
        <v>Apr</v>
      </c>
      <c r="P115" s="190" t="str">
        <f t="shared" si="10"/>
        <v>Apr</v>
      </c>
      <c r="Q115" s="171"/>
      <c r="R115" s="219"/>
      <c r="S115" s="219"/>
    </row>
    <row r="116" spans="3:25" x14ac:dyDescent="0.25">
      <c r="C116" s="1" t="s">
        <v>39</v>
      </c>
      <c r="D116" s="2" t="s">
        <v>29</v>
      </c>
      <c r="E116" s="9">
        <f>'Heat Matrix Calc'!AX156</f>
        <v>0</v>
      </c>
      <c r="F116" s="9">
        <f>'Heat Matrix Calc'!AY156</f>
        <v>0</v>
      </c>
      <c r="G116" s="9">
        <f>'Heat Matrix Calc'!AZ156</f>
        <v>0</v>
      </c>
      <c r="H116" s="9">
        <f>'Heat Matrix Calc'!BA156</f>
        <v>0</v>
      </c>
      <c r="I116" s="9">
        <f>'Heat Matrix Calc'!BB156</f>
        <v>120.96</v>
      </c>
      <c r="J116" s="9">
        <f>'Heat Matrix Calc'!BC156</f>
        <v>352.8</v>
      </c>
      <c r="K116" s="9">
        <f>'Heat Matrix Calc'!BD156</f>
        <v>352.8</v>
      </c>
      <c r="L116" s="9">
        <f>'Heat Matrix Calc'!BE156</f>
        <v>-2.5896385185008786</v>
      </c>
      <c r="M116" s="9">
        <f>'Heat Matrix Calc'!BF156</f>
        <v>0</v>
      </c>
      <c r="N116" s="13">
        <f>'Heat Matrix Calc'!BG156</f>
        <v>0</v>
      </c>
      <c r="O116" s="5">
        <f>'Heat Matrix Calc'!BH156</f>
        <v>0</v>
      </c>
      <c r="P116" s="14">
        <f>'Heat Matrix Calc'!BI156</f>
        <v>0</v>
      </c>
      <c r="R116" s="220" t="s">
        <v>48</v>
      </c>
      <c r="S116" s="220">
        <f>SUM(E116:P119)</f>
        <v>1208.8624647619272</v>
      </c>
    </row>
    <row r="117" spans="3:25" x14ac:dyDescent="0.25">
      <c r="C117" s="1" t="s">
        <v>36</v>
      </c>
      <c r="D117" s="2" t="s">
        <v>29</v>
      </c>
      <c r="E117" s="9">
        <f>'Heat Matrix Calc'!AX157</f>
        <v>0</v>
      </c>
      <c r="F117" s="9">
        <f>'Heat Matrix Calc'!AY157</f>
        <v>0</v>
      </c>
      <c r="G117" s="9">
        <f>'Heat Matrix Calc'!AZ157</f>
        <v>0</v>
      </c>
      <c r="H117" s="9">
        <f>'Heat Matrix Calc'!BA157</f>
        <v>0</v>
      </c>
      <c r="I117" s="9">
        <f>'Heat Matrix Calc'!BB157</f>
        <v>67.391999999999996</v>
      </c>
      <c r="J117" s="9">
        <f>'Heat Matrix Calc'!BC157</f>
        <v>0</v>
      </c>
      <c r="K117" s="9">
        <f>'Heat Matrix Calc'!BD157</f>
        <v>0</v>
      </c>
      <c r="L117" s="9">
        <f>'Heat Matrix Calc'!BE157</f>
        <v>0</v>
      </c>
      <c r="M117" s="9">
        <f>'Heat Matrix Calc'!BF157</f>
        <v>0</v>
      </c>
      <c r="N117" s="13">
        <f>'Heat Matrix Calc'!BG157</f>
        <v>0</v>
      </c>
      <c r="O117" s="5">
        <f>'Heat Matrix Calc'!BH157</f>
        <v>0</v>
      </c>
      <c r="P117" s="14">
        <f>'Heat Matrix Calc'!BI157</f>
        <v>0</v>
      </c>
    </row>
    <row r="118" spans="3:25" x14ac:dyDescent="0.25">
      <c r="C118" s="1" t="s">
        <v>37</v>
      </c>
      <c r="D118" s="2" t="s">
        <v>29</v>
      </c>
      <c r="E118" s="9">
        <f>'Heat Matrix Calc'!AX158</f>
        <v>0</v>
      </c>
      <c r="F118" s="9">
        <f>'Heat Matrix Calc'!AY158</f>
        <v>0</v>
      </c>
      <c r="G118" s="9">
        <f>'Heat Matrix Calc'!AZ158</f>
        <v>0</v>
      </c>
      <c r="H118" s="9">
        <f>'Heat Matrix Calc'!BA158</f>
        <v>0</v>
      </c>
      <c r="I118" s="9">
        <f>'Heat Matrix Calc'!BB158</f>
        <v>86.4</v>
      </c>
      <c r="J118" s="9">
        <f>'Heat Matrix Calc'!BC158</f>
        <v>100.8</v>
      </c>
      <c r="K118" s="9">
        <f>'Heat Matrix Calc'!BD158</f>
        <v>100.8</v>
      </c>
      <c r="L118" s="9">
        <f>'Heat Matrix Calc'!BE158</f>
        <v>-0.36994835978583979</v>
      </c>
      <c r="M118" s="9">
        <f>'Heat Matrix Calc'!BF158</f>
        <v>0</v>
      </c>
      <c r="N118" s="13">
        <f>'Heat Matrix Calc'!BG158</f>
        <v>0</v>
      </c>
      <c r="O118" s="5">
        <f>'Heat Matrix Calc'!BH158</f>
        <v>0</v>
      </c>
      <c r="P118" s="14">
        <f>'Heat Matrix Calc'!BI158</f>
        <v>0</v>
      </c>
    </row>
    <row r="119" spans="3:25" x14ac:dyDescent="0.25">
      <c r="C119" s="1" t="s">
        <v>38</v>
      </c>
      <c r="D119" s="2" t="s">
        <v>29</v>
      </c>
      <c r="E119" s="9">
        <f>'Heat Matrix Calc'!AX159</f>
        <v>0</v>
      </c>
      <c r="F119" s="9">
        <f>'Heat Matrix Calc'!AY159</f>
        <v>0</v>
      </c>
      <c r="G119" s="9">
        <f>'Heat Matrix Calc'!AZ159</f>
        <v>0</v>
      </c>
      <c r="H119" s="9">
        <f>'Heat Matrix Calc'!BA159</f>
        <v>0</v>
      </c>
      <c r="I119" s="9">
        <f>'Heat Matrix Calc'!BB159</f>
        <v>0</v>
      </c>
      <c r="J119" s="9">
        <f>'Heat Matrix Calc'!BC159</f>
        <v>5.04</v>
      </c>
      <c r="K119" s="9">
        <f>'Heat Matrix Calc'!BD159</f>
        <v>25.2</v>
      </c>
      <c r="L119" s="9">
        <f>'Heat Matrix Calc'!BE159</f>
        <v>-0.36994835978583979</v>
      </c>
      <c r="M119" s="9">
        <f>'Heat Matrix Calc'!BF159</f>
        <v>0</v>
      </c>
      <c r="N119" s="13">
        <f>'Heat Matrix Calc'!BG159</f>
        <v>0</v>
      </c>
      <c r="O119" s="5">
        <f>'Heat Matrix Calc'!BH159</f>
        <v>0</v>
      </c>
      <c r="P119" s="14">
        <f>'Heat Matrix Calc'!BI159</f>
        <v>0</v>
      </c>
    </row>
    <row r="120" spans="3:25" x14ac:dyDescent="0.25">
      <c r="C120" s="1" t="s">
        <v>20</v>
      </c>
      <c r="D120" s="2" t="s">
        <v>29</v>
      </c>
      <c r="E120" s="9">
        <f>'Heat Matrix Calc'!AX160</f>
        <v>-120.96</v>
      </c>
      <c r="F120" s="9">
        <f>'Heat Matrix Calc'!AY160</f>
        <v>-67.391999999999996</v>
      </c>
      <c r="G120" s="9">
        <f>'Heat Matrix Calc'!AZ160</f>
        <v>-86.4</v>
      </c>
      <c r="H120" s="9">
        <f>'Heat Matrix Calc'!BA160</f>
        <v>0</v>
      </c>
      <c r="I120" s="9">
        <f>'Heat Matrix Calc'!BB160</f>
        <v>0</v>
      </c>
      <c r="J120" s="9">
        <f>'Heat Matrix Calc'!BC160</f>
        <v>32.4</v>
      </c>
      <c r="K120" s="9">
        <f>'Heat Matrix Calc'!BD160</f>
        <v>0</v>
      </c>
      <c r="L120" s="9">
        <f>'Heat Matrix Calc'!BE160</f>
        <v>0</v>
      </c>
      <c r="M120" s="9">
        <f>'Heat Matrix Calc'!BF160</f>
        <v>0</v>
      </c>
      <c r="N120" s="172">
        <f>'Heat Matrix Calc'!BG160</f>
        <v>0</v>
      </c>
      <c r="O120" s="173">
        <f>'Heat Matrix Calc'!BH160</f>
        <v>0</v>
      </c>
      <c r="P120" s="174">
        <f>'Heat Matrix Calc'!BI160</f>
        <v>0</v>
      </c>
      <c r="R120" s="220" t="s">
        <v>20</v>
      </c>
      <c r="S120" s="220">
        <f>SUM(E120:P120)</f>
        <v>-242.35199999999995</v>
      </c>
    </row>
    <row r="121" spans="3:25" x14ac:dyDescent="0.25">
      <c r="C121" s="1" t="s">
        <v>21</v>
      </c>
      <c r="D121" s="2" t="s">
        <v>29</v>
      </c>
      <c r="E121" s="9">
        <f>'Heat Matrix Calc'!AX161</f>
        <v>-352.8</v>
      </c>
      <c r="F121" s="9">
        <f>'Heat Matrix Calc'!AY161</f>
        <v>0</v>
      </c>
      <c r="G121" s="9">
        <f>'Heat Matrix Calc'!AZ161</f>
        <v>-100.8</v>
      </c>
      <c r="H121" s="9">
        <f>'Heat Matrix Calc'!BA161</f>
        <v>-5.04</v>
      </c>
      <c r="I121" s="9">
        <f>'Heat Matrix Calc'!BB161</f>
        <v>-32.4</v>
      </c>
      <c r="J121" s="9">
        <f>'Heat Matrix Calc'!BC161</f>
        <v>0</v>
      </c>
      <c r="K121" s="9">
        <f>'Heat Matrix Calc'!BD161</f>
        <v>0</v>
      </c>
      <c r="L121" s="9">
        <f>'Heat Matrix Calc'!BE161</f>
        <v>0</v>
      </c>
      <c r="M121" s="9">
        <f>'Heat Matrix Calc'!BF161</f>
        <v>0</v>
      </c>
      <c r="N121" s="172">
        <f>'Heat Matrix Calc'!BG161</f>
        <v>0</v>
      </c>
      <c r="O121" s="173">
        <f>'Heat Matrix Calc'!BH161</f>
        <v>0</v>
      </c>
      <c r="P121" s="174">
        <f>'Heat Matrix Calc'!BI161</f>
        <v>0</v>
      </c>
      <c r="R121" s="220" t="s">
        <v>21</v>
      </c>
      <c r="S121" s="220">
        <f>SUM(E121:P121)</f>
        <v>-491.04</v>
      </c>
    </row>
    <row r="122" spans="3:25" x14ac:dyDescent="0.25">
      <c r="C122" s="1" t="s">
        <v>27</v>
      </c>
      <c r="D122" s="2" t="s">
        <v>29</v>
      </c>
      <c r="E122" s="9">
        <f>'Heat Matrix Calc'!AX162</f>
        <v>-352.8</v>
      </c>
      <c r="F122" s="9">
        <f>'Heat Matrix Calc'!AY162</f>
        <v>0</v>
      </c>
      <c r="G122" s="9">
        <f>'Heat Matrix Calc'!AZ162</f>
        <v>-100.8</v>
      </c>
      <c r="H122" s="9">
        <f>'Heat Matrix Calc'!BA162</f>
        <v>-25.2</v>
      </c>
      <c r="I122" s="9">
        <f>'Heat Matrix Calc'!BB162</f>
        <v>0</v>
      </c>
      <c r="J122" s="9">
        <f>'Heat Matrix Calc'!BC162</f>
        <v>0</v>
      </c>
      <c r="K122" s="9">
        <f>'Heat Matrix Calc'!BD162</f>
        <v>0</v>
      </c>
      <c r="L122" s="9">
        <f>'Heat Matrix Calc'!BE162</f>
        <v>-235.12383809518138</v>
      </c>
      <c r="M122" s="9">
        <f>'Heat Matrix Calc'!BF162</f>
        <v>0</v>
      </c>
      <c r="N122" s="172">
        <f>'Heat Matrix Calc'!BG162</f>
        <v>0</v>
      </c>
      <c r="O122" s="173">
        <f>'Heat Matrix Calc'!BH162</f>
        <v>0</v>
      </c>
      <c r="P122" s="174">
        <f>'Heat Matrix Calc'!BI162</f>
        <v>0</v>
      </c>
      <c r="R122" s="220" t="s">
        <v>27</v>
      </c>
      <c r="S122" s="220">
        <f t="shared" ref="S122:S123" si="11">SUM(E122:P122)</f>
        <v>-713.9238380951814</v>
      </c>
    </row>
    <row r="123" spans="3:25" x14ac:dyDescent="0.25">
      <c r="C123" s="1" t="s">
        <v>19</v>
      </c>
      <c r="D123" s="2" t="s">
        <v>29</v>
      </c>
      <c r="E123" s="9">
        <f>'Heat Matrix Calc'!AX163</f>
        <v>2.5896385185008786</v>
      </c>
      <c r="F123" s="9">
        <f>'Heat Matrix Calc'!AY163</f>
        <v>0</v>
      </c>
      <c r="G123" s="9">
        <f>'Heat Matrix Calc'!AZ163</f>
        <v>0.36994835978583979</v>
      </c>
      <c r="H123" s="9">
        <f>'Heat Matrix Calc'!BA163</f>
        <v>0.36994835978583979</v>
      </c>
      <c r="I123" s="9">
        <f>'Heat Matrix Calc'!BB163</f>
        <v>0</v>
      </c>
      <c r="J123" s="9">
        <f>'Heat Matrix Calc'!BC163</f>
        <v>0</v>
      </c>
      <c r="K123" s="9">
        <f>'Heat Matrix Calc'!BD163</f>
        <v>235.12383809518138</v>
      </c>
      <c r="L123" s="9">
        <f>'Heat Matrix Calc'!BE163</f>
        <v>0</v>
      </c>
      <c r="M123" s="9">
        <f>'Heat Matrix Calc'!BF163</f>
        <v>-238.4549058203452</v>
      </c>
      <c r="N123" s="172">
        <f>'Heat Matrix Calc'!BG163</f>
        <v>0</v>
      </c>
      <c r="O123" s="173">
        <f>'Heat Matrix Calc'!BH163</f>
        <v>0</v>
      </c>
      <c r="P123" s="174">
        <f>'Heat Matrix Calc'!BI163</f>
        <v>0</v>
      </c>
      <c r="R123" s="220" t="s">
        <v>19</v>
      </c>
      <c r="S123" s="220">
        <f t="shared" si="11"/>
        <v>-1.5324870912536426E-3</v>
      </c>
      <c r="U123" s="220">
        <f>SUMIF(S120:S123,"&lt;0",S120:S123)</f>
        <v>-1447.3173705822726</v>
      </c>
      <c r="V123" s="220">
        <f>SUMIF(S120:S123,"&gt;0",S120:S123)</f>
        <v>0</v>
      </c>
      <c r="Y123" s="220">
        <f>U123/30</f>
        <v>-48.24391235274242</v>
      </c>
    </row>
    <row r="124" spans="3:25" x14ac:dyDescent="0.25">
      <c r="C124" s="1" t="s">
        <v>35</v>
      </c>
      <c r="D124" s="2" t="s">
        <v>29</v>
      </c>
      <c r="E124" s="9">
        <f>'Heat Matrix Calc'!AX164</f>
        <v>0</v>
      </c>
      <c r="F124" s="9">
        <f>'Heat Matrix Calc'!AY164</f>
        <v>0</v>
      </c>
      <c r="G124" s="9">
        <f>'Heat Matrix Calc'!AZ164</f>
        <v>0</v>
      </c>
      <c r="H124" s="9">
        <f>'Heat Matrix Calc'!BA164</f>
        <v>0</v>
      </c>
      <c r="I124" s="9">
        <f>'Heat Matrix Calc'!BB164</f>
        <v>0</v>
      </c>
      <c r="J124" s="9">
        <f>'Heat Matrix Calc'!BC164</f>
        <v>0</v>
      </c>
      <c r="K124" s="9">
        <f>'Heat Matrix Calc'!BD164</f>
        <v>0</v>
      </c>
      <c r="L124" s="9">
        <f>'Heat Matrix Calc'!BE164</f>
        <v>238.4549058203452</v>
      </c>
      <c r="M124" s="9">
        <f>'Heat Matrix Calc'!BF164</f>
        <v>0</v>
      </c>
      <c r="N124" s="13">
        <f>'Heat Matrix Calc'!BG164</f>
        <v>0</v>
      </c>
      <c r="O124" s="5">
        <f>'Heat Matrix Calc'!BH164</f>
        <v>0</v>
      </c>
      <c r="P124" s="14">
        <f>'Heat Matrix Calc'!BI164</f>
        <v>0</v>
      </c>
    </row>
    <row r="125" spans="3:25" x14ac:dyDescent="0.25">
      <c r="C125" s="1" t="s">
        <v>33</v>
      </c>
      <c r="D125" s="2" t="s">
        <v>29</v>
      </c>
      <c r="E125" s="13">
        <f>'Heat Matrix Calc'!AX165</f>
        <v>0</v>
      </c>
      <c r="F125" s="13">
        <f>'Heat Matrix Calc'!AY165</f>
        <v>0</v>
      </c>
      <c r="G125" s="13">
        <f>'Heat Matrix Calc'!AZ165</f>
        <v>0</v>
      </c>
      <c r="H125" s="13">
        <f>'Heat Matrix Calc'!BA165</f>
        <v>0</v>
      </c>
      <c r="I125" s="172">
        <f>'Heat Matrix Calc'!BB165</f>
        <v>0</v>
      </c>
      <c r="J125" s="172">
        <f>'Heat Matrix Calc'!BC165</f>
        <v>0</v>
      </c>
      <c r="K125" s="172">
        <f>'Heat Matrix Calc'!BD165</f>
        <v>0</v>
      </c>
      <c r="L125" s="172">
        <f>'Heat Matrix Calc'!BE165</f>
        <v>0</v>
      </c>
      <c r="M125" s="13">
        <f>'Heat Matrix Calc'!BF165</f>
        <v>0</v>
      </c>
      <c r="N125" s="13">
        <f>'Heat Matrix Calc'!BG165</f>
        <v>0</v>
      </c>
      <c r="O125" s="5">
        <f>'Heat Matrix Calc'!BH165</f>
        <v>0</v>
      </c>
      <c r="P125" s="14">
        <f>'Heat Matrix Calc'!BI165</f>
        <v>0</v>
      </c>
      <c r="R125" s="220" t="s">
        <v>227</v>
      </c>
      <c r="S125" s="220">
        <f>-SUM(N116:P124)</f>
        <v>0</v>
      </c>
    </row>
    <row r="126" spans="3:25" x14ac:dyDescent="0.25">
      <c r="C126" s="1" t="s">
        <v>31</v>
      </c>
      <c r="D126" s="2" t="s">
        <v>29</v>
      </c>
      <c r="E126" s="5">
        <f>'Heat Matrix Calc'!AX166</f>
        <v>0</v>
      </c>
      <c r="F126" s="5">
        <f>'Heat Matrix Calc'!AY166</f>
        <v>0</v>
      </c>
      <c r="G126" s="5">
        <f>'Heat Matrix Calc'!AZ166</f>
        <v>0</v>
      </c>
      <c r="H126" s="5">
        <f>'Heat Matrix Calc'!BA166</f>
        <v>0</v>
      </c>
      <c r="I126" s="173">
        <f>'Heat Matrix Calc'!BB166</f>
        <v>0</v>
      </c>
      <c r="J126" s="173">
        <f>'Heat Matrix Calc'!BC166</f>
        <v>0</v>
      </c>
      <c r="K126" s="173">
        <f>'Heat Matrix Calc'!BD166</f>
        <v>0</v>
      </c>
      <c r="L126" s="173">
        <f>'Heat Matrix Calc'!BE166</f>
        <v>0</v>
      </c>
      <c r="M126" s="5">
        <f>'Heat Matrix Calc'!BF166</f>
        <v>0</v>
      </c>
      <c r="N126" s="5">
        <f>'Heat Matrix Calc'!BG166</f>
        <v>0</v>
      </c>
      <c r="O126" s="5">
        <f>'Heat Matrix Calc'!BH166</f>
        <v>0</v>
      </c>
      <c r="P126" s="14">
        <f>'Heat Matrix Calc'!BI166</f>
        <v>0</v>
      </c>
    </row>
    <row r="127" spans="3:25" x14ac:dyDescent="0.25">
      <c r="C127" s="1" t="s">
        <v>41</v>
      </c>
      <c r="D127" s="2" t="s">
        <v>29</v>
      </c>
      <c r="E127" s="14">
        <f>'Heat Matrix Calc'!AX167</f>
        <v>0</v>
      </c>
      <c r="F127" s="14">
        <f>'Heat Matrix Calc'!AY167</f>
        <v>0</v>
      </c>
      <c r="G127" s="14">
        <f>'Heat Matrix Calc'!AZ167</f>
        <v>0</v>
      </c>
      <c r="H127" s="14">
        <f>'Heat Matrix Calc'!BA167</f>
        <v>0</v>
      </c>
      <c r="I127" s="174">
        <f>'Heat Matrix Calc'!BB167</f>
        <v>0</v>
      </c>
      <c r="J127" s="174">
        <f>'Heat Matrix Calc'!BC167</f>
        <v>0</v>
      </c>
      <c r="K127" s="174">
        <f>'Heat Matrix Calc'!BD167</f>
        <v>0</v>
      </c>
      <c r="L127" s="174">
        <f>'Heat Matrix Calc'!BE167</f>
        <v>0</v>
      </c>
      <c r="M127" s="14">
        <f>'Heat Matrix Calc'!BF167</f>
        <v>0</v>
      </c>
      <c r="N127" s="14">
        <f>'Heat Matrix Calc'!BG167</f>
        <v>0</v>
      </c>
      <c r="O127" s="14">
        <f>'Heat Matrix Calc'!BH167</f>
        <v>0</v>
      </c>
      <c r="P127" s="14">
        <f>'Heat Matrix Calc'!BI167</f>
        <v>0</v>
      </c>
      <c r="R127" s="220" t="s">
        <v>35</v>
      </c>
      <c r="S127" s="220">
        <f>SUM(E124:P124)</f>
        <v>238.4549058203452</v>
      </c>
    </row>
    <row r="130" spans="2:25" ht="35" x14ac:dyDescent="0.25">
      <c r="B130" s="212" t="s">
        <v>219</v>
      </c>
      <c r="C130" s="16" t="s">
        <v>211</v>
      </c>
      <c r="D130" s="16"/>
      <c r="E130" s="15" t="s">
        <v>39</v>
      </c>
      <c r="F130" s="15" t="s">
        <v>36</v>
      </c>
      <c r="G130" s="15" t="s">
        <v>37</v>
      </c>
      <c r="H130" s="15" t="s">
        <v>38</v>
      </c>
      <c r="I130" s="15" t="s">
        <v>20</v>
      </c>
      <c r="J130" s="15" t="s">
        <v>21</v>
      </c>
      <c r="K130" s="15" t="s">
        <v>27</v>
      </c>
      <c r="L130" s="15" t="s">
        <v>19</v>
      </c>
      <c r="M130" s="15" t="s">
        <v>35</v>
      </c>
      <c r="N130" s="15" t="s">
        <v>33</v>
      </c>
      <c r="O130" s="15" t="s">
        <v>31</v>
      </c>
      <c r="P130" s="15" t="s">
        <v>41</v>
      </c>
      <c r="R130" s="218" t="s">
        <v>228</v>
      </c>
      <c r="S130" s="218">
        <f>SUM(S132:S143)</f>
        <v>0</v>
      </c>
    </row>
    <row r="131" spans="2:25" x14ac:dyDescent="0.25">
      <c r="C131" s="16"/>
      <c r="D131" s="16"/>
      <c r="E131" s="190" t="s">
        <v>219</v>
      </c>
      <c r="F131" s="190" t="str">
        <f>E131</f>
        <v>May</v>
      </c>
      <c r="G131" s="190" t="str">
        <f t="shared" ref="G131:P131" si="12">F131</f>
        <v>May</v>
      </c>
      <c r="H131" s="190" t="str">
        <f t="shared" si="12"/>
        <v>May</v>
      </c>
      <c r="I131" s="190" t="str">
        <f t="shared" si="12"/>
        <v>May</v>
      </c>
      <c r="J131" s="190" t="str">
        <f t="shared" si="12"/>
        <v>May</v>
      </c>
      <c r="K131" s="190" t="str">
        <f t="shared" si="12"/>
        <v>May</v>
      </c>
      <c r="L131" s="190" t="str">
        <f t="shared" si="12"/>
        <v>May</v>
      </c>
      <c r="M131" s="190" t="str">
        <f t="shared" si="12"/>
        <v>May</v>
      </c>
      <c r="N131" s="190" t="str">
        <f t="shared" si="12"/>
        <v>May</v>
      </c>
      <c r="O131" s="190" t="str">
        <f t="shared" si="12"/>
        <v>May</v>
      </c>
      <c r="P131" s="190" t="str">
        <f t="shared" si="12"/>
        <v>May</v>
      </c>
      <c r="R131" s="219"/>
      <c r="S131" s="219"/>
    </row>
    <row r="132" spans="2:25" x14ac:dyDescent="0.25">
      <c r="C132" s="1" t="s">
        <v>39</v>
      </c>
      <c r="D132" s="2" t="s">
        <v>28</v>
      </c>
      <c r="E132" s="9">
        <f>'Heat Matrix Calc'!BM70</f>
        <v>0</v>
      </c>
      <c r="F132" s="9">
        <f>'Heat Matrix Calc'!BN70</f>
        <v>0</v>
      </c>
      <c r="G132" s="9">
        <f>'Heat Matrix Calc'!BO70</f>
        <v>0</v>
      </c>
      <c r="H132" s="9">
        <f>'Heat Matrix Calc'!BP70</f>
        <v>0</v>
      </c>
      <c r="I132" s="9">
        <f>'Heat Matrix Calc'!BQ70</f>
        <v>145.82400000000001</v>
      </c>
      <c r="J132" s="9">
        <f>'Heat Matrix Calc'!BR70</f>
        <v>416.64</v>
      </c>
      <c r="K132" s="9">
        <f>'Heat Matrix Calc'!BS70</f>
        <v>468.72</v>
      </c>
      <c r="L132" s="9">
        <f>'Heat Matrix Calc'!BT70</f>
        <v>51.87421235926405</v>
      </c>
      <c r="M132" s="9">
        <f>'Heat Matrix Calc'!BU70</f>
        <v>0</v>
      </c>
      <c r="N132" s="13">
        <f>'Heat Matrix Calc'!BV70</f>
        <v>0</v>
      </c>
      <c r="O132" s="5">
        <f>'Heat Matrix Calc'!BW70</f>
        <v>0</v>
      </c>
      <c r="P132" s="14">
        <f>'Heat Matrix Calc'!BX70</f>
        <v>0</v>
      </c>
      <c r="R132" s="220" t="s">
        <v>48</v>
      </c>
      <c r="S132" s="220">
        <f>SUM(E132:P135)</f>
        <v>1575.6762158904821</v>
      </c>
    </row>
    <row r="133" spans="2:25" x14ac:dyDescent="0.25">
      <c r="C133" s="1" t="s">
        <v>36</v>
      </c>
      <c r="D133" s="2" t="s">
        <v>28</v>
      </c>
      <c r="E133" s="9">
        <f>'Heat Matrix Calc'!BM71</f>
        <v>0</v>
      </c>
      <c r="F133" s="9">
        <f>'Heat Matrix Calc'!BN71</f>
        <v>0</v>
      </c>
      <c r="G133" s="9">
        <f>'Heat Matrix Calc'!BO71</f>
        <v>0</v>
      </c>
      <c r="H133" s="9">
        <f>'Heat Matrix Calc'!BP71</f>
        <v>0</v>
      </c>
      <c r="I133" s="9">
        <f>'Heat Matrix Calc'!BQ71</f>
        <v>81.244799999999998</v>
      </c>
      <c r="J133" s="9">
        <f>'Heat Matrix Calc'!BR71</f>
        <v>0</v>
      </c>
      <c r="K133" s="9">
        <f>'Heat Matrix Calc'!BS71</f>
        <v>0</v>
      </c>
      <c r="L133" s="9">
        <f>'Heat Matrix Calc'!BT71</f>
        <v>0</v>
      </c>
      <c r="M133" s="9">
        <f>'Heat Matrix Calc'!BU71</f>
        <v>0</v>
      </c>
      <c r="N133" s="13">
        <f>'Heat Matrix Calc'!BV71</f>
        <v>0</v>
      </c>
      <c r="O133" s="5">
        <f>'Heat Matrix Calc'!BW71</f>
        <v>0</v>
      </c>
      <c r="P133" s="14">
        <f>'Heat Matrix Calc'!BX71</f>
        <v>0</v>
      </c>
    </row>
    <row r="134" spans="2:25" x14ac:dyDescent="0.25">
      <c r="C134" s="1" t="s">
        <v>37</v>
      </c>
      <c r="D134" s="2" t="s">
        <v>28</v>
      </c>
      <c r="E134" s="9">
        <f>'Heat Matrix Calc'!BM72</f>
        <v>0</v>
      </c>
      <c r="F134" s="9">
        <f>'Heat Matrix Calc'!BN72</f>
        <v>0</v>
      </c>
      <c r="G134" s="9">
        <f>'Heat Matrix Calc'!BO72</f>
        <v>0</v>
      </c>
      <c r="H134" s="9">
        <f>'Heat Matrix Calc'!BP72</f>
        <v>0</v>
      </c>
      <c r="I134" s="9">
        <f>'Heat Matrix Calc'!BQ72</f>
        <v>104.16</v>
      </c>
      <c r="J134" s="9">
        <f>'Heat Matrix Calc'!BR72</f>
        <v>119.04</v>
      </c>
      <c r="K134" s="9">
        <f>'Heat Matrix Calc'!BS72</f>
        <v>133.91999999999999</v>
      </c>
      <c r="L134" s="9">
        <f>'Heat Matrix Calc'!BT72</f>
        <v>7.4106017656091501</v>
      </c>
      <c r="M134" s="9">
        <f>'Heat Matrix Calc'!BU72</f>
        <v>0</v>
      </c>
      <c r="N134" s="13">
        <f>'Heat Matrix Calc'!BV72</f>
        <v>0</v>
      </c>
      <c r="O134" s="5">
        <f>'Heat Matrix Calc'!BW72</f>
        <v>0</v>
      </c>
      <c r="P134" s="14">
        <f>'Heat Matrix Calc'!BX72</f>
        <v>0</v>
      </c>
    </row>
    <row r="135" spans="2:25" x14ac:dyDescent="0.25">
      <c r="C135" s="1" t="s">
        <v>38</v>
      </c>
      <c r="D135" s="2" t="s">
        <v>28</v>
      </c>
      <c r="E135" s="9">
        <f>'Heat Matrix Calc'!BM73</f>
        <v>0</v>
      </c>
      <c r="F135" s="9">
        <f>'Heat Matrix Calc'!BN73</f>
        <v>0</v>
      </c>
      <c r="G135" s="9">
        <f>'Heat Matrix Calc'!BO73</f>
        <v>0</v>
      </c>
      <c r="H135" s="9">
        <f>'Heat Matrix Calc'!BP73</f>
        <v>0</v>
      </c>
      <c r="I135" s="9">
        <f>'Heat Matrix Calc'!BQ73</f>
        <v>0</v>
      </c>
      <c r="J135" s="9">
        <f>'Heat Matrix Calc'!BR73</f>
        <v>5.952</v>
      </c>
      <c r="K135" s="9">
        <f>'Heat Matrix Calc'!BS73</f>
        <v>33.479999999999997</v>
      </c>
      <c r="L135" s="9">
        <f>'Heat Matrix Calc'!BT73</f>
        <v>7.4106017656091501</v>
      </c>
      <c r="M135" s="9">
        <f>'Heat Matrix Calc'!BU73</f>
        <v>0</v>
      </c>
      <c r="N135" s="13">
        <f>'Heat Matrix Calc'!BV73</f>
        <v>0</v>
      </c>
      <c r="O135" s="5">
        <f>'Heat Matrix Calc'!BW73</f>
        <v>0</v>
      </c>
      <c r="P135" s="14">
        <f>'Heat Matrix Calc'!BX73</f>
        <v>0</v>
      </c>
    </row>
    <row r="136" spans="2:25" x14ac:dyDescent="0.25">
      <c r="C136" s="1" t="s">
        <v>20</v>
      </c>
      <c r="D136" s="2" t="s">
        <v>28</v>
      </c>
      <c r="E136" s="9">
        <f>'Heat Matrix Calc'!BM74</f>
        <v>-145.82400000000001</v>
      </c>
      <c r="F136" s="9">
        <f>'Heat Matrix Calc'!BN74</f>
        <v>-81.244799999999998</v>
      </c>
      <c r="G136" s="9">
        <f>'Heat Matrix Calc'!BO74</f>
        <v>-104.16</v>
      </c>
      <c r="H136" s="9">
        <f>'Heat Matrix Calc'!BP74</f>
        <v>0</v>
      </c>
      <c r="I136" s="9">
        <f>'Heat Matrix Calc'!BQ74</f>
        <v>0</v>
      </c>
      <c r="J136" s="9">
        <f>'Heat Matrix Calc'!BR74</f>
        <v>33.479999999999997</v>
      </c>
      <c r="K136" s="9">
        <f>'Heat Matrix Calc'!BS74</f>
        <v>0</v>
      </c>
      <c r="L136" s="9">
        <f>'Heat Matrix Calc'!BT74</f>
        <v>0</v>
      </c>
      <c r="M136" s="9">
        <f>'Heat Matrix Calc'!BU74</f>
        <v>0</v>
      </c>
      <c r="N136" s="172">
        <f>'Heat Matrix Calc'!BV74</f>
        <v>0</v>
      </c>
      <c r="O136" s="173">
        <f>'Heat Matrix Calc'!BW74</f>
        <v>0</v>
      </c>
      <c r="P136" s="174">
        <f>'Heat Matrix Calc'!BX74</f>
        <v>0</v>
      </c>
      <c r="R136" s="220" t="s">
        <v>20</v>
      </c>
      <c r="S136" s="220">
        <f>SUM(E136:P136)</f>
        <v>-297.74879999999996</v>
      </c>
    </row>
    <row r="137" spans="2:25" x14ac:dyDescent="0.25">
      <c r="C137" s="1" t="s">
        <v>21</v>
      </c>
      <c r="D137" s="2" t="s">
        <v>28</v>
      </c>
      <c r="E137" s="9">
        <f>'Heat Matrix Calc'!BM75</f>
        <v>-416.64</v>
      </c>
      <c r="F137" s="9">
        <f>'Heat Matrix Calc'!BN75</f>
        <v>0</v>
      </c>
      <c r="G137" s="9">
        <f>'Heat Matrix Calc'!BO75</f>
        <v>-119.04</v>
      </c>
      <c r="H137" s="9">
        <f>'Heat Matrix Calc'!BP75</f>
        <v>-5.952</v>
      </c>
      <c r="I137" s="9">
        <f>'Heat Matrix Calc'!BQ75</f>
        <v>-33.479999999999997</v>
      </c>
      <c r="J137" s="9">
        <f>'Heat Matrix Calc'!BR75</f>
        <v>0</v>
      </c>
      <c r="K137" s="9">
        <f>'Heat Matrix Calc'!BS75</f>
        <v>33.479999999999997</v>
      </c>
      <c r="L137" s="9">
        <f>'Heat Matrix Calc'!BT75</f>
        <v>0</v>
      </c>
      <c r="M137" s="9">
        <f>'Heat Matrix Calc'!BU75</f>
        <v>0</v>
      </c>
      <c r="N137" s="172">
        <f>'Heat Matrix Calc'!BV75</f>
        <v>0</v>
      </c>
      <c r="O137" s="173">
        <f>'Heat Matrix Calc'!BW75</f>
        <v>0</v>
      </c>
      <c r="P137" s="174">
        <f>'Heat Matrix Calc'!BX75</f>
        <v>0</v>
      </c>
      <c r="R137" s="220" t="s">
        <v>21</v>
      </c>
      <c r="S137" s="220">
        <f>SUM(E137:P137)</f>
        <v>-541.63199999999995</v>
      </c>
    </row>
    <row r="138" spans="2:25" x14ac:dyDescent="0.25">
      <c r="C138" s="1" t="s">
        <v>27</v>
      </c>
      <c r="D138" s="2" t="s">
        <v>28</v>
      </c>
      <c r="E138" s="9">
        <f>'Heat Matrix Calc'!BM76</f>
        <v>-468.72</v>
      </c>
      <c r="F138" s="9">
        <f>'Heat Matrix Calc'!BN76</f>
        <v>0</v>
      </c>
      <c r="G138" s="9">
        <f>'Heat Matrix Calc'!BO76</f>
        <v>-133.91999999999999</v>
      </c>
      <c r="H138" s="9">
        <f>'Heat Matrix Calc'!BP76</f>
        <v>-33.479999999999997</v>
      </c>
      <c r="I138" s="9">
        <f>'Heat Matrix Calc'!BQ76</f>
        <v>0</v>
      </c>
      <c r="J138" s="9">
        <f>'Heat Matrix Calc'!BR76</f>
        <v>-33.479999999999997</v>
      </c>
      <c r="K138" s="9">
        <f>'Heat Matrix Calc'!BS76</f>
        <v>0</v>
      </c>
      <c r="L138" s="9">
        <f>'Heat Matrix Calc'!BT76</f>
        <v>-134.58146027379414</v>
      </c>
      <c r="M138" s="9">
        <f>'Heat Matrix Calc'!BU76</f>
        <v>0</v>
      </c>
      <c r="N138" s="172">
        <f>'Heat Matrix Calc'!BV76</f>
        <v>0</v>
      </c>
      <c r="O138" s="173">
        <f>'Heat Matrix Calc'!BW76</f>
        <v>0</v>
      </c>
      <c r="P138" s="174">
        <f>'Heat Matrix Calc'!BX76</f>
        <v>0</v>
      </c>
      <c r="R138" s="220" t="s">
        <v>27</v>
      </c>
      <c r="S138" s="220">
        <f t="shared" ref="S138:S139" si="13">SUM(E138:P138)</f>
        <v>-804.18146027379419</v>
      </c>
    </row>
    <row r="139" spans="2:25" x14ac:dyDescent="0.25">
      <c r="C139" s="1" t="s">
        <v>19</v>
      </c>
      <c r="D139" s="2" t="s">
        <v>28</v>
      </c>
      <c r="E139" s="9">
        <f>'Heat Matrix Calc'!BM77</f>
        <v>-51.87421235926405</v>
      </c>
      <c r="F139" s="9">
        <f>'Heat Matrix Calc'!BN77</f>
        <v>0</v>
      </c>
      <c r="G139" s="9">
        <f>'Heat Matrix Calc'!BO77</f>
        <v>-7.4106017656091501</v>
      </c>
      <c r="H139" s="9">
        <f>'Heat Matrix Calc'!BP77</f>
        <v>-7.4106017656091501</v>
      </c>
      <c r="I139" s="9">
        <f>'Heat Matrix Calc'!BQ77</f>
        <v>0</v>
      </c>
      <c r="J139" s="9">
        <f>'Heat Matrix Calc'!BR77</f>
        <v>0</v>
      </c>
      <c r="K139" s="9">
        <f>'Heat Matrix Calc'!BS77</f>
        <v>134.58146027379414</v>
      </c>
      <c r="L139" s="9">
        <f>'Heat Matrix Calc'!BT77</f>
        <v>0</v>
      </c>
      <c r="M139" s="9">
        <f>'Heat Matrix Calc'!BU77</f>
        <v>-67.887167732869244</v>
      </c>
      <c r="N139" s="172">
        <f>'Heat Matrix Calc'!BV77</f>
        <v>0</v>
      </c>
      <c r="O139" s="173">
        <f>'Heat Matrix Calc'!BW77</f>
        <v>0</v>
      </c>
      <c r="P139" s="174">
        <f>'Heat Matrix Calc'!BX77</f>
        <v>0</v>
      </c>
      <c r="R139" s="220" t="s">
        <v>19</v>
      </c>
      <c r="S139" s="220">
        <f t="shared" si="13"/>
        <v>-1.1233495574600738E-3</v>
      </c>
      <c r="U139" s="220">
        <f>SUMIF(S136:S139,"&lt;0",S136:S139)</f>
        <v>-1643.5633836233515</v>
      </c>
      <c r="V139" s="220">
        <f>SUMIF(S136:S139,"&gt;0",S136:S139)</f>
        <v>0</v>
      </c>
      <c r="Y139" s="220">
        <f>U139/31</f>
        <v>-53.018173665269401</v>
      </c>
    </row>
    <row r="140" spans="2:25" x14ac:dyDescent="0.25">
      <c r="C140" s="1" t="s">
        <v>35</v>
      </c>
      <c r="D140" s="2" t="s">
        <v>28</v>
      </c>
      <c r="E140" s="9">
        <f>'Heat Matrix Calc'!BM78</f>
        <v>0</v>
      </c>
      <c r="F140" s="9">
        <f>'Heat Matrix Calc'!BN78</f>
        <v>0</v>
      </c>
      <c r="G140" s="9">
        <f>'Heat Matrix Calc'!BO78</f>
        <v>0</v>
      </c>
      <c r="H140" s="9">
        <f>'Heat Matrix Calc'!BP78</f>
        <v>0</v>
      </c>
      <c r="I140" s="9">
        <f>'Heat Matrix Calc'!BQ78</f>
        <v>0</v>
      </c>
      <c r="J140" s="9">
        <f>'Heat Matrix Calc'!BR78</f>
        <v>0</v>
      </c>
      <c r="K140" s="9">
        <f>'Heat Matrix Calc'!BS78</f>
        <v>0</v>
      </c>
      <c r="L140" s="9">
        <f>'Heat Matrix Calc'!BT78</f>
        <v>67.887167732869244</v>
      </c>
      <c r="M140" s="9">
        <f>'Heat Matrix Calc'!BU78</f>
        <v>0</v>
      </c>
      <c r="N140" s="13">
        <f>'Heat Matrix Calc'!BV78</f>
        <v>0</v>
      </c>
      <c r="O140" s="5">
        <f>'Heat Matrix Calc'!BW78</f>
        <v>0</v>
      </c>
      <c r="P140" s="14">
        <f>'Heat Matrix Calc'!BX78</f>
        <v>0</v>
      </c>
    </row>
    <row r="141" spans="2:25" x14ac:dyDescent="0.25">
      <c r="C141" s="1" t="s">
        <v>33</v>
      </c>
      <c r="D141" s="2" t="s">
        <v>28</v>
      </c>
      <c r="E141" s="13">
        <f>'Heat Matrix Calc'!BM79</f>
        <v>0</v>
      </c>
      <c r="F141" s="13">
        <f>'Heat Matrix Calc'!BN79</f>
        <v>0</v>
      </c>
      <c r="G141" s="13">
        <f>'Heat Matrix Calc'!BO79</f>
        <v>0</v>
      </c>
      <c r="H141" s="13">
        <f>'Heat Matrix Calc'!BP79</f>
        <v>0</v>
      </c>
      <c r="I141" s="172">
        <f>'Heat Matrix Calc'!BQ79</f>
        <v>0</v>
      </c>
      <c r="J141" s="172">
        <f>'Heat Matrix Calc'!BR79</f>
        <v>0</v>
      </c>
      <c r="K141" s="172">
        <f>'Heat Matrix Calc'!BS79</f>
        <v>0</v>
      </c>
      <c r="L141" s="172">
        <f>'Heat Matrix Calc'!BT79</f>
        <v>0</v>
      </c>
      <c r="M141" s="13">
        <f>'Heat Matrix Calc'!BU79</f>
        <v>0</v>
      </c>
      <c r="N141" s="13">
        <f>'Heat Matrix Calc'!BV79</f>
        <v>0</v>
      </c>
      <c r="O141" s="5">
        <f>'Heat Matrix Calc'!BW79</f>
        <v>0</v>
      </c>
      <c r="P141" s="14">
        <f>'Heat Matrix Calc'!BX79</f>
        <v>0</v>
      </c>
      <c r="R141" s="220" t="s">
        <v>227</v>
      </c>
      <c r="S141" s="220">
        <f>-SUM(N132:P140)</f>
        <v>0</v>
      </c>
    </row>
    <row r="142" spans="2:25" x14ac:dyDescent="0.25">
      <c r="C142" s="1" t="s">
        <v>31</v>
      </c>
      <c r="D142" s="2" t="s">
        <v>28</v>
      </c>
      <c r="E142" s="5">
        <f>'Heat Matrix Calc'!BM80</f>
        <v>0</v>
      </c>
      <c r="F142" s="5">
        <f>'Heat Matrix Calc'!BN80</f>
        <v>0</v>
      </c>
      <c r="G142" s="5">
        <f>'Heat Matrix Calc'!BO80</f>
        <v>0</v>
      </c>
      <c r="H142" s="5">
        <f>'Heat Matrix Calc'!BP80</f>
        <v>0</v>
      </c>
      <c r="I142" s="173">
        <f>'Heat Matrix Calc'!BQ80</f>
        <v>0</v>
      </c>
      <c r="J142" s="173">
        <f>'Heat Matrix Calc'!BR80</f>
        <v>0</v>
      </c>
      <c r="K142" s="173">
        <f>'Heat Matrix Calc'!BS80</f>
        <v>0</v>
      </c>
      <c r="L142" s="173">
        <f>'Heat Matrix Calc'!BT80</f>
        <v>0</v>
      </c>
      <c r="M142" s="5">
        <f>'Heat Matrix Calc'!BU80</f>
        <v>0</v>
      </c>
      <c r="N142" s="5">
        <f>'Heat Matrix Calc'!BV80</f>
        <v>0</v>
      </c>
      <c r="O142" s="5">
        <f>'Heat Matrix Calc'!BW80</f>
        <v>0</v>
      </c>
      <c r="P142" s="14">
        <f>'Heat Matrix Calc'!BX80</f>
        <v>0</v>
      </c>
    </row>
    <row r="143" spans="2:25" x14ac:dyDescent="0.25">
      <c r="C143" s="1" t="s">
        <v>41</v>
      </c>
      <c r="D143" s="2" t="s">
        <v>28</v>
      </c>
      <c r="E143" s="14">
        <f>'Heat Matrix Calc'!BM81</f>
        <v>0</v>
      </c>
      <c r="F143" s="14">
        <f>'Heat Matrix Calc'!BN81</f>
        <v>0</v>
      </c>
      <c r="G143" s="14">
        <f>'Heat Matrix Calc'!BO81</f>
        <v>0</v>
      </c>
      <c r="H143" s="14">
        <f>'Heat Matrix Calc'!BP81</f>
        <v>0</v>
      </c>
      <c r="I143" s="174">
        <f>'Heat Matrix Calc'!BQ81</f>
        <v>0</v>
      </c>
      <c r="J143" s="174">
        <f>'Heat Matrix Calc'!BR81</f>
        <v>0</v>
      </c>
      <c r="K143" s="174">
        <f>'Heat Matrix Calc'!BS81</f>
        <v>0</v>
      </c>
      <c r="L143" s="174">
        <f>'Heat Matrix Calc'!BT81</f>
        <v>0</v>
      </c>
      <c r="M143" s="14">
        <f>'Heat Matrix Calc'!BU81</f>
        <v>0</v>
      </c>
      <c r="N143" s="14">
        <f>'Heat Matrix Calc'!BV81</f>
        <v>0</v>
      </c>
      <c r="O143" s="14">
        <f>'Heat Matrix Calc'!BW81</f>
        <v>0</v>
      </c>
      <c r="P143" s="14">
        <f>'Heat Matrix Calc'!BX81</f>
        <v>0</v>
      </c>
      <c r="R143" s="220" t="s">
        <v>35</v>
      </c>
      <c r="S143" s="220">
        <f>SUM(E140:P140)</f>
        <v>67.887167732869244</v>
      </c>
    </row>
    <row r="145" spans="3:25" ht="35" x14ac:dyDescent="0.25">
      <c r="C145" s="16" t="s">
        <v>211</v>
      </c>
      <c r="D145" s="16"/>
      <c r="E145" s="15" t="s">
        <v>39</v>
      </c>
      <c r="F145" s="15" t="s">
        <v>36</v>
      </c>
      <c r="G145" s="15" t="s">
        <v>37</v>
      </c>
      <c r="H145" s="15" t="s">
        <v>38</v>
      </c>
      <c r="I145" s="15" t="s">
        <v>20</v>
      </c>
      <c r="J145" s="15" t="s">
        <v>21</v>
      </c>
      <c r="K145" s="15" t="s">
        <v>27</v>
      </c>
      <c r="L145" s="15" t="s">
        <v>19</v>
      </c>
      <c r="M145" s="15" t="s">
        <v>35</v>
      </c>
      <c r="N145" s="15" t="s">
        <v>33</v>
      </c>
      <c r="O145" s="15" t="s">
        <v>31</v>
      </c>
      <c r="P145" s="15" t="s">
        <v>41</v>
      </c>
      <c r="R145" s="218" t="s">
        <v>228</v>
      </c>
      <c r="S145" s="218">
        <f>SUM(S147:S158)</f>
        <v>0</v>
      </c>
    </row>
    <row r="146" spans="3:25" x14ac:dyDescent="0.25">
      <c r="C146" s="16"/>
      <c r="D146" s="16"/>
      <c r="E146" s="190" t="s">
        <v>219</v>
      </c>
      <c r="F146" s="190" t="str">
        <f>E146</f>
        <v>May</v>
      </c>
      <c r="G146" s="190" t="str">
        <f t="shared" ref="G146:P146" si="14">F146</f>
        <v>May</v>
      </c>
      <c r="H146" s="190" t="str">
        <f t="shared" si="14"/>
        <v>May</v>
      </c>
      <c r="I146" s="190" t="str">
        <f t="shared" si="14"/>
        <v>May</v>
      </c>
      <c r="J146" s="190" t="str">
        <f t="shared" si="14"/>
        <v>May</v>
      </c>
      <c r="K146" s="190" t="str">
        <f t="shared" si="14"/>
        <v>May</v>
      </c>
      <c r="L146" s="190" t="str">
        <f t="shared" si="14"/>
        <v>May</v>
      </c>
      <c r="M146" s="190" t="str">
        <f t="shared" si="14"/>
        <v>May</v>
      </c>
      <c r="N146" s="190" t="str">
        <f t="shared" si="14"/>
        <v>May</v>
      </c>
      <c r="O146" s="190" t="str">
        <f t="shared" si="14"/>
        <v>May</v>
      </c>
      <c r="P146" s="190" t="str">
        <f t="shared" si="14"/>
        <v>May</v>
      </c>
      <c r="Q146" s="171"/>
      <c r="R146" s="219"/>
      <c r="S146" s="219"/>
    </row>
    <row r="147" spans="3:25" x14ac:dyDescent="0.25">
      <c r="C147" s="1" t="s">
        <v>39</v>
      </c>
      <c r="D147" s="2" t="s">
        <v>29</v>
      </c>
      <c r="E147" s="9">
        <f>'Heat Matrix Calc'!BM156</f>
        <v>0</v>
      </c>
      <c r="F147" s="9">
        <f>'Heat Matrix Calc'!BN156</f>
        <v>0</v>
      </c>
      <c r="G147" s="9">
        <f>'Heat Matrix Calc'!BO156</f>
        <v>0</v>
      </c>
      <c r="H147" s="9">
        <f>'Heat Matrix Calc'!BP156</f>
        <v>0</v>
      </c>
      <c r="I147" s="9">
        <f>'Heat Matrix Calc'!BQ156</f>
        <v>41.664000000000001</v>
      </c>
      <c r="J147" s="9">
        <f>'Heat Matrix Calc'!BR156</f>
        <v>156.24</v>
      </c>
      <c r="K147" s="9">
        <f>'Heat Matrix Calc'!BS156</f>
        <v>156.24</v>
      </c>
      <c r="L147" s="9">
        <f>'Heat Matrix Calc'!BT156</f>
        <v>-37.464589990928928</v>
      </c>
      <c r="M147" s="9">
        <f>'Heat Matrix Calc'!BU156</f>
        <v>0</v>
      </c>
      <c r="N147" s="13">
        <f>'Heat Matrix Calc'!BV156</f>
        <v>0</v>
      </c>
      <c r="O147" s="5">
        <f>'Heat Matrix Calc'!BW156</f>
        <v>0</v>
      </c>
      <c r="P147" s="14">
        <f>'Heat Matrix Calc'!BX156</f>
        <v>0</v>
      </c>
      <c r="R147" s="220" t="s">
        <v>48</v>
      </c>
      <c r="S147" s="220">
        <f>SUM(E147:P150)</f>
        <v>461.62004144023427</v>
      </c>
    </row>
    <row r="148" spans="3:25" x14ac:dyDescent="0.25">
      <c r="C148" s="1" t="s">
        <v>36</v>
      </c>
      <c r="D148" s="2" t="s">
        <v>29</v>
      </c>
      <c r="E148" s="9">
        <f>'Heat Matrix Calc'!BM157</f>
        <v>0</v>
      </c>
      <c r="F148" s="9">
        <f>'Heat Matrix Calc'!BN157</f>
        <v>0</v>
      </c>
      <c r="G148" s="9">
        <f>'Heat Matrix Calc'!BO157</f>
        <v>0</v>
      </c>
      <c r="H148" s="9">
        <f>'Heat Matrix Calc'!BP157</f>
        <v>0</v>
      </c>
      <c r="I148" s="9">
        <f>'Heat Matrix Calc'!BQ157</f>
        <v>23.212799999999998</v>
      </c>
      <c r="J148" s="9">
        <f>'Heat Matrix Calc'!BR157</f>
        <v>0</v>
      </c>
      <c r="K148" s="9">
        <f>'Heat Matrix Calc'!BS157</f>
        <v>0</v>
      </c>
      <c r="L148" s="9">
        <f>'Heat Matrix Calc'!BT157</f>
        <v>0</v>
      </c>
      <c r="M148" s="9">
        <f>'Heat Matrix Calc'!BU157</f>
        <v>0</v>
      </c>
      <c r="N148" s="13">
        <f>'Heat Matrix Calc'!BV157</f>
        <v>0</v>
      </c>
      <c r="O148" s="5">
        <f>'Heat Matrix Calc'!BW157</f>
        <v>0</v>
      </c>
      <c r="P148" s="14">
        <f>'Heat Matrix Calc'!BX157</f>
        <v>0</v>
      </c>
    </row>
    <row r="149" spans="3:25" x14ac:dyDescent="0.25">
      <c r="C149" s="1" t="s">
        <v>37</v>
      </c>
      <c r="D149" s="2" t="s">
        <v>29</v>
      </c>
      <c r="E149" s="9">
        <f>'Heat Matrix Calc'!BM158</f>
        <v>0</v>
      </c>
      <c r="F149" s="9">
        <f>'Heat Matrix Calc'!BN158</f>
        <v>0</v>
      </c>
      <c r="G149" s="9">
        <f>'Heat Matrix Calc'!BO158</f>
        <v>0</v>
      </c>
      <c r="H149" s="9">
        <f>'Heat Matrix Calc'!BP158</f>
        <v>0</v>
      </c>
      <c r="I149" s="9">
        <f>'Heat Matrix Calc'!BQ158</f>
        <v>29.76</v>
      </c>
      <c r="J149" s="9">
        <f>'Heat Matrix Calc'!BR158</f>
        <v>44.64</v>
      </c>
      <c r="K149" s="9">
        <f>'Heat Matrix Calc'!BS158</f>
        <v>44.64</v>
      </c>
      <c r="L149" s="9">
        <f>'Heat Matrix Calc'!BT158</f>
        <v>-5.3520842844184191</v>
      </c>
      <c r="M149" s="9">
        <f>'Heat Matrix Calc'!BU158</f>
        <v>0</v>
      </c>
      <c r="N149" s="13">
        <f>'Heat Matrix Calc'!BV158</f>
        <v>0</v>
      </c>
      <c r="O149" s="5">
        <f>'Heat Matrix Calc'!BW158</f>
        <v>0</v>
      </c>
      <c r="P149" s="14">
        <f>'Heat Matrix Calc'!BX158</f>
        <v>0</v>
      </c>
    </row>
    <row r="150" spans="3:25" x14ac:dyDescent="0.25">
      <c r="C150" s="1" t="s">
        <v>38</v>
      </c>
      <c r="D150" s="2" t="s">
        <v>29</v>
      </c>
      <c r="E150" s="9">
        <f>'Heat Matrix Calc'!BM159</f>
        <v>0</v>
      </c>
      <c r="F150" s="9">
        <f>'Heat Matrix Calc'!BN159</f>
        <v>0</v>
      </c>
      <c r="G150" s="9">
        <f>'Heat Matrix Calc'!BO159</f>
        <v>0</v>
      </c>
      <c r="H150" s="9">
        <f>'Heat Matrix Calc'!BP159</f>
        <v>0</v>
      </c>
      <c r="I150" s="9">
        <f>'Heat Matrix Calc'!BQ159</f>
        <v>0</v>
      </c>
      <c r="J150" s="9">
        <f>'Heat Matrix Calc'!BR159</f>
        <v>2.2320000000000002</v>
      </c>
      <c r="K150" s="9">
        <f>'Heat Matrix Calc'!BS159</f>
        <v>11.16</v>
      </c>
      <c r="L150" s="9">
        <f>'Heat Matrix Calc'!BT159</f>
        <v>-5.3520842844184191</v>
      </c>
      <c r="M150" s="9">
        <f>'Heat Matrix Calc'!BU159</f>
        <v>0</v>
      </c>
      <c r="N150" s="13">
        <f>'Heat Matrix Calc'!BV159</f>
        <v>0</v>
      </c>
      <c r="O150" s="5">
        <f>'Heat Matrix Calc'!BW159</f>
        <v>0</v>
      </c>
      <c r="P150" s="14">
        <f>'Heat Matrix Calc'!BX159</f>
        <v>0</v>
      </c>
    </row>
    <row r="151" spans="3:25" x14ac:dyDescent="0.25">
      <c r="C151" s="1" t="s">
        <v>20</v>
      </c>
      <c r="D151" s="2" t="s">
        <v>29</v>
      </c>
      <c r="E151" s="9">
        <f>'Heat Matrix Calc'!BM160</f>
        <v>-41.664000000000001</v>
      </c>
      <c r="F151" s="9">
        <f>'Heat Matrix Calc'!BN160</f>
        <v>-23.212799999999998</v>
      </c>
      <c r="G151" s="9">
        <f>'Heat Matrix Calc'!BO160</f>
        <v>-29.76</v>
      </c>
      <c r="H151" s="9">
        <f>'Heat Matrix Calc'!BP160</f>
        <v>0</v>
      </c>
      <c r="I151" s="9">
        <f>'Heat Matrix Calc'!BQ160</f>
        <v>0</v>
      </c>
      <c r="J151" s="9">
        <f>'Heat Matrix Calc'!BR160</f>
        <v>33.479999999999997</v>
      </c>
      <c r="K151" s="9">
        <f>'Heat Matrix Calc'!BS160</f>
        <v>0</v>
      </c>
      <c r="L151" s="9">
        <f>'Heat Matrix Calc'!BT160</f>
        <v>0</v>
      </c>
      <c r="M151" s="9">
        <f>'Heat Matrix Calc'!BU160</f>
        <v>0</v>
      </c>
      <c r="N151" s="172">
        <f>'Heat Matrix Calc'!BV160</f>
        <v>0</v>
      </c>
      <c r="O151" s="173">
        <f>'Heat Matrix Calc'!BW160</f>
        <v>0</v>
      </c>
      <c r="P151" s="174">
        <f>'Heat Matrix Calc'!BX160</f>
        <v>0</v>
      </c>
      <c r="R151" s="220" t="s">
        <v>20</v>
      </c>
      <c r="S151" s="220">
        <f>SUM(E151:P151)</f>
        <v>-61.156800000000011</v>
      </c>
    </row>
    <row r="152" spans="3:25" x14ac:dyDescent="0.25">
      <c r="C152" s="1" t="s">
        <v>21</v>
      </c>
      <c r="D152" s="2" t="s">
        <v>29</v>
      </c>
      <c r="E152" s="9">
        <f>'Heat Matrix Calc'!BM161</f>
        <v>-156.24</v>
      </c>
      <c r="F152" s="9">
        <f>'Heat Matrix Calc'!BN161</f>
        <v>0</v>
      </c>
      <c r="G152" s="9">
        <f>'Heat Matrix Calc'!BO161</f>
        <v>-44.64</v>
      </c>
      <c r="H152" s="9">
        <f>'Heat Matrix Calc'!BP161</f>
        <v>-2.2320000000000002</v>
      </c>
      <c r="I152" s="9">
        <f>'Heat Matrix Calc'!BQ161</f>
        <v>-33.479999999999997</v>
      </c>
      <c r="J152" s="9">
        <f>'Heat Matrix Calc'!BR161</f>
        <v>0</v>
      </c>
      <c r="K152" s="9">
        <f>'Heat Matrix Calc'!BS161</f>
        <v>0</v>
      </c>
      <c r="L152" s="9">
        <f>'Heat Matrix Calc'!BT161</f>
        <v>0</v>
      </c>
      <c r="M152" s="9">
        <f>'Heat Matrix Calc'!BU161</f>
        <v>0</v>
      </c>
      <c r="N152" s="172">
        <f>'Heat Matrix Calc'!BV161</f>
        <v>0</v>
      </c>
      <c r="O152" s="173">
        <f>'Heat Matrix Calc'!BW161</f>
        <v>0</v>
      </c>
      <c r="P152" s="174">
        <f>'Heat Matrix Calc'!BX161</f>
        <v>0</v>
      </c>
      <c r="R152" s="220" t="s">
        <v>21</v>
      </c>
      <c r="S152" s="220">
        <f>SUM(E152:P152)</f>
        <v>-236.59199999999998</v>
      </c>
    </row>
    <row r="153" spans="3:25" x14ac:dyDescent="0.25">
      <c r="C153" s="1" t="s">
        <v>27</v>
      </c>
      <c r="D153" s="2" t="s">
        <v>29</v>
      </c>
      <c r="E153" s="9">
        <f>'Heat Matrix Calc'!BM162</f>
        <v>-156.24</v>
      </c>
      <c r="F153" s="9">
        <f>'Heat Matrix Calc'!BN162</f>
        <v>0</v>
      </c>
      <c r="G153" s="9">
        <f>'Heat Matrix Calc'!BO162</f>
        <v>-44.64</v>
      </c>
      <c r="H153" s="9">
        <f>'Heat Matrix Calc'!BP162</f>
        <v>-11.16</v>
      </c>
      <c r="I153" s="9">
        <f>'Heat Matrix Calc'!BQ162</f>
        <v>0</v>
      </c>
      <c r="J153" s="9">
        <f>'Heat Matrix Calc'!BR162</f>
        <v>0</v>
      </c>
      <c r="K153" s="9">
        <f>'Heat Matrix Calc'!BS162</f>
        <v>0</v>
      </c>
      <c r="L153" s="9">
        <f>'Heat Matrix Calc'!BT162</f>
        <v>-220.86189639941443</v>
      </c>
      <c r="M153" s="9">
        <f>'Heat Matrix Calc'!BU162</f>
        <v>0</v>
      </c>
      <c r="N153" s="172">
        <f>'Heat Matrix Calc'!BV162</f>
        <v>0</v>
      </c>
      <c r="O153" s="173">
        <f>'Heat Matrix Calc'!BW162</f>
        <v>0</v>
      </c>
      <c r="P153" s="174">
        <f>'Heat Matrix Calc'!BX162</f>
        <v>0</v>
      </c>
      <c r="R153" s="220" t="s">
        <v>27</v>
      </c>
      <c r="S153" s="220">
        <f t="shared" ref="S153:S154" si="15">SUM(E153:P153)</f>
        <v>-432.90189639941445</v>
      </c>
    </row>
    <row r="154" spans="3:25" x14ac:dyDescent="0.25">
      <c r="C154" s="1" t="s">
        <v>19</v>
      </c>
      <c r="D154" s="2" t="s">
        <v>29</v>
      </c>
      <c r="E154" s="9">
        <f>'Heat Matrix Calc'!BM163</f>
        <v>37.464589990928928</v>
      </c>
      <c r="F154" s="9">
        <f>'Heat Matrix Calc'!BN163</f>
        <v>0</v>
      </c>
      <c r="G154" s="9">
        <f>'Heat Matrix Calc'!BO163</f>
        <v>5.3520842844184191</v>
      </c>
      <c r="H154" s="9">
        <f>'Heat Matrix Calc'!BP163</f>
        <v>5.3520842844184191</v>
      </c>
      <c r="I154" s="9">
        <f>'Heat Matrix Calc'!BQ163</f>
        <v>0</v>
      </c>
      <c r="J154" s="9">
        <f>'Heat Matrix Calc'!BR163</f>
        <v>0</v>
      </c>
      <c r="K154" s="9">
        <f>'Heat Matrix Calc'!BS163</f>
        <v>220.86189639941443</v>
      </c>
      <c r="L154" s="9">
        <f>'Heat Matrix Calc'!BT163</f>
        <v>0</v>
      </c>
      <c r="M154" s="9">
        <f>'Heat Matrix Calc'!BU163</f>
        <v>-269.03199298025021</v>
      </c>
      <c r="N154" s="172">
        <f>'Heat Matrix Calc'!BV163</f>
        <v>0</v>
      </c>
      <c r="O154" s="173">
        <f>'Heat Matrix Calc'!BW163</f>
        <v>0</v>
      </c>
      <c r="P154" s="174">
        <f>'Heat Matrix Calc'!BX163</f>
        <v>0</v>
      </c>
      <c r="R154" s="220" t="s">
        <v>19</v>
      </c>
      <c r="S154" s="220">
        <f t="shared" si="15"/>
        <v>-1.3380210700120188E-3</v>
      </c>
      <c r="U154" s="220">
        <f>SUMIF(S151:S154,"&lt;0",S151:S154)</f>
        <v>-730.6520344204846</v>
      </c>
      <c r="V154" s="220">
        <f>SUMIF(S151:S154,"&gt;0",S151:S154)</f>
        <v>0</v>
      </c>
      <c r="Y154" s="220">
        <f>U154/31</f>
        <v>-23.569420465176922</v>
      </c>
    </row>
    <row r="155" spans="3:25" x14ac:dyDescent="0.25">
      <c r="C155" s="1" t="s">
        <v>35</v>
      </c>
      <c r="D155" s="2" t="s">
        <v>29</v>
      </c>
      <c r="E155" s="9">
        <f>'Heat Matrix Calc'!BM164</f>
        <v>0</v>
      </c>
      <c r="F155" s="9">
        <f>'Heat Matrix Calc'!BN164</f>
        <v>0</v>
      </c>
      <c r="G155" s="9">
        <f>'Heat Matrix Calc'!BO164</f>
        <v>0</v>
      </c>
      <c r="H155" s="9">
        <f>'Heat Matrix Calc'!BP164</f>
        <v>0</v>
      </c>
      <c r="I155" s="9">
        <f>'Heat Matrix Calc'!BQ164</f>
        <v>0</v>
      </c>
      <c r="J155" s="9">
        <f>'Heat Matrix Calc'!BR164</f>
        <v>0</v>
      </c>
      <c r="K155" s="9">
        <f>'Heat Matrix Calc'!BS164</f>
        <v>0</v>
      </c>
      <c r="L155" s="9">
        <f>'Heat Matrix Calc'!BT164</f>
        <v>269.03199298025021</v>
      </c>
      <c r="M155" s="9">
        <f>'Heat Matrix Calc'!BU164</f>
        <v>0</v>
      </c>
      <c r="N155" s="13">
        <f>'Heat Matrix Calc'!BV164</f>
        <v>0</v>
      </c>
      <c r="O155" s="5">
        <f>'Heat Matrix Calc'!BW164</f>
        <v>0</v>
      </c>
      <c r="P155" s="14">
        <f>'Heat Matrix Calc'!BX164</f>
        <v>0</v>
      </c>
    </row>
    <row r="156" spans="3:25" x14ac:dyDescent="0.25">
      <c r="C156" s="1" t="s">
        <v>33</v>
      </c>
      <c r="D156" s="2" t="s">
        <v>29</v>
      </c>
      <c r="E156" s="13">
        <f>'Heat Matrix Calc'!BM165</f>
        <v>0</v>
      </c>
      <c r="F156" s="13">
        <f>'Heat Matrix Calc'!BN165</f>
        <v>0</v>
      </c>
      <c r="G156" s="13">
        <f>'Heat Matrix Calc'!BO165</f>
        <v>0</v>
      </c>
      <c r="H156" s="13">
        <f>'Heat Matrix Calc'!BP165</f>
        <v>0</v>
      </c>
      <c r="I156" s="172">
        <f>'Heat Matrix Calc'!BQ165</f>
        <v>0</v>
      </c>
      <c r="J156" s="172">
        <f>'Heat Matrix Calc'!BR165</f>
        <v>0</v>
      </c>
      <c r="K156" s="172">
        <f>'Heat Matrix Calc'!BS165</f>
        <v>0</v>
      </c>
      <c r="L156" s="172">
        <f>'Heat Matrix Calc'!BT165</f>
        <v>0</v>
      </c>
      <c r="M156" s="13">
        <f>'Heat Matrix Calc'!BU165</f>
        <v>0</v>
      </c>
      <c r="N156" s="13">
        <f>'Heat Matrix Calc'!BV165</f>
        <v>0</v>
      </c>
      <c r="O156" s="5">
        <f>'Heat Matrix Calc'!BW165</f>
        <v>0</v>
      </c>
      <c r="P156" s="14">
        <f>'Heat Matrix Calc'!BX165</f>
        <v>0</v>
      </c>
      <c r="R156" s="220" t="s">
        <v>227</v>
      </c>
      <c r="S156" s="220">
        <f>-SUM(N147:P155)</f>
        <v>0</v>
      </c>
    </row>
    <row r="157" spans="3:25" x14ac:dyDescent="0.25">
      <c r="C157" s="1" t="s">
        <v>31</v>
      </c>
      <c r="D157" s="2" t="s">
        <v>29</v>
      </c>
      <c r="E157" s="5">
        <f>'Heat Matrix Calc'!BM166</f>
        <v>0</v>
      </c>
      <c r="F157" s="5">
        <f>'Heat Matrix Calc'!BN166</f>
        <v>0</v>
      </c>
      <c r="G157" s="5">
        <f>'Heat Matrix Calc'!BO166</f>
        <v>0</v>
      </c>
      <c r="H157" s="5">
        <f>'Heat Matrix Calc'!BP166</f>
        <v>0</v>
      </c>
      <c r="I157" s="173">
        <f>'Heat Matrix Calc'!BQ166</f>
        <v>0</v>
      </c>
      <c r="J157" s="173">
        <f>'Heat Matrix Calc'!BR166</f>
        <v>0</v>
      </c>
      <c r="K157" s="173">
        <f>'Heat Matrix Calc'!BS166</f>
        <v>0</v>
      </c>
      <c r="L157" s="173">
        <f>'Heat Matrix Calc'!BT166</f>
        <v>0</v>
      </c>
      <c r="M157" s="5">
        <f>'Heat Matrix Calc'!BU166</f>
        <v>0</v>
      </c>
      <c r="N157" s="5">
        <f>'Heat Matrix Calc'!BV166</f>
        <v>0</v>
      </c>
      <c r="O157" s="5">
        <f>'Heat Matrix Calc'!BW166</f>
        <v>0</v>
      </c>
      <c r="P157" s="14">
        <f>'Heat Matrix Calc'!BX166</f>
        <v>0</v>
      </c>
    </row>
    <row r="158" spans="3:25" x14ac:dyDescent="0.25">
      <c r="C158" s="1" t="s">
        <v>41</v>
      </c>
      <c r="D158" s="2" t="s">
        <v>29</v>
      </c>
      <c r="E158" s="14">
        <f>'Heat Matrix Calc'!BM167</f>
        <v>0</v>
      </c>
      <c r="F158" s="14">
        <f>'Heat Matrix Calc'!BN167</f>
        <v>0</v>
      </c>
      <c r="G158" s="14">
        <f>'Heat Matrix Calc'!BO167</f>
        <v>0</v>
      </c>
      <c r="H158" s="14">
        <f>'Heat Matrix Calc'!BP167</f>
        <v>0</v>
      </c>
      <c r="I158" s="174">
        <f>'Heat Matrix Calc'!BQ167</f>
        <v>0</v>
      </c>
      <c r="J158" s="174">
        <f>'Heat Matrix Calc'!BR167</f>
        <v>0</v>
      </c>
      <c r="K158" s="174">
        <f>'Heat Matrix Calc'!BS167</f>
        <v>0</v>
      </c>
      <c r="L158" s="174">
        <f>'Heat Matrix Calc'!BT167</f>
        <v>0</v>
      </c>
      <c r="M158" s="14">
        <f>'Heat Matrix Calc'!BU167</f>
        <v>0</v>
      </c>
      <c r="N158" s="14">
        <f>'Heat Matrix Calc'!BV167</f>
        <v>0</v>
      </c>
      <c r="O158" s="14">
        <f>'Heat Matrix Calc'!BW167</f>
        <v>0</v>
      </c>
      <c r="P158" s="14">
        <f>'Heat Matrix Calc'!BX167</f>
        <v>0</v>
      </c>
      <c r="R158" s="220" t="s">
        <v>35</v>
      </c>
      <c r="S158" s="220">
        <f>SUM(E155:P155)</f>
        <v>269.03199298025021</v>
      </c>
    </row>
    <row r="161" spans="2:25" ht="35" x14ac:dyDescent="0.25">
      <c r="B161" s="212" t="s">
        <v>10</v>
      </c>
      <c r="C161" s="16" t="s">
        <v>211</v>
      </c>
      <c r="D161" s="16"/>
      <c r="E161" s="15" t="s">
        <v>39</v>
      </c>
      <c r="F161" s="15" t="s">
        <v>36</v>
      </c>
      <c r="G161" s="15" t="s">
        <v>37</v>
      </c>
      <c r="H161" s="15" t="s">
        <v>38</v>
      </c>
      <c r="I161" s="15" t="s">
        <v>20</v>
      </c>
      <c r="J161" s="15" t="s">
        <v>21</v>
      </c>
      <c r="K161" s="15" t="s">
        <v>27</v>
      </c>
      <c r="L161" s="15" t="s">
        <v>19</v>
      </c>
      <c r="M161" s="15" t="s">
        <v>35</v>
      </c>
      <c r="N161" s="15" t="s">
        <v>33</v>
      </c>
      <c r="O161" s="15" t="s">
        <v>31</v>
      </c>
      <c r="P161" s="15" t="s">
        <v>41</v>
      </c>
      <c r="R161" s="218" t="s">
        <v>228</v>
      </c>
      <c r="S161" s="218">
        <f>SUM(S163:S174)</f>
        <v>0</v>
      </c>
    </row>
    <row r="162" spans="2:25" x14ac:dyDescent="0.25">
      <c r="C162" s="16"/>
      <c r="D162" s="16"/>
      <c r="E162" s="190" t="s">
        <v>10</v>
      </c>
      <c r="F162" s="190" t="str">
        <f>E162</f>
        <v>Jun</v>
      </c>
      <c r="G162" s="190" t="str">
        <f t="shared" ref="G162:P162" si="16">F162</f>
        <v>Jun</v>
      </c>
      <c r="H162" s="190" t="str">
        <f t="shared" si="16"/>
        <v>Jun</v>
      </c>
      <c r="I162" s="190" t="str">
        <f t="shared" si="16"/>
        <v>Jun</v>
      </c>
      <c r="J162" s="190" t="str">
        <f t="shared" si="16"/>
        <v>Jun</v>
      </c>
      <c r="K162" s="190" t="str">
        <f t="shared" si="16"/>
        <v>Jun</v>
      </c>
      <c r="L162" s="190" t="str">
        <f t="shared" si="16"/>
        <v>Jun</v>
      </c>
      <c r="M162" s="190" t="str">
        <f t="shared" si="16"/>
        <v>Jun</v>
      </c>
      <c r="N162" s="190" t="str">
        <f t="shared" si="16"/>
        <v>Jun</v>
      </c>
      <c r="O162" s="190" t="str">
        <f t="shared" si="16"/>
        <v>Jun</v>
      </c>
      <c r="P162" s="190" t="str">
        <f t="shared" si="16"/>
        <v>Jun</v>
      </c>
      <c r="R162" s="219"/>
      <c r="S162" s="219"/>
    </row>
    <row r="163" spans="2:25" x14ac:dyDescent="0.25">
      <c r="C163" s="1" t="s">
        <v>39</v>
      </c>
      <c r="D163" s="2" t="s">
        <v>28</v>
      </c>
      <c r="E163" s="9">
        <f>'Heat Matrix Calc'!CB70</f>
        <v>0</v>
      </c>
      <c r="F163" s="9">
        <f>'Heat Matrix Calc'!CC70</f>
        <v>0</v>
      </c>
      <c r="G163" s="9">
        <f>'Heat Matrix Calc'!CD70</f>
        <v>0</v>
      </c>
      <c r="H163" s="9">
        <f>'Heat Matrix Calc'!CE70</f>
        <v>0</v>
      </c>
      <c r="I163" s="9">
        <f>'Heat Matrix Calc'!CF70</f>
        <v>60.48</v>
      </c>
      <c r="J163" s="9">
        <f>'Heat Matrix Calc'!CG70</f>
        <v>201.6</v>
      </c>
      <c r="K163" s="9">
        <f>'Heat Matrix Calc'!CH70</f>
        <v>252</v>
      </c>
      <c r="L163" s="9">
        <f>'Heat Matrix Calc'!CI70</f>
        <v>16.534434358825333</v>
      </c>
      <c r="M163" s="9">
        <f>'Heat Matrix Calc'!CJ70</f>
        <v>0</v>
      </c>
      <c r="N163" s="13">
        <f>'Heat Matrix Calc'!CK70</f>
        <v>0</v>
      </c>
      <c r="O163" s="5">
        <f>'Heat Matrix Calc'!CL70</f>
        <v>0</v>
      </c>
      <c r="P163" s="14">
        <f>'Heat Matrix Calc'!CM70</f>
        <v>0</v>
      </c>
      <c r="R163" s="220" t="s">
        <v>48</v>
      </c>
      <c r="S163" s="220">
        <f>SUM(E163:P166)</f>
        <v>762.71455846134688</v>
      </c>
    </row>
    <row r="164" spans="2:25" x14ac:dyDescent="0.25">
      <c r="C164" s="1" t="s">
        <v>36</v>
      </c>
      <c r="D164" s="2" t="s">
        <v>28</v>
      </c>
      <c r="E164" s="9">
        <f>'Heat Matrix Calc'!CB71</f>
        <v>0</v>
      </c>
      <c r="F164" s="9">
        <f>'Heat Matrix Calc'!CC71</f>
        <v>0</v>
      </c>
      <c r="G164" s="9">
        <f>'Heat Matrix Calc'!CD71</f>
        <v>0</v>
      </c>
      <c r="H164" s="9">
        <f>'Heat Matrix Calc'!CE71</f>
        <v>0</v>
      </c>
      <c r="I164" s="9">
        <f>'Heat Matrix Calc'!CF71</f>
        <v>33.695999999999998</v>
      </c>
      <c r="J164" s="9">
        <f>'Heat Matrix Calc'!CG71</f>
        <v>0</v>
      </c>
      <c r="K164" s="9">
        <f>'Heat Matrix Calc'!CH71</f>
        <v>0</v>
      </c>
      <c r="L164" s="9">
        <f>'Heat Matrix Calc'!CI71</f>
        <v>0</v>
      </c>
      <c r="M164" s="9">
        <f>'Heat Matrix Calc'!CJ71</f>
        <v>0</v>
      </c>
      <c r="N164" s="13">
        <f>'Heat Matrix Calc'!CK71</f>
        <v>0</v>
      </c>
      <c r="O164" s="5">
        <f>'Heat Matrix Calc'!CL71</f>
        <v>0</v>
      </c>
      <c r="P164" s="14">
        <f>'Heat Matrix Calc'!CM71</f>
        <v>0</v>
      </c>
    </row>
    <row r="165" spans="2:25" x14ac:dyDescent="0.25">
      <c r="C165" s="1" t="s">
        <v>37</v>
      </c>
      <c r="D165" s="2" t="s">
        <v>28</v>
      </c>
      <c r="E165" s="9">
        <f>'Heat Matrix Calc'!CB72</f>
        <v>0</v>
      </c>
      <c r="F165" s="9">
        <f>'Heat Matrix Calc'!CC72</f>
        <v>0</v>
      </c>
      <c r="G165" s="9">
        <f>'Heat Matrix Calc'!CD72</f>
        <v>0</v>
      </c>
      <c r="H165" s="9">
        <f>'Heat Matrix Calc'!CE72</f>
        <v>0</v>
      </c>
      <c r="I165" s="9">
        <f>'Heat Matrix Calc'!CF72</f>
        <v>43.2</v>
      </c>
      <c r="J165" s="9">
        <f>'Heat Matrix Calc'!CG72</f>
        <v>57.6</v>
      </c>
      <c r="K165" s="9">
        <f>'Heat Matrix Calc'!CH72</f>
        <v>72</v>
      </c>
      <c r="L165" s="9">
        <f>'Heat Matrix Calc'!CI72</f>
        <v>2.3620620512607617</v>
      </c>
      <c r="M165" s="9">
        <f>'Heat Matrix Calc'!CJ72</f>
        <v>0</v>
      </c>
      <c r="N165" s="13">
        <f>'Heat Matrix Calc'!CK72</f>
        <v>0</v>
      </c>
      <c r="O165" s="5">
        <f>'Heat Matrix Calc'!CL72</f>
        <v>0</v>
      </c>
      <c r="P165" s="14">
        <f>'Heat Matrix Calc'!CM72</f>
        <v>0</v>
      </c>
    </row>
    <row r="166" spans="2:25" x14ac:dyDescent="0.25">
      <c r="C166" s="1" t="s">
        <v>38</v>
      </c>
      <c r="D166" s="2" t="s">
        <v>28</v>
      </c>
      <c r="E166" s="9">
        <f>'Heat Matrix Calc'!CB73</f>
        <v>0</v>
      </c>
      <c r="F166" s="9">
        <f>'Heat Matrix Calc'!CC73</f>
        <v>0</v>
      </c>
      <c r="G166" s="9">
        <f>'Heat Matrix Calc'!CD73</f>
        <v>0</v>
      </c>
      <c r="H166" s="9">
        <f>'Heat Matrix Calc'!CE73</f>
        <v>0</v>
      </c>
      <c r="I166" s="9">
        <f>'Heat Matrix Calc'!CF73</f>
        <v>0</v>
      </c>
      <c r="J166" s="9">
        <f>'Heat Matrix Calc'!CG73</f>
        <v>2.88</v>
      </c>
      <c r="K166" s="9">
        <f>'Heat Matrix Calc'!CH73</f>
        <v>18</v>
      </c>
      <c r="L166" s="9">
        <f>'Heat Matrix Calc'!CI73</f>
        <v>2.3620620512607617</v>
      </c>
      <c r="M166" s="9">
        <f>'Heat Matrix Calc'!CJ73</f>
        <v>0</v>
      </c>
      <c r="N166" s="13">
        <f>'Heat Matrix Calc'!CK73</f>
        <v>0</v>
      </c>
      <c r="O166" s="5">
        <f>'Heat Matrix Calc'!CL73</f>
        <v>0</v>
      </c>
      <c r="P166" s="14">
        <f>'Heat Matrix Calc'!CM73</f>
        <v>0</v>
      </c>
    </row>
    <row r="167" spans="2:25" x14ac:dyDescent="0.25">
      <c r="C167" s="1" t="s">
        <v>20</v>
      </c>
      <c r="D167" s="2" t="s">
        <v>28</v>
      </c>
      <c r="E167" s="9">
        <f>'Heat Matrix Calc'!CB74</f>
        <v>-60.48</v>
      </c>
      <c r="F167" s="9">
        <f>'Heat Matrix Calc'!CC74</f>
        <v>-33.695999999999998</v>
      </c>
      <c r="G167" s="9">
        <f>'Heat Matrix Calc'!CD74</f>
        <v>-43.2</v>
      </c>
      <c r="H167" s="9">
        <f>'Heat Matrix Calc'!CE74</f>
        <v>0</v>
      </c>
      <c r="I167" s="9">
        <f>'Heat Matrix Calc'!CF74</f>
        <v>0</v>
      </c>
      <c r="J167" s="9">
        <f>'Heat Matrix Calc'!CG74</f>
        <v>32.4</v>
      </c>
      <c r="K167" s="9">
        <f>'Heat Matrix Calc'!CH74</f>
        <v>0</v>
      </c>
      <c r="L167" s="9">
        <f>'Heat Matrix Calc'!CI74</f>
        <v>0</v>
      </c>
      <c r="M167" s="9">
        <f>'Heat Matrix Calc'!CJ74</f>
        <v>0</v>
      </c>
      <c r="N167" s="172">
        <f>'Heat Matrix Calc'!CK74</f>
        <v>0</v>
      </c>
      <c r="O167" s="173">
        <f>'Heat Matrix Calc'!CL74</f>
        <v>0</v>
      </c>
      <c r="P167" s="174">
        <f>'Heat Matrix Calc'!CM74</f>
        <v>0</v>
      </c>
      <c r="R167" s="220" t="s">
        <v>20</v>
      </c>
      <c r="S167" s="220">
        <f>SUM(E167:P167)</f>
        <v>-104.97599999999997</v>
      </c>
    </row>
    <row r="168" spans="2:25" x14ac:dyDescent="0.25">
      <c r="C168" s="1" t="s">
        <v>21</v>
      </c>
      <c r="D168" s="2" t="s">
        <v>28</v>
      </c>
      <c r="E168" s="9">
        <f>'Heat Matrix Calc'!CB75</f>
        <v>-201.6</v>
      </c>
      <c r="F168" s="9">
        <f>'Heat Matrix Calc'!CC75</f>
        <v>0</v>
      </c>
      <c r="G168" s="9">
        <f>'Heat Matrix Calc'!CD75</f>
        <v>-57.6</v>
      </c>
      <c r="H168" s="9">
        <f>'Heat Matrix Calc'!CE75</f>
        <v>-2.88</v>
      </c>
      <c r="I168" s="9">
        <f>'Heat Matrix Calc'!CF75</f>
        <v>-32.4</v>
      </c>
      <c r="J168" s="9">
        <f>'Heat Matrix Calc'!CG75</f>
        <v>0</v>
      </c>
      <c r="K168" s="9">
        <f>'Heat Matrix Calc'!CH75</f>
        <v>32.4</v>
      </c>
      <c r="L168" s="9">
        <f>'Heat Matrix Calc'!CI75</f>
        <v>0</v>
      </c>
      <c r="M168" s="9">
        <f>'Heat Matrix Calc'!CJ75</f>
        <v>0</v>
      </c>
      <c r="N168" s="172">
        <f>'Heat Matrix Calc'!CK75</f>
        <v>0</v>
      </c>
      <c r="O168" s="173">
        <f>'Heat Matrix Calc'!CL75</f>
        <v>0</v>
      </c>
      <c r="P168" s="174">
        <f>'Heat Matrix Calc'!CM75</f>
        <v>0</v>
      </c>
      <c r="R168" s="220" t="s">
        <v>21</v>
      </c>
      <c r="S168" s="220">
        <f>SUM(E168:P168)</f>
        <v>-262.08</v>
      </c>
    </row>
    <row r="169" spans="2:25" x14ac:dyDescent="0.25">
      <c r="C169" s="1" t="s">
        <v>27</v>
      </c>
      <c r="D169" s="2" t="s">
        <v>28</v>
      </c>
      <c r="E169" s="9">
        <f>'Heat Matrix Calc'!CB76</f>
        <v>-252</v>
      </c>
      <c r="F169" s="9">
        <f>'Heat Matrix Calc'!CC76</f>
        <v>0</v>
      </c>
      <c r="G169" s="9">
        <f>'Heat Matrix Calc'!CD76</f>
        <v>-72</v>
      </c>
      <c r="H169" s="9">
        <f>'Heat Matrix Calc'!CE76</f>
        <v>-18</v>
      </c>
      <c r="I169" s="9">
        <f>'Heat Matrix Calc'!CF76</f>
        <v>0</v>
      </c>
      <c r="J169" s="9">
        <f>'Heat Matrix Calc'!CG76</f>
        <v>-32.4</v>
      </c>
      <c r="K169" s="9">
        <f>'Heat Matrix Calc'!CH76</f>
        <v>0</v>
      </c>
      <c r="L169" s="9">
        <f>'Heat Matrix Calc'!CI76</f>
        <v>-108.85360384663286</v>
      </c>
      <c r="M169" s="9">
        <f>'Heat Matrix Calc'!CJ76</f>
        <v>0</v>
      </c>
      <c r="N169" s="172">
        <f>'Heat Matrix Calc'!CK76</f>
        <v>0</v>
      </c>
      <c r="O169" s="173">
        <f>'Heat Matrix Calc'!CL76</f>
        <v>0</v>
      </c>
      <c r="P169" s="174">
        <f>'Heat Matrix Calc'!CM76</f>
        <v>0</v>
      </c>
      <c r="R169" s="220" t="s">
        <v>27</v>
      </c>
      <c r="S169" s="220">
        <f t="shared" ref="S169:S170" si="17">SUM(E169:P169)</f>
        <v>-483.25360384663281</v>
      </c>
    </row>
    <row r="170" spans="2:25" x14ac:dyDescent="0.25">
      <c r="C170" s="1" t="s">
        <v>19</v>
      </c>
      <c r="D170" s="2" t="s">
        <v>28</v>
      </c>
      <c r="E170" s="9">
        <f>'Heat Matrix Calc'!CB77</f>
        <v>-16.534434358825333</v>
      </c>
      <c r="F170" s="9">
        <f>'Heat Matrix Calc'!CC77</f>
        <v>0</v>
      </c>
      <c r="G170" s="9">
        <f>'Heat Matrix Calc'!CD77</f>
        <v>-2.3620620512607617</v>
      </c>
      <c r="H170" s="9">
        <f>'Heat Matrix Calc'!CE77</f>
        <v>-2.3620620512607617</v>
      </c>
      <c r="I170" s="9">
        <f>'Heat Matrix Calc'!CF77</f>
        <v>0</v>
      </c>
      <c r="J170" s="9">
        <f>'Heat Matrix Calc'!CG77</f>
        <v>0</v>
      </c>
      <c r="K170" s="9">
        <f>'Heat Matrix Calc'!CH77</f>
        <v>108.85360384663286</v>
      </c>
      <c r="L170" s="9">
        <f>'Heat Matrix Calc'!CI77</f>
        <v>0</v>
      </c>
      <c r="M170" s="9">
        <f>'Heat Matrix Calc'!CJ77</f>
        <v>-87.595894869772351</v>
      </c>
      <c r="N170" s="172">
        <f>'Heat Matrix Calc'!CK77</f>
        <v>0</v>
      </c>
      <c r="O170" s="173">
        <f>'Heat Matrix Calc'!CL77</f>
        <v>0</v>
      </c>
      <c r="P170" s="174">
        <f>'Heat Matrix Calc'!CM77</f>
        <v>0</v>
      </c>
      <c r="R170" s="220" t="s">
        <v>19</v>
      </c>
      <c r="S170" s="220">
        <f t="shared" si="17"/>
        <v>-8.4948448633781481E-4</v>
      </c>
      <c r="U170" s="220">
        <f>SUMIF(S167:S170,"&lt;0",S167:S170)</f>
        <v>-850.31045333111911</v>
      </c>
      <c r="V170" s="220">
        <f>SUMIF(S167:S170,"&gt;0",S167:S170)</f>
        <v>0</v>
      </c>
      <c r="Y170" s="220">
        <f>U170/30</f>
        <v>-28.343681777703971</v>
      </c>
    </row>
    <row r="171" spans="2:25" x14ac:dyDescent="0.25">
      <c r="C171" s="1" t="s">
        <v>35</v>
      </c>
      <c r="D171" s="2" t="s">
        <v>28</v>
      </c>
      <c r="E171" s="9">
        <f>'Heat Matrix Calc'!CB78</f>
        <v>0</v>
      </c>
      <c r="F171" s="9">
        <f>'Heat Matrix Calc'!CC78</f>
        <v>0</v>
      </c>
      <c r="G171" s="9">
        <f>'Heat Matrix Calc'!CD78</f>
        <v>0</v>
      </c>
      <c r="H171" s="9">
        <f>'Heat Matrix Calc'!CE78</f>
        <v>0</v>
      </c>
      <c r="I171" s="9">
        <f>'Heat Matrix Calc'!CF78</f>
        <v>0</v>
      </c>
      <c r="J171" s="9">
        <f>'Heat Matrix Calc'!CG78</f>
        <v>0</v>
      </c>
      <c r="K171" s="9">
        <f>'Heat Matrix Calc'!CH78</f>
        <v>0</v>
      </c>
      <c r="L171" s="9">
        <f>'Heat Matrix Calc'!CI78</f>
        <v>87.595894869772351</v>
      </c>
      <c r="M171" s="9">
        <f>'Heat Matrix Calc'!CJ78</f>
        <v>0</v>
      </c>
      <c r="N171" s="13">
        <f>'Heat Matrix Calc'!CK78</f>
        <v>0</v>
      </c>
      <c r="O171" s="5">
        <f>'Heat Matrix Calc'!CL78</f>
        <v>0</v>
      </c>
      <c r="P171" s="14">
        <f>'Heat Matrix Calc'!CM78</f>
        <v>0</v>
      </c>
    </row>
    <row r="172" spans="2:25" x14ac:dyDescent="0.25">
      <c r="C172" s="1" t="s">
        <v>33</v>
      </c>
      <c r="D172" s="2" t="s">
        <v>28</v>
      </c>
      <c r="E172" s="13">
        <f>'Heat Matrix Calc'!CB79</f>
        <v>0</v>
      </c>
      <c r="F172" s="13">
        <f>'Heat Matrix Calc'!CC79</f>
        <v>0</v>
      </c>
      <c r="G172" s="13">
        <f>'Heat Matrix Calc'!CD79</f>
        <v>0</v>
      </c>
      <c r="H172" s="13">
        <f>'Heat Matrix Calc'!CE79</f>
        <v>0</v>
      </c>
      <c r="I172" s="172">
        <f>'Heat Matrix Calc'!CF79</f>
        <v>0</v>
      </c>
      <c r="J172" s="172">
        <f>'Heat Matrix Calc'!CG79</f>
        <v>0</v>
      </c>
      <c r="K172" s="172">
        <f>'Heat Matrix Calc'!CH79</f>
        <v>0</v>
      </c>
      <c r="L172" s="172">
        <f>'Heat Matrix Calc'!CI79</f>
        <v>0</v>
      </c>
      <c r="M172" s="13">
        <f>'Heat Matrix Calc'!CJ79</f>
        <v>0</v>
      </c>
      <c r="N172" s="13">
        <f>'Heat Matrix Calc'!CK79</f>
        <v>0</v>
      </c>
      <c r="O172" s="5">
        <f>'Heat Matrix Calc'!CL79</f>
        <v>0</v>
      </c>
      <c r="P172" s="14">
        <f>'Heat Matrix Calc'!CM79</f>
        <v>0</v>
      </c>
      <c r="R172" s="220" t="s">
        <v>227</v>
      </c>
      <c r="S172" s="220">
        <f>-SUM(N163:P171)</f>
        <v>0</v>
      </c>
    </row>
    <row r="173" spans="2:25" x14ac:dyDescent="0.25">
      <c r="C173" s="1" t="s">
        <v>31</v>
      </c>
      <c r="D173" s="2" t="s">
        <v>28</v>
      </c>
      <c r="E173" s="5">
        <f>'Heat Matrix Calc'!CB80</f>
        <v>0</v>
      </c>
      <c r="F173" s="5">
        <f>'Heat Matrix Calc'!CC80</f>
        <v>0</v>
      </c>
      <c r="G173" s="5">
        <f>'Heat Matrix Calc'!CD80</f>
        <v>0</v>
      </c>
      <c r="H173" s="5">
        <f>'Heat Matrix Calc'!CE80</f>
        <v>0</v>
      </c>
      <c r="I173" s="173">
        <f>'Heat Matrix Calc'!CF80</f>
        <v>0</v>
      </c>
      <c r="J173" s="173">
        <f>'Heat Matrix Calc'!CG80</f>
        <v>0</v>
      </c>
      <c r="K173" s="173">
        <f>'Heat Matrix Calc'!CH80</f>
        <v>0</v>
      </c>
      <c r="L173" s="173">
        <f>'Heat Matrix Calc'!CI80</f>
        <v>0</v>
      </c>
      <c r="M173" s="5">
        <f>'Heat Matrix Calc'!CJ80</f>
        <v>0</v>
      </c>
      <c r="N173" s="5">
        <f>'Heat Matrix Calc'!CK80</f>
        <v>0</v>
      </c>
      <c r="O173" s="5">
        <f>'Heat Matrix Calc'!CL80</f>
        <v>0</v>
      </c>
      <c r="P173" s="14">
        <f>'Heat Matrix Calc'!CM80</f>
        <v>0</v>
      </c>
    </row>
    <row r="174" spans="2:25" x14ac:dyDescent="0.25">
      <c r="C174" s="1" t="s">
        <v>41</v>
      </c>
      <c r="D174" s="2" t="s">
        <v>28</v>
      </c>
      <c r="E174" s="14">
        <f>'Heat Matrix Calc'!CB81</f>
        <v>0</v>
      </c>
      <c r="F174" s="14">
        <f>'Heat Matrix Calc'!CC81</f>
        <v>0</v>
      </c>
      <c r="G174" s="14">
        <f>'Heat Matrix Calc'!CD81</f>
        <v>0</v>
      </c>
      <c r="H174" s="14">
        <f>'Heat Matrix Calc'!CE81</f>
        <v>0</v>
      </c>
      <c r="I174" s="174">
        <f>'Heat Matrix Calc'!CF81</f>
        <v>0</v>
      </c>
      <c r="J174" s="174">
        <f>'Heat Matrix Calc'!CG81</f>
        <v>0</v>
      </c>
      <c r="K174" s="174">
        <f>'Heat Matrix Calc'!CH81</f>
        <v>0</v>
      </c>
      <c r="L174" s="174">
        <f>'Heat Matrix Calc'!CI81</f>
        <v>0</v>
      </c>
      <c r="M174" s="14">
        <f>'Heat Matrix Calc'!CJ81</f>
        <v>0</v>
      </c>
      <c r="N174" s="14">
        <f>'Heat Matrix Calc'!CK81</f>
        <v>0</v>
      </c>
      <c r="O174" s="14">
        <f>'Heat Matrix Calc'!CL81</f>
        <v>0</v>
      </c>
      <c r="P174" s="14">
        <f>'Heat Matrix Calc'!CM81</f>
        <v>0</v>
      </c>
      <c r="R174" s="220" t="s">
        <v>35</v>
      </c>
      <c r="S174" s="220">
        <f>SUM(E171:P171)</f>
        <v>87.595894869772351</v>
      </c>
    </row>
    <row r="176" spans="2:25" ht="35" x14ac:dyDescent="0.25">
      <c r="C176" s="16" t="s">
        <v>211</v>
      </c>
      <c r="D176" s="16"/>
      <c r="E176" s="15" t="s">
        <v>39</v>
      </c>
      <c r="F176" s="15" t="s">
        <v>36</v>
      </c>
      <c r="G176" s="15" t="s">
        <v>37</v>
      </c>
      <c r="H176" s="15" t="s">
        <v>38</v>
      </c>
      <c r="I176" s="15" t="s">
        <v>20</v>
      </c>
      <c r="J176" s="15" t="s">
        <v>21</v>
      </c>
      <c r="K176" s="15" t="s">
        <v>27</v>
      </c>
      <c r="L176" s="15" t="s">
        <v>19</v>
      </c>
      <c r="M176" s="15" t="s">
        <v>35</v>
      </c>
      <c r="N176" s="15" t="s">
        <v>33</v>
      </c>
      <c r="O176" s="15" t="s">
        <v>31</v>
      </c>
      <c r="P176" s="15" t="s">
        <v>41</v>
      </c>
      <c r="R176" s="218" t="s">
        <v>228</v>
      </c>
      <c r="S176" s="218">
        <f>SUM(S178:S189)</f>
        <v>0</v>
      </c>
    </row>
    <row r="177" spans="2:25" x14ac:dyDescent="0.25">
      <c r="C177" s="16"/>
      <c r="D177" s="16"/>
      <c r="E177" s="190" t="s">
        <v>10</v>
      </c>
      <c r="F177" s="190" t="str">
        <f>E177</f>
        <v>Jun</v>
      </c>
      <c r="G177" s="190" t="str">
        <f t="shared" ref="G177:P177" si="18">F177</f>
        <v>Jun</v>
      </c>
      <c r="H177" s="190" t="str">
        <f t="shared" si="18"/>
        <v>Jun</v>
      </c>
      <c r="I177" s="190" t="str">
        <f t="shared" si="18"/>
        <v>Jun</v>
      </c>
      <c r="J177" s="190" t="str">
        <f t="shared" si="18"/>
        <v>Jun</v>
      </c>
      <c r="K177" s="190" t="str">
        <f t="shared" si="18"/>
        <v>Jun</v>
      </c>
      <c r="L177" s="190" t="str">
        <f t="shared" si="18"/>
        <v>Jun</v>
      </c>
      <c r="M177" s="190" t="str">
        <f t="shared" si="18"/>
        <v>Jun</v>
      </c>
      <c r="N177" s="190" t="str">
        <f t="shared" si="18"/>
        <v>Jun</v>
      </c>
      <c r="O177" s="190" t="str">
        <f t="shared" si="18"/>
        <v>Jun</v>
      </c>
      <c r="P177" s="190" t="str">
        <f t="shared" si="18"/>
        <v>Jun</v>
      </c>
      <c r="Q177" s="171"/>
      <c r="R177" s="219"/>
      <c r="S177" s="219"/>
    </row>
    <row r="178" spans="2:25" x14ac:dyDescent="0.25">
      <c r="C178" s="1" t="s">
        <v>39</v>
      </c>
      <c r="D178" s="2" t="s">
        <v>29</v>
      </c>
      <c r="E178" s="9">
        <f>'Heat Matrix Calc'!CB156</f>
        <v>0</v>
      </c>
      <c r="F178" s="9">
        <f>'Heat Matrix Calc'!CC156</f>
        <v>0</v>
      </c>
      <c r="G178" s="9">
        <f>'Heat Matrix Calc'!CD156</f>
        <v>0</v>
      </c>
      <c r="H178" s="9">
        <f>'Heat Matrix Calc'!CE156</f>
        <v>0</v>
      </c>
      <c r="I178" s="9">
        <f>'Heat Matrix Calc'!CF156</f>
        <v>40.32</v>
      </c>
      <c r="J178" s="9">
        <f>'Heat Matrix Calc'!CG156</f>
        <v>0</v>
      </c>
      <c r="K178" s="9">
        <f>'Heat Matrix Calc'!CH156</f>
        <v>0</v>
      </c>
      <c r="L178" s="9">
        <f>'Heat Matrix Calc'!CI156</f>
        <v>-60.559623874260765</v>
      </c>
      <c r="M178" s="9">
        <f>'Heat Matrix Calc'!CJ156</f>
        <v>0</v>
      </c>
      <c r="N178" s="13">
        <f>'Heat Matrix Calc'!CK156</f>
        <v>0</v>
      </c>
      <c r="O178" s="5">
        <f>'Heat Matrix Calc'!CL156</f>
        <v>0</v>
      </c>
      <c r="P178" s="14">
        <f>'Heat Matrix Calc'!CM156</f>
        <v>0</v>
      </c>
      <c r="R178" s="220" t="s">
        <v>48</v>
      </c>
      <c r="S178" s="220">
        <f>SUM(E178:P181)</f>
        <v>13.721626447379014</v>
      </c>
    </row>
    <row r="179" spans="2:25" x14ac:dyDescent="0.25">
      <c r="C179" s="1" t="s">
        <v>36</v>
      </c>
      <c r="D179" s="2" t="s">
        <v>29</v>
      </c>
      <c r="E179" s="9">
        <f>'Heat Matrix Calc'!CB157</f>
        <v>0</v>
      </c>
      <c r="F179" s="9">
        <f>'Heat Matrix Calc'!CC157</f>
        <v>0</v>
      </c>
      <c r="G179" s="9">
        <f>'Heat Matrix Calc'!CD157</f>
        <v>0</v>
      </c>
      <c r="H179" s="9">
        <f>'Heat Matrix Calc'!CE157</f>
        <v>0</v>
      </c>
      <c r="I179" s="9">
        <f>'Heat Matrix Calc'!CF157</f>
        <v>22.463999999999999</v>
      </c>
      <c r="J179" s="9">
        <f>'Heat Matrix Calc'!CG157</f>
        <v>0</v>
      </c>
      <c r="K179" s="9">
        <f>'Heat Matrix Calc'!CH157</f>
        <v>0</v>
      </c>
      <c r="L179" s="9">
        <f>'Heat Matrix Calc'!CI157</f>
        <v>0</v>
      </c>
      <c r="M179" s="9">
        <f>'Heat Matrix Calc'!CJ157</f>
        <v>0</v>
      </c>
      <c r="N179" s="13">
        <f>'Heat Matrix Calc'!CK157</f>
        <v>0</v>
      </c>
      <c r="O179" s="5">
        <f>'Heat Matrix Calc'!CL157</f>
        <v>0</v>
      </c>
      <c r="P179" s="14">
        <f>'Heat Matrix Calc'!CM157</f>
        <v>0</v>
      </c>
    </row>
    <row r="180" spans="2:25" x14ac:dyDescent="0.25">
      <c r="C180" s="1" t="s">
        <v>37</v>
      </c>
      <c r="D180" s="2" t="s">
        <v>29</v>
      </c>
      <c r="E180" s="9">
        <f>'Heat Matrix Calc'!CB158</f>
        <v>0</v>
      </c>
      <c r="F180" s="9">
        <f>'Heat Matrix Calc'!CC158</f>
        <v>0</v>
      </c>
      <c r="G180" s="9">
        <f>'Heat Matrix Calc'!CD158</f>
        <v>0</v>
      </c>
      <c r="H180" s="9">
        <f>'Heat Matrix Calc'!CE158</f>
        <v>0</v>
      </c>
      <c r="I180" s="9">
        <f>'Heat Matrix Calc'!CF158</f>
        <v>28.8</v>
      </c>
      <c r="J180" s="9">
        <f>'Heat Matrix Calc'!CG158</f>
        <v>0</v>
      </c>
      <c r="K180" s="9">
        <f>'Heat Matrix Calc'!CH158</f>
        <v>0</v>
      </c>
      <c r="L180" s="9">
        <f>'Heat Matrix Calc'!CI158</f>
        <v>-8.6513748391801091</v>
      </c>
      <c r="M180" s="9">
        <f>'Heat Matrix Calc'!CJ158</f>
        <v>0</v>
      </c>
      <c r="N180" s="13">
        <f>'Heat Matrix Calc'!CK158</f>
        <v>0</v>
      </c>
      <c r="O180" s="5">
        <f>'Heat Matrix Calc'!CL158</f>
        <v>0</v>
      </c>
      <c r="P180" s="14">
        <f>'Heat Matrix Calc'!CM158</f>
        <v>0</v>
      </c>
    </row>
    <row r="181" spans="2:25" x14ac:dyDescent="0.25">
      <c r="C181" s="1" t="s">
        <v>38</v>
      </c>
      <c r="D181" s="2" t="s">
        <v>29</v>
      </c>
      <c r="E181" s="9">
        <f>'Heat Matrix Calc'!CB159</f>
        <v>0</v>
      </c>
      <c r="F181" s="9">
        <f>'Heat Matrix Calc'!CC159</f>
        <v>0</v>
      </c>
      <c r="G181" s="9">
        <f>'Heat Matrix Calc'!CD159</f>
        <v>0</v>
      </c>
      <c r="H181" s="9">
        <f>'Heat Matrix Calc'!CE159</f>
        <v>0</v>
      </c>
      <c r="I181" s="9">
        <f>'Heat Matrix Calc'!CF159</f>
        <v>0</v>
      </c>
      <c r="J181" s="9">
        <f>'Heat Matrix Calc'!CG159</f>
        <v>0</v>
      </c>
      <c r="K181" s="9">
        <f>'Heat Matrix Calc'!CH159</f>
        <v>0</v>
      </c>
      <c r="L181" s="9">
        <f>'Heat Matrix Calc'!CI159</f>
        <v>-8.6513748391801091</v>
      </c>
      <c r="M181" s="9">
        <f>'Heat Matrix Calc'!CJ159</f>
        <v>0</v>
      </c>
      <c r="N181" s="13">
        <f>'Heat Matrix Calc'!CK159</f>
        <v>0</v>
      </c>
      <c r="O181" s="5">
        <f>'Heat Matrix Calc'!CL159</f>
        <v>0</v>
      </c>
      <c r="P181" s="14">
        <f>'Heat Matrix Calc'!CM159</f>
        <v>0</v>
      </c>
    </row>
    <row r="182" spans="2:25" x14ac:dyDescent="0.25">
      <c r="C182" s="1" t="s">
        <v>20</v>
      </c>
      <c r="D182" s="2" t="s">
        <v>29</v>
      </c>
      <c r="E182" s="9">
        <f>'Heat Matrix Calc'!CB160</f>
        <v>-40.32</v>
      </c>
      <c r="F182" s="9">
        <f>'Heat Matrix Calc'!CC160</f>
        <v>-22.463999999999999</v>
      </c>
      <c r="G182" s="9">
        <f>'Heat Matrix Calc'!CD160</f>
        <v>-28.8</v>
      </c>
      <c r="H182" s="9">
        <f>'Heat Matrix Calc'!CE160</f>
        <v>0</v>
      </c>
      <c r="I182" s="9">
        <f>'Heat Matrix Calc'!CF160</f>
        <v>0</v>
      </c>
      <c r="J182" s="9">
        <f>'Heat Matrix Calc'!CG160</f>
        <v>-64.8</v>
      </c>
      <c r="K182" s="9">
        <f>'Heat Matrix Calc'!CH160</f>
        <v>0</v>
      </c>
      <c r="L182" s="9">
        <f>'Heat Matrix Calc'!CI160</f>
        <v>0</v>
      </c>
      <c r="M182" s="9">
        <f>'Heat Matrix Calc'!CJ160</f>
        <v>0</v>
      </c>
      <c r="N182" s="172">
        <f>'Heat Matrix Calc'!CK160</f>
        <v>0</v>
      </c>
      <c r="O182" s="173">
        <f>'Heat Matrix Calc'!CL160</f>
        <v>0</v>
      </c>
      <c r="P182" s="174">
        <f>'Heat Matrix Calc'!CM160</f>
        <v>0</v>
      </c>
      <c r="R182" s="220" t="s">
        <v>20</v>
      </c>
      <c r="S182" s="220">
        <f>SUM(E182:P182)</f>
        <v>-156.38400000000001</v>
      </c>
    </row>
    <row r="183" spans="2:25" x14ac:dyDescent="0.25">
      <c r="C183" s="1" t="s">
        <v>21</v>
      </c>
      <c r="D183" s="2" t="s">
        <v>29</v>
      </c>
      <c r="E183" s="9">
        <f>'Heat Matrix Calc'!CB161</f>
        <v>0</v>
      </c>
      <c r="F183" s="9">
        <f>'Heat Matrix Calc'!CC161</f>
        <v>0</v>
      </c>
      <c r="G183" s="9">
        <f>'Heat Matrix Calc'!CD161</f>
        <v>0</v>
      </c>
      <c r="H183" s="9">
        <f>'Heat Matrix Calc'!CE161</f>
        <v>0</v>
      </c>
      <c r="I183" s="9">
        <f>'Heat Matrix Calc'!CF161</f>
        <v>64.8</v>
      </c>
      <c r="J183" s="9">
        <f>'Heat Matrix Calc'!CG161</f>
        <v>0</v>
      </c>
      <c r="K183" s="9">
        <f>'Heat Matrix Calc'!CH161</f>
        <v>0</v>
      </c>
      <c r="L183" s="9">
        <f>'Heat Matrix Calc'!CI161</f>
        <v>0</v>
      </c>
      <c r="M183" s="9">
        <f>'Heat Matrix Calc'!CJ161</f>
        <v>0</v>
      </c>
      <c r="N183" s="172">
        <f>'Heat Matrix Calc'!CK161</f>
        <v>0</v>
      </c>
      <c r="O183" s="173">
        <f>'Heat Matrix Calc'!CL161</f>
        <v>0</v>
      </c>
      <c r="P183" s="174">
        <f>'Heat Matrix Calc'!CM161</f>
        <v>0</v>
      </c>
      <c r="R183" s="220" t="s">
        <v>21</v>
      </c>
      <c r="S183" s="220">
        <f>SUM(E183:P183)</f>
        <v>64.8</v>
      </c>
    </row>
    <row r="184" spans="2:25" x14ac:dyDescent="0.25">
      <c r="C184" s="1" t="s">
        <v>27</v>
      </c>
      <c r="D184" s="2" t="s">
        <v>29</v>
      </c>
      <c r="E184" s="9">
        <f>'Heat Matrix Calc'!CB162</f>
        <v>0</v>
      </c>
      <c r="F184" s="9">
        <f>'Heat Matrix Calc'!CC162</f>
        <v>0</v>
      </c>
      <c r="G184" s="9">
        <f>'Heat Matrix Calc'!CD162</f>
        <v>0</v>
      </c>
      <c r="H184" s="9">
        <f>'Heat Matrix Calc'!CE162</f>
        <v>0</v>
      </c>
      <c r="I184" s="9">
        <f>'Heat Matrix Calc'!CF162</f>
        <v>0</v>
      </c>
      <c r="J184" s="9">
        <f>'Heat Matrix Calc'!CG162</f>
        <v>0</v>
      </c>
      <c r="K184" s="9">
        <f>'Heat Matrix Calc'!CH162</f>
        <v>0</v>
      </c>
      <c r="L184" s="9">
        <f>'Heat Matrix Calc'!CI162</f>
        <v>-194.65593388155244</v>
      </c>
      <c r="M184" s="9">
        <f>'Heat Matrix Calc'!CJ162</f>
        <v>0</v>
      </c>
      <c r="N184" s="172">
        <f>'Heat Matrix Calc'!CK162</f>
        <v>0</v>
      </c>
      <c r="O184" s="173">
        <f>'Heat Matrix Calc'!CL162</f>
        <v>0</v>
      </c>
      <c r="P184" s="174">
        <f>'Heat Matrix Calc'!CM162</f>
        <v>0</v>
      </c>
      <c r="R184" s="220" t="s">
        <v>27</v>
      </c>
      <c r="S184" s="220">
        <f t="shared" ref="S184:S185" si="19">SUM(E184:P184)</f>
        <v>-194.65593388155244</v>
      </c>
    </row>
    <row r="185" spans="2:25" x14ac:dyDescent="0.25">
      <c r="C185" s="1" t="s">
        <v>19</v>
      </c>
      <c r="D185" s="2" t="s">
        <v>29</v>
      </c>
      <c r="E185" s="9">
        <f>'Heat Matrix Calc'!CB163</f>
        <v>60.559623874260765</v>
      </c>
      <c r="F185" s="9">
        <f>'Heat Matrix Calc'!CC163</f>
        <v>0</v>
      </c>
      <c r="G185" s="9">
        <f>'Heat Matrix Calc'!CD163</f>
        <v>8.6513748391801091</v>
      </c>
      <c r="H185" s="9">
        <f>'Heat Matrix Calc'!CE163</f>
        <v>8.6513748391801091</v>
      </c>
      <c r="I185" s="9">
        <f>'Heat Matrix Calc'!CF163</f>
        <v>0</v>
      </c>
      <c r="J185" s="9">
        <f>'Heat Matrix Calc'!CG163</f>
        <v>0</v>
      </c>
      <c r="K185" s="9">
        <f>'Heat Matrix Calc'!CH163</f>
        <v>194.65593388155244</v>
      </c>
      <c r="L185" s="9">
        <f>'Heat Matrix Calc'!CI163</f>
        <v>0</v>
      </c>
      <c r="M185" s="9">
        <f>'Heat Matrix Calc'!CJ163</f>
        <v>-272.51939027788956</v>
      </c>
      <c r="N185" s="172">
        <f>'Heat Matrix Calc'!CK163</f>
        <v>0</v>
      </c>
      <c r="O185" s="173">
        <f>'Heat Matrix Calc'!CL163</f>
        <v>0</v>
      </c>
      <c r="P185" s="174">
        <f>'Heat Matrix Calc'!CM163</f>
        <v>0</v>
      </c>
      <c r="R185" s="220" t="s">
        <v>19</v>
      </c>
      <c r="S185" s="220">
        <f t="shared" si="19"/>
        <v>-1.0828437161194415E-3</v>
      </c>
      <c r="U185" s="220">
        <f>SUMIF(S182:S185,"&lt;0",S182:S185)</f>
        <v>-351.04101672526855</v>
      </c>
      <c r="V185" s="220">
        <f>SUMIF(S182:S185,"&gt;0",S182:S185)</f>
        <v>64.8</v>
      </c>
      <c r="Y185" s="220">
        <f>U185/30</f>
        <v>-11.701367224175618</v>
      </c>
    </row>
    <row r="186" spans="2:25" x14ac:dyDescent="0.25">
      <c r="C186" s="1" t="s">
        <v>35</v>
      </c>
      <c r="D186" s="2" t="s">
        <v>29</v>
      </c>
      <c r="E186" s="9">
        <f>'Heat Matrix Calc'!CB164</f>
        <v>0</v>
      </c>
      <c r="F186" s="9">
        <f>'Heat Matrix Calc'!CC164</f>
        <v>0</v>
      </c>
      <c r="G186" s="9">
        <f>'Heat Matrix Calc'!CD164</f>
        <v>0</v>
      </c>
      <c r="H186" s="9">
        <f>'Heat Matrix Calc'!CE164</f>
        <v>0</v>
      </c>
      <c r="I186" s="9">
        <f>'Heat Matrix Calc'!CF164</f>
        <v>0</v>
      </c>
      <c r="J186" s="9">
        <f>'Heat Matrix Calc'!CG164</f>
        <v>0</v>
      </c>
      <c r="K186" s="9">
        <f>'Heat Matrix Calc'!CH164</f>
        <v>0</v>
      </c>
      <c r="L186" s="9">
        <f>'Heat Matrix Calc'!CI164</f>
        <v>272.51939027788956</v>
      </c>
      <c r="M186" s="9">
        <f>'Heat Matrix Calc'!CJ164</f>
        <v>0</v>
      </c>
      <c r="N186" s="13">
        <f>'Heat Matrix Calc'!CK164</f>
        <v>0</v>
      </c>
      <c r="O186" s="5">
        <f>'Heat Matrix Calc'!CL164</f>
        <v>0</v>
      </c>
      <c r="P186" s="14">
        <f>'Heat Matrix Calc'!CM164</f>
        <v>0</v>
      </c>
    </row>
    <row r="187" spans="2:25" x14ac:dyDescent="0.25">
      <c r="C187" s="1" t="s">
        <v>33</v>
      </c>
      <c r="D187" s="2" t="s">
        <v>29</v>
      </c>
      <c r="E187" s="13">
        <f>'Heat Matrix Calc'!CB165</f>
        <v>0</v>
      </c>
      <c r="F187" s="13">
        <f>'Heat Matrix Calc'!CC165</f>
        <v>0</v>
      </c>
      <c r="G187" s="13">
        <f>'Heat Matrix Calc'!CD165</f>
        <v>0</v>
      </c>
      <c r="H187" s="13">
        <f>'Heat Matrix Calc'!CE165</f>
        <v>0</v>
      </c>
      <c r="I187" s="172">
        <f>'Heat Matrix Calc'!CF165</f>
        <v>0</v>
      </c>
      <c r="J187" s="172">
        <f>'Heat Matrix Calc'!CG165</f>
        <v>0</v>
      </c>
      <c r="K187" s="172">
        <f>'Heat Matrix Calc'!CH165</f>
        <v>0</v>
      </c>
      <c r="L187" s="172">
        <f>'Heat Matrix Calc'!CI165</f>
        <v>0</v>
      </c>
      <c r="M187" s="13">
        <f>'Heat Matrix Calc'!CJ165</f>
        <v>0</v>
      </c>
      <c r="N187" s="13">
        <f>'Heat Matrix Calc'!CK165</f>
        <v>0</v>
      </c>
      <c r="O187" s="5">
        <f>'Heat Matrix Calc'!CL165</f>
        <v>0</v>
      </c>
      <c r="P187" s="14">
        <f>'Heat Matrix Calc'!CM165</f>
        <v>0</v>
      </c>
      <c r="R187" s="220" t="s">
        <v>227</v>
      </c>
      <c r="S187" s="220">
        <f>-SUM(N178:P186)</f>
        <v>0</v>
      </c>
    </row>
    <row r="188" spans="2:25" x14ac:dyDescent="0.25">
      <c r="C188" s="1" t="s">
        <v>31</v>
      </c>
      <c r="D188" s="2" t="s">
        <v>29</v>
      </c>
      <c r="E188" s="5">
        <f>'Heat Matrix Calc'!CB166</f>
        <v>0</v>
      </c>
      <c r="F188" s="5">
        <f>'Heat Matrix Calc'!CC166</f>
        <v>0</v>
      </c>
      <c r="G188" s="5">
        <f>'Heat Matrix Calc'!CD166</f>
        <v>0</v>
      </c>
      <c r="H188" s="5">
        <f>'Heat Matrix Calc'!CE166</f>
        <v>0</v>
      </c>
      <c r="I188" s="173">
        <f>'Heat Matrix Calc'!CF166</f>
        <v>0</v>
      </c>
      <c r="J188" s="173">
        <f>'Heat Matrix Calc'!CG166</f>
        <v>0</v>
      </c>
      <c r="K188" s="173">
        <f>'Heat Matrix Calc'!CH166</f>
        <v>0</v>
      </c>
      <c r="L188" s="173">
        <f>'Heat Matrix Calc'!CI166</f>
        <v>0</v>
      </c>
      <c r="M188" s="5">
        <f>'Heat Matrix Calc'!CJ166</f>
        <v>0</v>
      </c>
      <c r="N188" s="5">
        <f>'Heat Matrix Calc'!CK166</f>
        <v>0</v>
      </c>
      <c r="O188" s="5">
        <f>'Heat Matrix Calc'!CL166</f>
        <v>0</v>
      </c>
      <c r="P188" s="14">
        <f>'Heat Matrix Calc'!CM166</f>
        <v>0</v>
      </c>
    </row>
    <row r="189" spans="2:25" x14ac:dyDescent="0.25">
      <c r="C189" s="1" t="s">
        <v>41</v>
      </c>
      <c r="D189" s="2" t="s">
        <v>29</v>
      </c>
      <c r="E189" s="14">
        <f>'Heat Matrix Calc'!CB167</f>
        <v>0</v>
      </c>
      <c r="F189" s="14">
        <f>'Heat Matrix Calc'!CC167</f>
        <v>0</v>
      </c>
      <c r="G189" s="14">
        <f>'Heat Matrix Calc'!CD167</f>
        <v>0</v>
      </c>
      <c r="H189" s="14">
        <f>'Heat Matrix Calc'!CE167</f>
        <v>0</v>
      </c>
      <c r="I189" s="174">
        <f>'Heat Matrix Calc'!CF167</f>
        <v>0</v>
      </c>
      <c r="J189" s="174">
        <f>'Heat Matrix Calc'!CG167</f>
        <v>0</v>
      </c>
      <c r="K189" s="174">
        <f>'Heat Matrix Calc'!CH167</f>
        <v>0</v>
      </c>
      <c r="L189" s="174">
        <f>'Heat Matrix Calc'!CI167</f>
        <v>0</v>
      </c>
      <c r="M189" s="14">
        <f>'Heat Matrix Calc'!CJ167</f>
        <v>0</v>
      </c>
      <c r="N189" s="14">
        <f>'Heat Matrix Calc'!CK167</f>
        <v>0</v>
      </c>
      <c r="O189" s="14">
        <f>'Heat Matrix Calc'!CL167</f>
        <v>0</v>
      </c>
      <c r="P189" s="14">
        <f>'Heat Matrix Calc'!CM167</f>
        <v>0</v>
      </c>
      <c r="R189" s="220" t="s">
        <v>35</v>
      </c>
      <c r="S189" s="220">
        <f>SUM(E186:P186)</f>
        <v>272.51939027788956</v>
      </c>
    </row>
    <row r="192" spans="2:25" ht="35" x14ac:dyDescent="0.25">
      <c r="B192" s="212" t="s">
        <v>11</v>
      </c>
      <c r="C192" s="16" t="s">
        <v>211</v>
      </c>
      <c r="D192" s="16"/>
      <c r="E192" s="15" t="s">
        <v>39</v>
      </c>
      <c r="F192" s="15" t="s">
        <v>36</v>
      </c>
      <c r="G192" s="15" t="s">
        <v>37</v>
      </c>
      <c r="H192" s="15" t="s">
        <v>38</v>
      </c>
      <c r="I192" s="15" t="s">
        <v>20</v>
      </c>
      <c r="J192" s="15" t="s">
        <v>21</v>
      </c>
      <c r="K192" s="15" t="s">
        <v>27</v>
      </c>
      <c r="L192" s="15" t="s">
        <v>19</v>
      </c>
      <c r="M192" s="15" t="s">
        <v>35</v>
      </c>
      <c r="N192" s="15" t="s">
        <v>33</v>
      </c>
      <c r="O192" s="15" t="s">
        <v>31</v>
      </c>
      <c r="P192" s="15" t="s">
        <v>41</v>
      </c>
      <c r="R192" s="218" t="s">
        <v>228</v>
      </c>
      <c r="S192" s="218">
        <f>SUM(S194:S205)</f>
        <v>0</v>
      </c>
    </row>
    <row r="193" spans="3:25" x14ac:dyDescent="0.25">
      <c r="C193" s="16"/>
      <c r="D193" s="16"/>
      <c r="E193" s="190" t="s">
        <v>11</v>
      </c>
      <c r="F193" s="190" t="str">
        <f>E193</f>
        <v>Jul</v>
      </c>
      <c r="G193" s="190" t="str">
        <f t="shared" ref="G193:P193" si="20">F193</f>
        <v>Jul</v>
      </c>
      <c r="H193" s="190" t="str">
        <f t="shared" si="20"/>
        <v>Jul</v>
      </c>
      <c r="I193" s="190" t="str">
        <f t="shared" si="20"/>
        <v>Jul</v>
      </c>
      <c r="J193" s="190" t="str">
        <f t="shared" si="20"/>
        <v>Jul</v>
      </c>
      <c r="K193" s="190" t="str">
        <f t="shared" si="20"/>
        <v>Jul</v>
      </c>
      <c r="L193" s="190" t="str">
        <f t="shared" si="20"/>
        <v>Jul</v>
      </c>
      <c r="M193" s="190" t="str">
        <f t="shared" si="20"/>
        <v>Jul</v>
      </c>
      <c r="N193" s="190" t="str">
        <f t="shared" si="20"/>
        <v>Jul</v>
      </c>
      <c r="O193" s="190" t="str">
        <f t="shared" si="20"/>
        <v>Jul</v>
      </c>
      <c r="P193" s="190" t="str">
        <f t="shared" si="20"/>
        <v>Jul</v>
      </c>
      <c r="R193" s="219"/>
      <c r="S193" s="219"/>
    </row>
    <row r="194" spans="3:25" x14ac:dyDescent="0.25">
      <c r="C194" s="1" t="s">
        <v>39</v>
      </c>
      <c r="D194" s="2" t="s">
        <v>28</v>
      </c>
      <c r="E194" s="9">
        <f>'Heat Matrix Calc'!CQ70</f>
        <v>0</v>
      </c>
      <c r="F194" s="9">
        <f>'Heat Matrix Calc'!CR70</f>
        <v>0</v>
      </c>
      <c r="G194" s="9">
        <f>'Heat Matrix Calc'!CS70</f>
        <v>0</v>
      </c>
      <c r="H194" s="9">
        <f>'Heat Matrix Calc'!CT70</f>
        <v>0</v>
      </c>
      <c r="I194" s="9">
        <f>'Heat Matrix Calc'!CU70</f>
        <v>20.832000000000001</v>
      </c>
      <c r="J194" s="9">
        <f>'Heat Matrix Calc'!CV70</f>
        <v>104.16</v>
      </c>
      <c r="K194" s="9">
        <f>'Heat Matrix Calc'!CW70</f>
        <v>156.24</v>
      </c>
      <c r="L194" s="9">
        <f>'Heat Matrix Calc'!CX70</f>
        <v>-2.2643021812209212</v>
      </c>
      <c r="M194" s="9">
        <f>'Heat Matrix Calc'!CY70</f>
        <v>0</v>
      </c>
      <c r="N194" s="13">
        <f>'Heat Matrix Calc'!CZ70</f>
        <v>0</v>
      </c>
      <c r="O194" s="5">
        <f>'Heat Matrix Calc'!DA70</f>
        <v>0</v>
      </c>
      <c r="P194" s="14">
        <f>'Heat Matrix Calc'!DB70</f>
        <v>0</v>
      </c>
      <c r="R194" s="220" t="s">
        <v>48</v>
      </c>
      <c r="S194" s="220">
        <f>SUM(E194:P197)</f>
        <v>391.85515433843028</v>
      </c>
    </row>
    <row r="195" spans="3:25" x14ac:dyDescent="0.25">
      <c r="C195" s="1" t="s">
        <v>36</v>
      </c>
      <c r="D195" s="2" t="s">
        <v>28</v>
      </c>
      <c r="E195" s="9">
        <f>'Heat Matrix Calc'!CQ71</f>
        <v>0</v>
      </c>
      <c r="F195" s="9">
        <f>'Heat Matrix Calc'!CR71</f>
        <v>0</v>
      </c>
      <c r="G195" s="9">
        <f>'Heat Matrix Calc'!CS71</f>
        <v>0</v>
      </c>
      <c r="H195" s="9">
        <f>'Heat Matrix Calc'!CT71</f>
        <v>0</v>
      </c>
      <c r="I195" s="9">
        <f>'Heat Matrix Calc'!CU71</f>
        <v>11.606399999999999</v>
      </c>
      <c r="J195" s="9">
        <f>'Heat Matrix Calc'!CV71</f>
        <v>0</v>
      </c>
      <c r="K195" s="9">
        <f>'Heat Matrix Calc'!CW71</f>
        <v>0</v>
      </c>
      <c r="L195" s="9">
        <f>'Heat Matrix Calc'!CX71</f>
        <v>0</v>
      </c>
      <c r="M195" s="9">
        <f>'Heat Matrix Calc'!CY71</f>
        <v>0</v>
      </c>
      <c r="N195" s="13">
        <f>'Heat Matrix Calc'!CZ71</f>
        <v>0</v>
      </c>
      <c r="O195" s="5">
        <f>'Heat Matrix Calc'!DA71</f>
        <v>0</v>
      </c>
      <c r="P195" s="14">
        <f>'Heat Matrix Calc'!DB71</f>
        <v>0</v>
      </c>
    </row>
    <row r="196" spans="3:25" x14ac:dyDescent="0.25">
      <c r="C196" s="1" t="s">
        <v>37</v>
      </c>
      <c r="D196" s="2" t="s">
        <v>28</v>
      </c>
      <c r="E196" s="9">
        <f>'Heat Matrix Calc'!CQ72</f>
        <v>0</v>
      </c>
      <c r="F196" s="9">
        <f>'Heat Matrix Calc'!CR72</f>
        <v>0</v>
      </c>
      <c r="G196" s="9">
        <f>'Heat Matrix Calc'!CS72</f>
        <v>0</v>
      </c>
      <c r="H196" s="9">
        <f>'Heat Matrix Calc'!CT72</f>
        <v>0</v>
      </c>
      <c r="I196" s="9">
        <f>'Heat Matrix Calc'!CU72</f>
        <v>14.88</v>
      </c>
      <c r="J196" s="9">
        <f>'Heat Matrix Calc'!CV72</f>
        <v>29.76</v>
      </c>
      <c r="K196" s="9">
        <f>'Heat Matrix Calc'!CW72</f>
        <v>44.64</v>
      </c>
      <c r="L196" s="9">
        <f>'Heat Matrix Calc'!CX72</f>
        <v>-0.32347174017441732</v>
      </c>
      <c r="M196" s="9">
        <f>'Heat Matrix Calc'!CY72</f>
        <v>0</v>
      </c>
      <c r="N196" s="13">
        <f>'Heat Matrix Calc'!CZ72</f>
        <v>0</v>
      </c>
      <c r="O196" s="5">
        <f>'Heat Matrix Calc'!DA72</f>
        <v>0</v>
      </c>
      <c r="P196" s="14">
        <f>'Heat Matrix Calc'!DB72</f>
        <v>0</v>
      </c>
    </row>
    <row r="197" spans="3:25" x14ac:dyDescent="0.25">
      <c r="C197" s="1" t="s">
        <v>38</v>
      </c>
      <c r="D197" s="2" t="s">
        <v>28</v>
      </c>
      <c r="E197" s="9">
        <f>'Heat Matrix Calc'!CQ73</f>
        <v>0</v>
      </c>
      <c r="F197" s="9">
        <f>'Heat Matrix Calc'!CR73</f>
        <v>0</v>
      </c>
      <c r="G197" s="9">
        <f>'Heat Matrix Calc'!CS73</f>
        <v>0</v>
      </c>
      <c r="H197" s="9">
        <f>'Heat Matrix Calc'!CT73</f>
        <v>0</v>
      </c>
      <c r="I197" s="9">
        <f>'Heat Matrix Calc'!CU73</f>
        <v>0</v>
      </c>
      <c r="J197" s="9">
        <f>'Heat Matrix Calc'!CV73</f>
        <v>1.488</v>
      </c>
      <c r="K197" s="9">
        <f>'Heat Matrix Calc'!CW73</f>
        <v>11.16</v>
      </c>
      <c r="L197" s="9">
        <f>'Heat Matrix Calc'!CX73</f>
        <v>-0.32347174017441732</v>
      </c>
      <c r="M197" s="9">
        <f>'Heat Matrix Calc'!CY73</f>
        <v>0</v>
      </c>
      <c r="N197" s="13">
        <f>'Heat Matrix Calc'!CZ73</f>
        <v>0</v>
      </c>
      <c r="O197" s="5">
        <f>'Heat Matrix Calc'!DA73</f>
        <v>0</v>
      </c>
      <c r="P197" s="14">
        <f>'Heat Matrix Calc'!DB73</f>
        <v>0</v>
      </c>
    </row>
    <row r="198" spans="3:25" x14ac:dyDescent="0.25">
      <c r="C198" s="1" t="s">
        <v>20</v>
      </c>
      <c r="D198" s="2" t="s">
        <v>28</v>
      </c>
      <c r="E198" s="9">
        <f>'Heat Matrix Calc'!CQ74</f>
        <v>-20.832000000000001</v>
      </c>
      <c r="F198" s="9">
        <f>'Heat Matrix Calc'!CR74</f>
        <v>-11.606399999999999</v>
      </c>
      <c r="G198" s="9">
        <f>'Heat Matrix Calc'!CS74</f>
        <v>-14.88</v>
      </c>
      <c r="H198" s="9">
        <f>'Heat Matrix Calc'!CT74</f>
        <v>0</v>
      </c>
      <c r="I198" s="9">
        <f>'Heat Matrix Calc'!CU74</f>
        <v>0</v>
      </c>
      <c r="J198" s="9">
        <f>'Heat Matrix Calc'!CV74</f>
        <v>33.479999999999997</v>
      </c>
      <c r="K198" s="9">
        <f>'Heat Matrix Calc'!CW74</f>
        <v>0</v>
      </c>
      <c r="L198" s="9">
        <f>'Heat Matrix Calc'!CX74</f>
        <v>0</v>
      </c>
      <c r="M198" s="9">
        <f>'Heat Matrix Calc'!CY74</f>
        <v>0</v>
      </c>
      <c r="N198" s="172">
        <f>'Heat Matrix Calc'!CZ74</f>
        <v>0</v>
      </c>
      <c r="O198" s="173">
        <f>'Heat Matrix Calc'!DA74</f>
        <v>0</v>
      </c>
      <c r="P198" s="174">
        <f>'Heat Matrix Calc'!DB74</f>
        <v>0</v>
      </c>
      <c r="R198" s="220" t="s">
        <v>20</v>
      </c>
      <c r="S198" s="220">
        <f>SUM(E198:P198)</f>
        <v>-13.838400000000007</v>
      </c>
    </row>
    <row r="199" spans="3:25" x14ac:dyDescent="0.25">
      <c r="C199" s="1" t="s">
        <v>21</v>
      </c>
      <c r="D199" s="2" t="s">
        <v>28</v>
      </c>
      <c r="E199" s="9">
        <f>'Heat Matrix Calc'!CQ75</f>
        <v>-104.16</v>
      </c>
      <c r="F199" s="9">
        <f>'Heat Matrix Calc'!CR75</f>
        <v>0</v>
      </c>
      <c r="G199" s="9">
        <f>'Heat Matrix Calc'!CS75</f>
        <v>-29.76</v>
      </c>
      <c r="H199" s="9">
        <f>'Heat Matrix Calc'!CT75</f>
        <v>-1.488</v>
      </c>
      <c r="I199" s="9">
        <f>'Heat Matrix Calc'!CU75</f>
        <v>-33.479999999999997</v>
      </c>
      <c r="J199" s="9">
        <f>'Heat Matrix Calc'!CV75</f>
        <v>0</v>
      </c>
      <c r="K199" s="9">
        <f>'Heat Matrix Calc'!CW75</f>
        <v>33.479999999999997</v>
      </c>
      <c r="L199" s="9">
        <f>'Heat Matrix Calc'!CX75</f>
        <v>0</v>
      </c>
      <c r="M199" s="9">
        <f>'Heat Matrix Calc'!CY75</f>
        <v>0</v>
      </c>
      <c r="N199" s="172">
        <f>'Heat Matrix Calc'!CZ75</f>
        <v>0</v>
      </c>
      <c r="O199" s="173">
        <f>'Heat Matrix Calc'!DA75</f>
        <v>0</v>
      </c>
      <c r="P199" s="174">
        <f>'Heat Matrix Calc'!DB75</f>
        <v>0</v>
      </c>
      <c r="R199" s="220" t="s">
        <v>21</v>
      </c>
      <c r="S199" s="220">
        <f>SUM(E199:P199)</f>
        <v>-135.40799999999999</v>
      </c>
    </row>
    <row r="200" spans="3:25" x14ac:dyDescent="0.25">
      <c r="C200" s="1" t="s">
        <v>27</v>
      </c>
      <c r="D200" s="2" t="s">
        <v>28</v>
      </c>
      <c r="E200" s="9">
        <f>'Heat Matrix Calc'!CQ76</f>
        <v>-156.24</v>
      </c>
      <c r="F200" s="9">
        <f>'Heat Matrix Calc'!CR76</f>
        <v>0</v>
      </c>
      <c r="G200" s="9">
        <f>'Heat Matrix Calc'!CS76</f>
        <v>-44.64</v>
      </c>
      <c r="H200" s="9">
        <f>'Heat Matrix Calc'!CT76</f>
        <v>-11.16</v>
      </c>
      <c r="I200" s="9">
        <f>'Heat Matrix Calc'!CU76</f>
        <v>0</v>
      </c>
      <c r="J200" s="9">
        <f>'Heat Matrix Calc'!CV76</f>
        <v>-33.479999999999997</v>
      </c>
      <c r="K200" s="9">
        <f>'Heat Matrix Calc'!CW76</f>
        <v>0</v>
      </c>
      <c r="L200" s="9">
        <f>'Heat Matrix Calc'!CX76</f>
        <v>-107.7181141539244</v>
      </c>
      <c r="M200" s="9">
        <f>'Heat Matrix Calc'!CY76</f>
        <v>0</v>
      </c>
      <c r="N200" s="172">
        <f>'Heat Matrix Calc'!CZ76</f>
        <v>0</v>
      </c>
      <c r="O200" s="173">
        <f>'Heat Matrix Calc'!DA76</f>
        <v>0</v>
      </c>
      <c r="P200" s="174">
        <f>'Heat Matrix Calc'!DB76</f>
        <v>0</v>
      </c>
      <c r="R200" s="220" t="s">
        <v>27</v>
      </c>
      <c r="S200" s="220">
        <f t="shared" ref="S200:S201" si="21">SUM(E200:P200)</f>
        <v>-353.23811415392436</v>
      </c>
    </row>
    <row r="201" spans="3:25" x14ac:dyDescent="0.25">
      <c r="C201" s="1" t="s">
        <v>19</v>
      </c>
      <c r="D201" s="2" t="s">
        <v>28</v>
      </c>
      <c r="E201" s="9">
        <f>'Heat Matrix Calc'!CQ77</f>
        <v>2.2643021812209212</v>
      </c>
      <c r="F201" s="9">
        <f>'Heat Matrix Calc'!CR77</f>
        <v>0</v>
      </c>
      <c r="G201" s="9">
        <f>'Heat Matrix Calc'!CS77</f>
        <v>0.32347174017441732</v>
      </c>
      <c r="H201" s="9">
        <f>'Heat Matrix Calc'!CT77</f>
        <v>0.32347174017441732</v>
      </c>
      <c r="I201" s="9">
        <f>'Heat Matrix Calc'!CU77</f>
        <v>0</v>
      </c>
      <c r="J201" s="9">
        <f>'Heat Matrix Calc'!CV77</f>
        <v>0</v>
      </c>
      <c r="K201" s="9">
        <f>'Heat Matrix Calc'!CW77</f>
        <v>107.7181141539244</v>
      </c>
      <c r="L201" s="9">
        <f>'Heat Matrix Calc'!CX77</f>
        <v>0</v>
      </c>
      <c r="M201" s="9">
        <f>'Heat Matrix Calc'!CY77</f>
        <v>-110.63018468343036</v>
      </c>
      <c r="N201" s="172">
        <f>'Heat Matrix Calc'!CZ77</f>
        <v>0</v>
      </c>
      <c r="O201" s="173">
        <f>'Heat Matrix Calc'!DA77</f>
        <v>0</v>
      </c>
      <c r="P201" s="174">
        <f>'Heat Matrix Calc'!DB77</f>
        <v>0</v>
      </c>
      <c r="R201" s="220" t="s">
        <v>19</v>
      </c>
      <c r="S201" s="220">
        <f t="shared" si="21"/>
        <v>-8.2486793620262233E-4</v>
      </c>
      <c r="U201" s="220">
        <f>SUMIF(S198:S201,"&lt;0",S198:S201)</f>
        <v>-502.48533902186057</v>
      </c>
      <c r="V201" s="220">
        <f>SUMIF(S198:S201,"&gt;0",S198:S201)</f>
        <v>0</v>
      </c>
      <c r="Y201" s="220">
        <f>U201/31</f>
        <v>-16.209204484576148</v>
      </c>
    </row>
    <row r="202" spans="3:25" x14ac:dyDescent="0.25">
      <c r="C202" s="1" t="s">
        <v>35</v>
      </c>
      <c r="D202" s="2" t="s">
        <v>28</v>
      </c>
      <c r="E202" s="9">
        <f>'Heat Matrix Calc'!CQ78</f>
        <v>0</v>
      </c>
      <c r="F202" s="9">
        <f>'Heat Matrix Calc'!CR78</f>
        <v>0</v>
      </c>
      <c r="G202" s="9">
        <f>'Heat Matrix Calc'!CS78</f>
        <v>0</v>
      </c>
      <c r="H202" s="9">
        <f>'Heat Matrix Calc'!CT78</f>
        <v>0</v>
      </c>
      <c r="I202" s="9">
        <f>'Heat Matrix Calc'!CU78</f>
        <v>0</v>
      </c>
      <c r="J202" s="9">
        <f>'Heat Matrix Calc'!CV78</f>
        <v>0</v>
      </c>
      <c r="K202" s="9">
        <f>'Heat Matrix Calc'!CW78</f>
        <v>0</v>
      </c>
      <c r="L202" s="9">
        <f>'Heat Matrix Calc'!CX78</f>
        <v>110.63018468343036</v>
      </c>
      <c r="M202" s="9">
        <f>'Heat Matrix Calc'!CY78</f>
        <v>0</v>
      </c>
      <c r="N202" s="13">
        <f>'Heat Matrix Calc'!CZ78</f>
        <v>0</v>
      </c>
      <c r="O202" s="5">
        <f>'Heat Matrix Calc'!DA78</f>
        <v>0</v>
      </c>
      <c r="P202" s="14">
        <f>'Heat Matrix Calc'!DB78</f>
        <v>0</v>
      </c>
    </row>
    <row r="203" spans="3:25" x14ac:dyDescent="0.25">
      <c r="C203" s="1" t="s">
        <v>33</v>
      </c>
      <c r="D203" s="2" t="s">
        <v>28</v>
      </c>
      <c r="E203" s="13">
        <f>'Heat Matrix Calc'!CQ79</f>
        <v>0</v>
      </c>
      <c r="F203" s="13">
        <f>'Heat Matrix Calc'!CR79</f>
        <v>0</v>
      </c>
      <c r="G203" s="13">
        <f>'Heat Matrix Calc'!CS79</f>
        <v>0</v>
      </c>
      <c r="H203" s="13">
        <f>'Heat Matrix Calc'!CT79</f>
        <v>0</v>
      </c>
      <c r="I203" s="172">
        <f>'Heat Matrix Calc'!CU79</f>
        <v>0</v>
      </c>
      <c r="J203" s="172">
        <f>'Heat Matrix Calc'!CV79</f>
        <v>0</v>
      </c>
      <c r="K203" s="172">
        <f>'Heat Matrix Calc'!CW79</f>
        <v>0</v>
      </c>
      <c r="L203" s="172">
        <f>'Heat Matrix Calc'!CX79</f>
        <v>0</v>
      </c>
      <c r="M203" s="13">
        <f>'Heat Matrix Calc'!CY79</f>
        <v>0</v>
      </c>
      <c r="N203" s="13">
        <f>'Heat Matrix Calc'!CZ79</f>
        <v>0</v>
      </c>
      <c r="O203" s="5">
        <f>'Heat Matrix Calc'!DA79</f>
        <v>0</v>
      </c>
      <c r="P203" s="14">
        <f>'Heat Matrix Calc'!DB79</f>
        <v>0</v>
      </c>
      <c r="R203" s="220" t="s">
        <v>227</v>
      </c>
      <c r="S203" s="220">
        <f>-SUM(N194:P202)</f>
        <v>0</v>
      </c>
    </row>
    <row r="204" spans="3:25" x14ac:dyDescent="0.25">
      <c r="C204" s="1" t="s">
        <v>31</v>
      </c>
      <c r="D204" s="2" t="s">
        <v>28</v>
      </c>
      <c r="E204" s="5">
        <f>'Heat Matrix Calc'!CQ80</f>
        <v>0</v>
      </c>
      <c r="F204" s="5">
        <f>'Heat Matrix Calc'!CR80</f>
        <v>0</v>
      </c>
      <c r="G204" s="5">
        <f>'Heat Matrix Calc'!CS80</f>
        <v>0</v>
      </c>
      <c r="H204" s="5">
        <f>'Heat Matrix Calc'!CT80</f>
        <v>0</v>
      </c>
      <c r="I204" s="173">
        <f>'Heat Matrix Calc'!CU80</f>
        <v>0</v>
      </c>
      <c r="J204" s="173">
        <f>'Heat Matrix Calc'!CV80</f>
        <v>0</v>
      </c>
      <c r="K204" s="173">
        <f>'Heat Matrix Calc'!CW80</f>
        <v>0</v>
      </c>
      <c r="L204" s="173">
        <f>'Heat Matrix Calc'!CX80</f>
        <v>0</v>
      </c>
      <c r="M204" s="5">
        <f>'Heat Matrix Calc'!CY80</f>
        <v>0</v>
      </c>
      <c r="N204" s="5">
        <f>'Heat Matrix Calc'!CZ80</f>
        <v>0</v>
      </c>
      <c r="O204" s="5">
        <f>'Heat Matrix Calc'!DA80</f>
        <v>0</v>
      </c>
      <c r="P204" s="14">
        <f>'Heat Matrix Calc'!DB80</f>
        <v>0</v>
      </c>
    </row>
    <row r="205" spans="3:25" x14ac:dyDescent="0.25">
      <c r="C205" s="1" t="s">
        <v>41</v>
      </c>
      <c r="D205" s="2" t="s">
        <v>28</v>
      </c>
      <c r="E205" s="14">
        <f>'Heat Matrix Calc'!CQ81</f>
        <v>0</v>
      </c>
      <c r="F205" s="14">
        <f>'Heat Matrix Calc'!CR81</f>
        <v>0</v>
      </c>
      <c r="G205" s="14">
        <f>'Heat Matrix Calc'!CS81</f>
        <v>0</v>
      </c>
      <c r="H205" s="14">
        <f>'Heat Matrix Calc'!CT81</f>
        <v>0</v>
      </c>
      <c r="I205" s="174">
        <f>'Heat Matrix Calc'!CU81</f>
        <v>0</v>
      </c>
      <c r="J205" s="174">
        <f>'Heat Matrix Calc'!CV81</f>
        <v>0</v>
      </c>
      <c r="K205" s="174">
        <f>'Heat Matrix Calc'!CW81</f>
        <v>0</v>
      </c>
      <c r="L205" s="174">
        <f>'Heat Matrix Calc'!CX81</f>
        <v>0</v>
      </c>
      <c r="M205" s="14">
        <f>'Heat Matrix Calc'!CY81</f>
        <v>0</v>
      </c>
      <c r="N205" s="14">
        <f>'Heat Matrix Calc'!CZ81</f>
        <v>0</v>
      </c>
      <c r="O205" s="14">
        <f>'Heat Matrix Calc'!DA81</f>
        <v>0</v>
      </c>
      <c r="P205" s="14">
        <f>'Heat Matrix Calc'!DB81</f>
        <v>0</v>
      </c>
      <c r="R205" s="220" t="s">
        <v>35</v>
      </c>
      <c r="S205" s="220">
        <f>SUM(E202:P202)</f>
        <v>110.63018468343036</v>
      </c>
    </row>
    <row r="207" spans="3:25" ht="35" x14ac:dyDescent="0.25">
      <c r="C207" s="16" t="s">
        <v>211</v>
      </c>
      <c r="D207" s="16"/>
      <c r="E207" s="15" t="s">
        <v>39</v>
      </c>
      <c r="F207" s="15" t="s">
        <v>36</v>
      </c>
      <c r="G207" s="15" t="s">
        <v>37</v>
      </c>
      <c r="H207" s="15" t="s">
        <v>38</v>
      </c>
      <c r="I207" s="15" t="s">
        <v>20</v>
      </c>
      <c r="J207" s="15" t="s">
        <v>21</v>
      </c>
      <c r="K207" s="15" t="s">
        <v>27</v>
      </c>
      <c r="L207" s="15" t="s">
        <v>19</v>
      </c>
      <c r="M207" s="15" t="s">
        <v>35</v>
      </c>
      <c r="N207" s="15" t="s">
        <v>33</v>
      </c>
      <c r="O207" s="15" t="s">
        <v>31</v>
      </c>
      <c r="P207" s="15" t="s">
        <v>41</v>
      </c>
      <c r="R207" s="218" t="s">
        <v>228</v>
      </c>
      <c r="S207" s="218">
        <f>SUM(S209:S220)</f>
        <v>0</v>
      </c>
    </row>
    <row r="208" spans="3:25" x14ac:dyDescent="0.25">
      <c r="C208" s="16"/>
      <c r="D208" s="16"/>
      <c r="E208" s="190" t="s">
        <v>11</v>
      </c>
      <c r="F208" s="190" t="str">
        <f>E208</f>
        <v>Jul</v>
      </c>
      <c r="G208" s="190" t="str">
        <f t="shared" ref="G208:P208" si="22">F208</f>
        <v>Jul</v>
      </c>
      <c r="H208" s="190" t="str">
        <f t="shared" si="22"/>
        <v>Jul</v>
      </c>
      <c r="I208" s="190" t="str">
        <f t="shared" si="22"/>
        <v>Jul</v>
      </c>
      <c r="J208" s="190" t="str">
        <f t="shared" si="22"/>
        <v>Jul</v>
      </c>
      <c r="K208" s="190" t="str">
        <f t="shared" si="22"/>
        <v>Jul</v>
      </c>
      <c r="L208" s="190" t="str">
        <f t="shared" si="22"/>
        <v>Jul</v>
      </c>
      <c r="M208" s="190" t="str">
        <f t="shared" si="22"/>
        <v>Jul</v>
      </c>
      <c r="N208" s="190" t="str">
        <f t="shared" si="22"/>
        <v>Jul</v>
      </c>
      <c r="O208" s="190" t="str">
        <f t="shared" si="22"/>
        <v>Jul</v>
      </c>
      <c r="P208" s="190" t="str">
        <f t="shared" si="22"/>
        <v>Jul</v>
      </c>
      <c r="Q208" s="171"/>
      <c r="R208" s="219"/>
      <c r="S208" s="219"/>
    </row>
    <row r="209" spans="2:25" x14ac:dyDescent="0.25">
      <c r="C209" s="1" t="s">
        <v>39</v>
      </c>
      <c r="D209" s="2" t="s">
        <v>29</v>
      </c>
      <c r="E209" s="9">
        <f>'Heat Matrix Calc'!CQ156</f>
        <v>0</v>
      </c>
      <c r="F209" s="9">
        <f>'Heat Matrix Calc'!CR156</f>
        <v>0</v>
      </c>
      <c r="G209" s="9">
        <f>'Heat Matrix Calc'!CS156</f>
        <v>0</v>
      </c>
      <c r="H209" s="9">
        <f>'Heat Matrix Calc'!CT156</f>
        <v>0</v>
      </c>
      <c r="I209" s="9">
        <f>'Heat Matrix Calc'!CU156</f>
        <v>0</v>
      </c>
      <c r="J209" s="9">
        <f>'Heat Matrix Calc'!CV156</f>
        <v>0</v>
      </c>
      <c r="K209" s="9">
        <f>'Heat Matrix Calc'!CW156</f>
        <v>-104.16</v>
      </c>
      <c r="L209" s="9">
        <f>'Heat Matrix Calc'!CX156</f>
        <v>-81.928162355409924</v>
      </c>
      <c r="M209" s="9">
        <f>'Heat Matrix Calc'!CY156</f>
        <v>0</v>
      </c>
      <c r="N209" s="13">
        <f>'Heat Matrix Calc'!CZ156</f>
        <v>0</v>
      </c>
      <c r="O209" s="5">
        <f>'Heat Matrix Calc'!DA156</f>
        <v>0</v>
      </c>
      <c r="P209" s="14">
        <f>'Heat Matrix Calc'!DB156</f>
        <v>0</v>
      </c>
      <c r="R209" s="220" t="s">
        <v>48</v>
      </c>
      <c r="S209" s="220">
        <f>SUM(E209:P212)</f>
        <v>-246.69620874266985</v>
      </c>
    </row>
    <row r="210" spans="2:25" x14ac:dyDescent="0.25">
      <c r="C210" s="1" t="s">
        <v>36</v>
      </c>
      <c r="D210" s="2" t="s">
        <v>29</v>
      </c>
      <c r="E210" s="9">
        <f>'Heat Matrix Calc'!CQ157</f>
        <v>0</v>
      </c>
      <c r="F210" s="9">
        <f>'Heat Matrix Calc'!CR157</f>
        <v>0</v>
      </c>
      <c r="G210" s="9">
        <f>'Heat Matrix Calc'!CS157</f>
        <v>0</v>
      </c>
      <c r="H210" s="9">
        <f>'Heat Matrix Calc'!CT157</f>
        <v>0</v>
      </c>
      <c r="I210" s="9">
        <f>'Heat Matrix Calc'!CU157</f>
        <v>0</v>
      </c>
      <c r="J210" s="9">
        <f>'Heat Matrix Calc'!CV157</f>
        <v>0</v>
      </c>
      <c r="K210" s="9">
        <f>'Heat Matrix Calc'!CW157</f>
        <v>0</v>
      </c>
      <c r="L210" s="9">
        <f>'Heat Matrix Calc'!CX157</f>
        <v>0</v>
      </c>
      <c r="M210" s="9">
        <f>'Heat Matrix Calc'!CY157</f>
        <v>0</v>
      </c>
      <c r="N210" s="13">
        <f>'Heat Matrix Calc'!CZ157</f>
        <v>0</v>
      </c>
      <c r="O210" s="5">
        <f>'Heat Matrix Calc'!DA157</f>
        <v>0</v>
      </c>
      <c r="P210" s="14">
        <f>'Heat Matrix Calc'!DB157</f>
        <v>0</v>
      </c>
    </row>
    <row r="211" spans="2:25" x14ac:dyDescent="0.25">
      <c r="C211" s="1" t="s">
        <v>37</v>
      </c>
      <c r="D211" s="2" t="s">
        <v>29</v>
      </c>
      <c r="E211" s="9">
        <f>'Heat Matrix Calc'!CQ158</f>
        <v>0</v>
      </c>
      <c r="F211" s="9">
        <f>'Heat Matrix Calc'!CR158</f>
        <v>0</v>
      </c>
      <c r="G211" s="9">
        <f>'Heat Matrix Calc'!CS158</f>
        <v>0</v>
      </c>
      <c r="H211" s="9">
        <f>'Heat Matrix Calc'!CT158</f>
        <v>0</v>
      </c>
      <c r="I211" s="9">
        <f>'Heat Matrix Calc'!CU158</f>
        <v>0</v>
      </c>
      <c r="J211" s="9">
        <f>'Heat Matrix Calc'!CV158</f>
        <v>0</v>
      </c>
      <c r="K211" s="9">
        <f>'Heat Matrix Calc'!CW158</f>
        <v>-29.76</v>
      </c>
      <c r="L211" s="9">
        <f>'Heat Matrix Calc'!CX158</f>
        <v>-11.70402319362999</v>
      </c>
      <c r="M211" s="9">
        <f>'Heat Matrix Calc'!CY158</f>
        <v>0</v>
      </c>
      <c r="N211" s="13">
        <f>'Heat Matrix Calc'!CZ158</f>
        <v>0</v>
      </c>
      <c r="O211" s="5">
        <f>'Heat Matrix Calc'!DA158</f>
        <v>0</v>
      </c>
      <c r="P211" s="14">
        <f>'Heat Matrix Calc'!DB158</f>
        <v>0</v>
      </c>
    </row>
    <row r="212" spans="2:25" x14ac:dyDescent="0.25">
      <c r="C212" s="1" t="s">
        <v>38</v>
      </c>
      <c r="D212" s="2" t="s">
        <v>29</v>
      </c>
      <c r="E212" s="9">
        <f>'Heat Matrix Calc'!CQ159</f>
        <v>0</v>
      </c>
      <c r="F212" s="9">
        <f>'Heat Matrix Calc'!CR159</f>
        <v>0</v>
      </c>
      <c r="G212" s="9">
        <f>'Heat Matrix Calc'!CS159</f>
        <v>0</v>
      </c>
      <c r="H212" s="9">
        <f>'Heat Matrix Calc'!CT159</f>
        <v>0</v>
      </c>
      <c r="I212" s="9">
        <f>'Heat Matrix Calc'!CU159</f>
        <v>0</v>
      </c>
      <c r="J212" s="9">
        <f>'Heat Matrix Calc'!CV159</f>
        <v>0</v>
      </c>
      <c r="K212" s="9">
        <f>'Heat Matrix Calc'!CW159</f>
        <v>-7.44</v>
      </c>
      <c r="L212" s="9">
        <f>'Heat Matrix Calc'!CX159</f>
        <v>-11.70402319362999</v>
      </c>
      <c r="M212" s="9">
        <f>'Heat Matrix Calc'!CY159</f>
        <v>0</v>
      </c>
      <c r="N212" s="13">
        <f>'Heat Matrix Calc'!CZ159</f>
        <v>0</v>
      </c>
      <c r="O212" s="5">
        <f>'Heat Matrix Calc'!DA159</f>
        <v>0</v>
      </c>
      <c r="P212" s="14">
        <f>'Heat Matrix Calc'!DB159</f>
        <v>0</v>
      </c>
    </row>
    <row r="213" spans="2:25" x14ac:dyDescent="0.25">
      <c r="C213" s="1" t="s">
        <v>20</v>
      </c>
      <c r="D213" s="2" t="s">
        <v>29</v>
      </c>
      <c r="E213" s="9">
        <f>'Heat Matrix Calc'!CQ160</f>
        <v>0</v>
      </c>
      <c r="F213" s="9">
        <f>'Heat Matrix Calc'!CR160</f>
        <v>0</v>
      </c>
      <c r="G213" s="9">
        <f>'Heat Matrix Calc'!CS160</f>
        <v>0</v>
      </c>
      <c r="H213" s="9">
        <f>'Heat Matrix Calc'!CT160</f>
        <v>0</v>
      </c>
      <c r="I213" s="9">
        <f>'Heat Matrix Calc'!CU160</f>
        <v>0</v>
      </c>
      <c r="J213" s="9">
        <f>'Heat Matrix Calc'!CV160</f>
        <v>0</v>
      </c>
      <c r="K213" s="9">
        <f>'Heat Matrix Calc'!CW160</f>
        <v>0</v>
      </c>
      <c r="L213" s="9">
        <f>'Heat Matrix Calc'!CX160</f>
        <v>0</v>
      </c>
      <c r="M213" s="9">
        <f>'Heat Matrix Calc'!CY160</f>
        <v>0</v>
      </c>
      <c r="N213" s="172">
        <f>'Heat Matrix Calc'!CZ160</f>
        <v>0</v>
      </c>
      <c r="O213" s="173">
        <f>'Heat Matrix Calc'!DA160</f>
        <v>0</v>
      </c>
      <c r="P213" s="174">
        <f>'Heat Matrix Calc'!DB160</f>
        <v>0</v>
      </c>
      <c r="R213" s="220" t="s">
        <v>20</v>
      </c>
      <c r="S213" s="220">
        <f>SUM(E213:P213)</f>
        <v>0</v>
      </c>
    </row>
    <row r="214" spans="2:25" x14ac:dyDescent="0.25">
      <c r="C214" s="1" t="s">
        <v>21</v>
      </c>
      <c r="D214" s="2" t="s">
        <v>29</v>
      </c>
      <c r="E214" s="9">
        <f>'Heat Matrix Calc'!CQ161</f>
        <v>0</v>
      </c>
      <c r="F214" s="9">
        <f>'Heat Matrix Calc'!CR161</f>
        <v>0</v>
      </c>
      <c r="G214" s="9">
        <f>'Heat Matrix Calc'!CS161</f>
        <v>0</v>
      </c>
      <c r="H214" s="9">
        <f>'Heat Matrix Calc'!CT161</f>
        <v>0</v>
      </c>
      <c r="I214" s="9">
        <f>'Heat Matrix Calc'!CU161</f>
        <v>0</v>
      </c>
      <c r="J214" s="9">
        <f>'Heat Matrix Calc'!CV161</f>
        <v>0</v>
      </c>
      <c r="K214" s="9">
        <f>'Heat Matrix Calc'!CW161</f>
        <v>-66.959999999999994</v>
      </c>
      <c r="L214" s="9">
        <f>'Heat Matrix Calc'!CX161</f>
        <v>0</v>
      </c>
      <c r="M214" s="9">
        <f>'Heat Matrix Calc'!CY161</f>
        <v>0</v>
      </c>
      <c r="N214" s="172">
        <f>'Heat Matrix Calc'!CZ161</f>
        <v>0</v>
      </c>
      <c r="O214" s="173">
        <f>'Heat Matrix Calc'!DA161</f>
        <v>0</v>
      </c>
      <c r="P214" s="174">
        <f>'Heat Matrix Calc'!DB161</f>
        <v>0</v>
      </c>
      <c r="R214" s="220" t="s">
        <v>21</v>
      </c>
      <c r="S214" s="220">
        <f>SUM(E214:P214)</f>
        <v>-66.959999999999994</v>
      </c>
    </row>
    <row r="215" spans="2:25" x14ac:dyDescent="0.25">
      <c r="C215" s="1" t="s">
        <v>27</v>
      </c>
      <c r="D215" s="2" t="s">
        <v>29</v>
      </c>
      <c r="E215" s="9">
        <f>'Heat Matrix Calc'!CQ162</f>
        <v>104.16</v>
      </c>
      <c r="F215" s="9">
        <f>'Heat Matrix Calc'!CR162</f>
        <v>0</v>
      </c>
      <c r="G215" s="9">
        <f>'Heat Matrix Calc'!CS162</f>
        <v>29.76</v>
      </c>
      <c r="H215" s="9">
        <f>'Heat Matrix Calc'!CT162</f>
        <v>7.44</v>
      </c>
      <c r="I215" s="9">
        <f>'Heat Matrix Calc'!CU162</f>
        <v>0</v>
      </c>
      <c r="J215" s="9">
        <f>'Heat Matrix Calc'!CV162</f>
        <v>66.959999999999994</v>
      </c>
      <c r="K215" s="9">
        <f>'Heat Matrix Calc'!CW162</f>
        <v>0</v>
      </c>
      <c r="L215" s="9">
        <f>'Heat Matrix Calc'!CX162</f>
        <v>-196.38052185667479</v>
      </c>
      <c r="M215" s="9">
        <f>'Heat Matrix Calc'!CY162</f>
        <v>0</v>
      </c>
      <c r="N215" s="172">
        <f>'Heat Matrix Calc'!CZ162</f>
        <v>0</v>
      </c>
      <c r="O215" s="173">
        <f>'Heat Matrix Calc'!DA162</f>
        <v>0</v>
      </c>
      <c r="P215" s="174">
        <f>'Heat Matrix Calc'!DB162</f>
        <v>0</v>
      </c>
      <c r="R215" s="220" t="s">
        <v>27</v>
      </c>
      <c r="S215" s="220">
        <f t="shared" ref="S215:S216" si="23">SUM(E215:P215)</f>
        <v>11.939478143325204</v>
      </c>
    </row>
    <row r="216" spans="2:25" x14ac:dyDescent="0.25">
      <c r="C216" s="1" t="s">
        <v>19</v>
      </c>
      <c r="D216" s="2" t="s">
        <v>29</v>
      </c>
      <c r="E216" s="9">
        <f>'Heat Matrix Calc'!CQ163</f>
        <v>81.928162355409924</v>
      </c>
      <c r="F216" s="9">
        <f>'Heat Matrix Calc'!CR163</f>
        <v>0</v>
      </c>
      <c r="G216" s="9">
        <f>'Heat Matrix Calc'!CS163</f>
        <v>11.70402319362999</v>
      </c>
      <c r="H216" s="9">
        <f>'Heat Matrix Calc'!CT163</f>
        <v>11.70402319362999</v>
      </c>
      <c r="I216" s="9">
        <f>'Heat Matrix Calc'!CU163</f>
        <v>0</v>
      </c>
      <c r="J216" s="9">
        <f>'Heat Matrix Calc'!CV163</f>
        <v>0</v>
      </c>
      <c r="K216" s="9">
        <f>'Heat Matrix Calc'!CW163</f>
        <v>196.38052185667479</v>
      </c>
      <c r="L216" s="9">
        <f>'Heat Matrix Calc'!CX163</f>
        <v>0</v>
      </c>
      <c r="M216" s="9">
        <f>'Heat Matrix Calc'!CY163</f>
        <v>-301.71779660515102</v>
      </c>
      <c r="N216" s="172">
        <f>'Heat Matrix Calc'!CZ163</f>
        <v>0</v>
      </c>
      <c r="O216" s="173">
        <f>'Heat Matrix Calc'!DA163</f>
        <v>0</v>
      </c>
      <c r="P216" s="174">
        <f>'Heat Matrix Calc'!DB163</f>
        <v>0</v>
      </c>
      <c r="R216" s="220" t="s">
        <v>19</v>
      </c>
      <c r="S216" s="220">
        <f t="shared" si="23"/>
        <v>-1.0660058063081124E-3</v>
      </c>
      <c r="U216" s="220">
        <f>SUMIF(S213:S216,"&lt;0",S213:S216)</f>
        <v>-66.961066005806302</v>
      </c>
      <c r="V216" s="220">
        <f>SUMIF(S213:S216,"&gt;0",S213:S216)</f>
        <v>11.939478143325204</v>
      </c>
      <c r="Y216" s="220">
        <f>U216/31</f>
        <v>-2.1600343872840742</v>
      </c>
    </row>
    <row r="217" spans="2:25" x14ac:dyDescent="0.25">
      <c r="C217" s="1" t="s">
        <v>35</v>
      </c>
      <c r="D217" s="2" t="s">
        <v>29</v>
      </c>
      <c r="E217" s="9">
        <f>'Heat Matrix Calc'!CQ164</f>
        <v>0</v>
      </c>
      <c r="F217" s="9">
        <f>'Heat Matrix Calc'!CR164</f>
        <v>0</v>
      </c>
      <c r="G217" s="9">
        <f>'Heat Matrix Calc'!CS164</f>
        <v>0</v>
      </c>
      <c r="H217" s="9">
        <f>'Heat Matrix Calc'!CT164</f>
        <v>0</v>
      </c>
      <c r="I217" s="9">
        <f>'Heat Matrix Calc'!CU164</f>
        <v>0</v>
      </c>
      <c r="J217" s="9">
        <f>'Heat Matrix Calc'!CV164</f>
        <v>0</v>
      </c>
      <c r="K217" s="9">
        <f>'Heat Matrix Calc'!CW164</f>
        <v>0</v>
      </c>
      <c r="L217" s="9">
        <f>'Heat Matrix Calc'!CX164</f>
        <v>301.71779660515102</v>
      </c>
      <c r="M217" s="9">
        <f>'Heat Matrix Calc'!CY164</f>
        <v>0</v>
      </c>
      <c r="N217" s="13">
        <f>'Heat Matrix Calc'!CZ164</f>
        <v>0</v>
      </c>
      <c r="O217" s="5">
        <f>'Heat Matrix Calc'!DA164</f>
        <v>0</v>
      </c>
      <c r="P217" s="14">
        <f>'Heat Matrix Calc'!DB164</f>
        <v>0</v>
      </c>
    </row>
    <row r="218" spans="2:25" x14ac:dyDescent="0.25">
      <c r="C218" s="1" t="s">
        <v>33</v>
      </c>
      <c r="D218" s="2" t="s">
        <v>29</v>
      </c>
      <c r="E218" s="13">
        <f>'Heat Matrix Calc'!CQ165</f>
        <v>0</v>
      </c>
      <c r="F218" s="13">
        <f>'Heat Matrix Calc'!CR165</f>
        <v>0</v>
      </c>
      <c r="G218" s="13">
        <f>'Heat Matrix Calc'!CS165</f>
        <v>0</v>
      </c>
      <c r="H218" s="13">
        <f>'Heat Matrix Calc'!CT165</f>
        <v>0</v>
      </c>
      <c r="I218" s="172">
        <f>'Heat Matrix Calc'!CU165</f>
        <v>0</v>
      </c>
      <c r="J218" s="172">
        <f>'Heat Matrix Calc'!CV165</f>
        <v>0</v>
      </c>
      <c r="K218" s="172">
        <f>'Heat Matrix Calc'!CW165</f>
        <v>0</v>
      </c>
      <c r="L218" s="172">
        <f>'Heat Matrix Calc'!CX165</f>
        <v>0</v>
      </c>
      <c r="M218" s="13">
        <f>'Heat Matrix Calc'!CY165</f>
        <v>0</v>
      </c>
      <c r="N218" s="13">
        <f>'Heat Matrix Calc'!CZ165</f>
        <v>0</v>
      </c>
      <c r="O218" s="5">
        <f>'Heat Matrix Calc'!DA165</f>
        <v>0</v>
      </c>
      <c r="P218" s="14">
        <f>'Heat Matrix Calc'!DB165</f>
        <v>0</v>
      </c>
      <c r="R218" s="220" t="s">
        <v>227</v>
      </c>
      <c r="S218" s="220">
        <f>-SUM(N209:P217)</f>
        <v>0</v>
      </c>
    </row>
    <row r="219" spans="2:25" x14ac:dyDescent="0.25">
      <c r="C219" s="1" t="s">
        <v>31</v>
      </c>
      <c r="D219" s="2" t="s">
        <v>29</v>
      </c>
      <c r="E219" s="5">
        <f>'Heat Matrix Calc'!CQ166</f>
        <v>0</v>
      </c>
      <c r="F219" s="5">
        <f>'Heat Matrix Calc'!CR166</f>
        <v>0</v>
      </c>
      <c r="G219" s="5">
        <f>'Heat Matrix Calc'!CS166</f>
        <v>0</v>
      </c>
      <c r="H219" s="5">
        <f>'Heat Matrix Calc'!CT166</f>
        <v>0</v>
      </c>
      <c r="I219" s="173">
        <f>'Heat Matrix Calc'!CU166</f>
        <v>0</v>
      </c>
      <c r="J219" s="173">
        <f>'Heat Matrix Calc'!CV166</f>
        <v>0</v>
      </c>
      <c r="K219" s="173">
        <f>'Heat Matrix Calc'!CW166</f>
        <v>0</v>
      </c>
      <c r="L219" s="173">
        <f>'Heat Matrix Calc'!CX166</f>
        <v>0</v>
      </c>
      <c r="M219" s="5">
        <f>'Heat Matrix Calc'!CY166</f>
        <v>0</v>
      </c>
      <c r="N219" s="5">
        <f>'Heat Matrix Calc'!CZ166</f>
        <v>0</v>
      </c>
      <c r="O219" s="5">
        <f>'Heat Matrix Calc'!DA166</f>
        <v>0</v>
      </c>
      <c r="P219" s="14">
        <f>'Heat Matrix Calc'!DB166</f>
        <v>0</v>
      </c>
    </row>
    <row r="220" spans="2:25" x14ac:dyDescent="0.25">
      <c r="C220" s="1" t="s">
        <v>41</v>
      </c>
      <c r="D220" s="2" t="s">
        <v>29</v>
      </c>
      <c r="E220" s="14">
        <f>'Heat Matrix Calc'!CQ167</f>
        <v>0</v>
      </c>
      <c r="F220" s="14">
        <f>'Heat Matrix Calc'!CR167</f>
        <v>0</v>
      </c>
      <c r="G220" s="14">
        <f>'Heat Matrix Calc'!CS167</f>
        <v>0</v>
      </c>
      <c r="H220" s="14">
        <f>'Heat Matrix Calc'!CT167</f>
        <v>0</v>
      </c>
      <c r="I220" s="174">
        <f>'Heat Matrix Calc'!CU167</f>
        <v>0</v>
      </c>
      <c r="J220" s="174">
        <f>'Heat Matrix Calc'!CV167</f>
        <v>0</v>
      </c>
      <c r="K220" s="174">
        <f>'Heat Matrix Calc'!CW167</f>
        <v>0</v>
      </c>
      <c r="L220" s="174">
        <f>'Heat Matrix Calc'!CX167</f>
        <v>0</v>
      </c>
      <c r="M220" s="14">
        <f>'Heat Matrix Calc'!CY167</f>
        <v>0</v>
      </c>
      <c r="N220" s="14">
        <f>'Heat Matrix Calc'!CZ167</f>
        <v>0</v>
      </c>
      <c r="O220" s="14">
        <f>'Heat Matrix Calc'!DA167</f>
        <v>0</v>
      </c>
      <c r="P220" s="14">
        <f>'Heat Matrix Calc'!DB167</f>
        <v>0</v>
      </c>
      <c r="R220" s="220" t="s">
        <v>35</v>
      </c>
      <c r="S220" s="220">
        <f>SUM(E217:P217)</f>
        <v>301.71779660515102</v>
      </c>
    </row>
    <row r="223" spans="2:25" ht="35" x14ac:dyDescent="0.25">
      <c r="B223" s="212" t="s">
        <v>12</v>
      </c>
      <c r="C223" s="16" t="s">
        <v>211</v>
      </c>
      <c r="D223" s="16"/>
      <c r="E223" s="15" t="s">
        <v>39</v>
      </c>
      <c r="F223" s="15" t="s">
        <v>36</v>
      </c>
      <c r="G223" s="15" t="s">
        <v>37</v>
      </c>
      <c r="H223" s="15" t="s">
        <v>38</v>
      </c>
      <c r="I223" s="15" t="s">
        <v>20</v>
      </c>
      <c r="J223" s="15" t="s">
        <v>21</v>
      </c>
      <c r="K223" s="15" t="s">
        <v>27</v>
      </c>
      <c r="L223" s="15" t="s">
        <v>19</v>
      </c>
      <c r="M223" s="15" t="s">
        <v>35</v>
      </c>
      <c r="N223" s="15" t="s">
        <v>33</v>
      </c>
      <c r="O223" s="15" t="s">
        <v>31</v>
      </c>
      <c r="P223" s="15" t="s">
        <v>41</v>
      </c>
      <c r="R223" s="218" t="s">
        <v>228</v>
      </c>
      <c r="S223" s="218">
        <f>SUM(S225:S236)</f>
        <v>0</v>
      </c>
    </row>
    <row r="224" spans="2:25" x14ac:dyDescent="0.25">
      <c r="C224" s="16"/>
      <c r="D224" s="16"/>
      <c r="E224" s="190" t="s">
        <v>12</v>
      </c>
      <c r="F224" s="190" t="str">
        <f>E224</f>
        <v>Aug</v>
      </c>
      <c r="G224" s="190" t="str">
        <f t="shared" ref="G224:P224" si="24">F224</f>
        <v>Aug</v>
      </c>
      <c r="H224" s="190" t="str">
        <f t="shared" si="24"/>
        <v>Aug</v>
      </c>
      <c r="I224" s="190" t="str">
        <f t="shared" si="24"/>
        <v>Aug</v>
      </c>
      <c r="J224" s="190" t="str">
        <f t="shared" si="24"/>
        <v>Aug</v>
      </c>
      <c r="K224" s="190" t="str">
        <f t="shared" si="24"/>
        <v>Aug</v>
      </c>
      <c r="L224" s="190" t="str">
        <f t="shared" si="24"/>
        <v>Aug</v>
      </c>
      <c r="M224" s="190" t="str">
        <f t="shared" si="24"/>
        <v>Aug</v>
      </c>
      <c r="N224" s="190" t="str">
        <f t="shared" si="24"/>
        <v>Aug</v>
      </c>
      <c r="O224" s="190" t="str">
        <f t="shared" si="24"/>
        <v>Aug</v>
      </c>
      <c r="P224" s="190" t="str">
        <f t="shared" si="24"/>
        <v>Aug</v>
      </c>
      <c r="R224" s="219"/>
      <c r="S224" s="219"/>
    </row>
    <row r="225" spans="3:25" x14ac:dyDescent="0.25">
      <c r="C225" s="1" t="s">
        <v>39</v>
      </c>
      <c r="D225" s="2" t="s">
        <v>28</v>
      </c>
      <c r="E225" s="9">
        <f>'Heat Matrix Calc'!DF70</f>
        <v>0</v>
      </c>
      <c r="F225" s="9">
        <f>'Heat Matrix Calc'!DG70</f>
        <v>0</v>
      </c>
      <c r="G225" s="9">
        <f>'Heat Matrix Calc'!DH70</f>
        <v>0</v>
      </c>
      <c r="H225" s="9">
        <f>'Heat Matrix Calc'!DI70</f>
        <v>0</v>
      </c>
      <c r="I225" s="9">
        <f>'Heat Matrix Calc'!DJ70</f>
        <v>41.664000000000001</v>
      </c>
      <c r="J225" s="9">
        <f>'Heat Matrix Calc'!DK70</f>
        <v>156.24</v>
      </c>
      <c r="K225" s="9">
        <f>'Heat Matrix Calc'!DL70</f>
        <v>208.32</v>
      </c>
      <c r="L225" s="9">
        <f>'Heat Matrix Calc'!DM70</f>
        <v>7.4106399947826818</v>
      </c>
      <c r="M225" s="9">
        <f>'Heat Matrix Calc'!DN70</f>
        <v>0</v>
      </c>
      <c r="N225" s="13">
        <f>'Heat Matrix Calc'!DO70</f>
        <v>0</v>
      </c>
      <c r="O225" s="5">
        <f>'Heat Matrix Calc'!DP70</f>
        <v>0</v>
      </c>
      <c r="P225" s="14">
        <f>'Heat Matrix Calc'!DQ70</f>
        <v>0</v>
      </c>
      <c r="R225" s="220" t="s">
        <v>48</v>
      </c>
      <c r="S225" s="220">
        <f>SUM(E225:P228)</f>
        <v>589.99676570757765</v>
      </c>
    </row>
    <row r="226" spans="3:25" x14ac:dyDescent="0.25">
      <c r="C226" s="1" t="s">
        <v>36</v>
      </c>
      <c r="D226" s="2" t="s">
        <v>28</v>
      </c>
      <c r="E226" s="9">
        <f>'Heat Matrix Calc'!DF71</f>
        <v>0</v>
      </c>
      <c r="F226" s="9">
        <f>'Heat Matrix Calc'!DG71</f>
        <v>0</v>
      </c>
      <c r="G226" s="9">
        <f>'Heat Matrix Calc'!DH71</f>
        <v>0</v>
      </c>
      <c r="H226" s="9">
        <f>'Heat Matrix Calc'!DI71</f>
        <v>0</v>
      </c>
      <c r="I226" s="9">
        <f>'Heat Matrix Calc'!DJ71</f>
        <v>23.212799999999998</v>
      </c>
      <c r="J226" s="9">
        <f>'Heat Matrix Calc'!DK71</f>
        <v>0</v>
      </c>
      <c r="K226" s="9">
        <f>'Heat Matrix Calc'!DL71</f>
        <v>0</v>
      </c>
      <c r="L226" s="9">
        <f>'Heat Matrix Calc'!DM71</f>
        <v>0</v>
      </c>
      <c r="M226" s="9">
        <f>'Heat Matrix Calc'!DN71</f>
        <v>0</v>
      </c>
      <c r="N226" s="13">
        <f>'Heat Matrix Calc'!DO71</f>
        <v>0</v>
      </c>
      <c r="O226" s="5">
        <f>'Heat Matrix Calc'!DP71</f>
        <v>0</v>
      </c>
      <c r="P226" s="14">
        <f>'Heat Matrix Calc'!DQ71</f>
        <v>0</v>
      </c>
    </row>
    <row r="227" spans="3:25" x14ac:dyDescent="0.25">
      <c r="C227" s="1" t="s">
        <v>37</v>
      </c>
      <c r="D227" s="2" t="s">
        <v>28</v>
      </c>
      <c r="E227" s="9">
        <f>'Heat Matrix Calc'!DF72</f>
        <v>0</v>
      </c>
      <c r="F227" s="9">
        <f>'Heat Matrix Calc'!DG72</f>
        <v>0</v>
      </c>
      <c r="G227" s="9">
        <f>'Heat Matrix Calc'!DH72</f>
        <v>0</v>
      </c>
      <c r="H227" s="9">
        <f>'Heat Matrix Calc'!DI72</f>
        <v>0</v>
      </c>
      <c r="I227" s="9">
        <f>'Heat Matrix Calc'!DJ72</f>
        <v>29.76</v>
      </c>
      <c r="J227" s="9">
        <f>'Heat Matrix Calc'!DK72</f>
        <v>44.64</v>
      </c>
      <c r="K227" s="9">
        <f>'Heat Matrix Calc'!DL72</f>
        <v>59.52</v>
      </c>
      <c r="L227" s="9">
        <f>'Heat Matrix Calc'!DM72</f>
        <v>1.058662856397526</v>
      </c>
      <c r="M227" s="9">
        <f>'Heat Matrix Calc'!DN72</f>
        <v>0</v>
      </c>
      <c r="N227" s="13">
        <f>'Heat Matrix Calc'!DO72</f>
        <v>0</v>
      </c>
      <c r="O227" s="5">
        <f>'Heat Matrix Calc'!DP72</f>
        <v>0</v>
      </c>
      <c r="P227" s="14">
        <f>'Heat Matrix Calc'!DQ72</f>
        <v>0</v>
      </c>
    </row>
    <row r="228" spans="3:25" x14ac:dyDescent="0.25">
      <c r="C228" s="1" t="s">
        <v>38</v>
      </c>
      <c r="D228" s="2" t="s">
        <v>28</v>
      </c>
      <c r="E228" s="9">
        <f>'Heat Matrix Calc'!DF73</f>
        <v>0</v>
      </c>
      <c r="F228" s="9">
        <f>'Heat Matrix Calc'!DG73</f>
        <v>0</v>
      </c>
      <c r="G228" s="9">
        <f>'Heat Matrix Calc'!DH73</f>
        <v>0</v>
      </c>
      <c r="H228" s="9">
        <f>'Heat Matrix Calc'!DI73</f>
        <v>0</v>
      </c>
      <c r="I228" s="9">
        <f>'Heat Matrix Calc'!DJ73</f>
        <v>0</v>
      </c>
      <c r="J228" s="9">
        <f>'Heat Matrix Calc'!DK73</f>
        <v>2.2320000000000002</v>
      </c>
      <c r="K228" s="9">
        <f>'Heat Matrix Calc'!DL73</f>
        <v>14.88</v>
      </c>
      <c r="L228" s="9">
        <f>'Heat Matrix Calc'!DM73</f>
        <v>1.058662856397526</v>
      </c>
      <c r="M228" s="9">
        <f>'Heat Matrix Calc'!DN73</f>
        <v>0</v>
      </c>
      <c r="N228" s="13">
        <f>'Heat Matrix Calc'!DO73</f>
        <v>0</v>
      </c>
      <c r="O228" s="5">
        <f>'Heat Matrix Calc'!DP73</f>
        <v>0</v>
      </c>
      <c r="P228" s="14">
        <f>'Heat Matrix Calc'!DQ73</f>
        <v>0</v>
      </c>
    </row>
    <row r="229" spans="3:25" x14ac:dyDescent="0.25">
      <c r="C229" s="1" t="s">
        <v>20</v>
      </c>
      <c r="D229" s="2" t="s">
        <v>28</v>
      </c>
      <c r="E229" s="9">
        <f>'Heat Matrix Calc'!DF74</f>
        <v>-41.664000000000001</v>
      </c>
      <c r="F229" s="9">
        <f>'Heat Matrix Calc'!DG74</f>
        <v>-23.212799999999998</v>
      </c>
      <c r="G229" s="9">
        <f>'Heat Matrix Calc'!DH74</f>
        <v>-29.76</v>
      </c>
      <c r="H229" s="9">
        <f>'Heat Matrix Calc'!DI74</f>
        <v>0</v>
      </c>
      <c r="I229" s="9">
        <f>'Heat Matrix Calc'!DJ74</f>
        <v>0</v>
      </c>
      <c r="J229" s="9">
        <f>'Heat Matrix Calc'!DK74</f>
        <v>33.479999999999997</v>
      </c>
      <c r="K229" s="9">
        <f>'Heat Matrix Calc'!DL74</f>
        <v>0</v>
      </c>
      <c r="L229" s="9">
        <f>'Heat Matrix Calc'!DM74</f>
        <v>0</v>
      </c>
      <c r="M229" s="9">
        <f>'Heat Matrix Calc'!DN74</f>
        <v>0</v>
      </c>
      <c r="N229" s="172">
        <f>'Heat Matrix Calc'!DO74</f>
        <v>0</v>
      </c>
      <c r="O229" s="173">
        <f>'Heat Matrix Calc'!DP74</f>
        <v>0</v>
      </c>
      <c r="P229" s="174">
        <f>'Heat Matrix Calc'!DQ74</f>
        <v>0</v>
      </c>
      <c r="R229" s="220" t="s">
        <v>20</v>
      </c>
      <c r="S229" s="220">
        <f>SUM(E229:P229)</f>
        <v>-61.156800000000011</v>
      </c>
    </row>
    <row r="230" spans="3:25" x14ac:dyDescent="0.25">
      <c r="C230" s="1" t="s">
        <v>21</v>
      </c>
      <c r="D230" s="2" t="s">
        <v>28</v>
      </c>
      <c r="E230" s="9">
        <f>'Heat Matrix Calc'!DF75</f>
        <v>-156.24</v>
      </c>
      <c r="F230" s="9">
        <f>'Heat Matrix Calc'!DG75</f>
        <v>0</v>
      </c>
      <c r="G230" s="9">
        <f>'Heat Matrix Calc'!DH75</f>
        <v>-44.64</v>
      </c>
      <c r="H230" s="9">
        <f>'Heat Matrix Calc'!DI75</f>
        <v>-2.2320000000000002</v>
      </c>
      <c r="I230" s="9">
        <f>'Heat Matrix Calc'!DJ75</f>
        <v>-33.479999999999997</v>
      </c>
      <c r="J230" s="9">
        <f>'Heat Matrix Calc'!DK75</f>
        <v>0</v>
      </c>
      <c r="K230" s="9">
        <f>'Heat Matrix Calc'!DL75</f>
        <v>33.479999999999997</v>
      </c>
      <c r="L230" s="9">
        <f>'Heat Matrix Calc'!DM75</f>
        <v>0</v>
      </c>
      <c r="M230" s="9">
        <f>'Heat Matrix Calc'!DN75</f>
        <v>0</v>
      </c>
      <c r="N230" s="172">
        <f>'Heat Matrix Calc'!DO75</f>
        <v>0</v>
      </c>
      <c r="O230" s="173">
        <f>'Heat Matrix Calc'!DP75</f>
        <v>0</v>
      </c>
      <c r="P230" s="174">
        <f>'Heat Matrix Calc'!DQ75</f>
        <v>0</v>
      </c>
      <c r="R230" s="220" t="s">
        <v>21</v>
      </c>
      <c r="S230" s="220">
        <f>SUM(E230:P230)</f>
        <v>-203.11199999999999</v>
      </c>
    </row>
    <row r="231" spans="3:25" x14ac:dyDescent="0.25">
      <c r="C231" s="1" t="s">
        <v>27</v>
      </c>
      <c r="D231" s="2" t="s">
        <v>28</v>
      </c>
      <c r="E231" s="9">
        <f>'Heat Matrix Calc'!DF76</f>
        <v>-208.32</v>
      </c>
      <c r="F231" s="9">
        <f>'Heat Matrix Calc'!DG76</f>
        <v>0</v>
      </c>
      <c r="G231" s="9">
        <f>'Heat Matrix Calc'!DH76</f>
        <v>-59.52</v>
      </c>
      <c r="H231" s="9">
        <f>'Heat Matrix Calc'!DI76</f>
        <v>-14.88</v>
      </c>
      <c r="I231" s="9">
        <f>'Heat Matrix Calc'!DJ76</f>
        <v>0</v>
      </c>
      <c r="J231" s="9">
        <f>'Heat Matrix Calc'!DK76</f>
        <v>-33.479999999999997</v>
      </c>
      <c r="K231" s="9">
        <f>'Heat Matrix Calc'!DL76</f>
        <v>0</v>
      </c>
      <c r="L231" s="9">
        <f>'Heat Matrix Calc'!DM76</f>
        <v>-110.10008573105567</v>
      </c>
      <c r="M231" s="9">
        <f>'Heat Matrix Calc'!DN76</f>
        <v>0</v>
      </c>
      <c r="N231" s="172">
        <f>'Heat Matrix Calc'!DO76</f>
        <v>0</v>
      </c>
      <c r="O231" s="173">
        <f>'Heat Matrix Calc'!DP76</f>
        <v>0</v>
      </c>
      <c r="P231" s="174">
        <f>'Heat Matrix Calc'!DQ76</f>
        <v>0</v>
      </c>
      <c r="R231" s="220" t="s">
        <v>27</v>
      </c>
      <c r="S231" s="220">
        <f t="shared" ref="S231:S232" si="25">SUM(E231:P231)</f>
        <v>-426.30008573105567</v>
      </c>
    </row>
    <row r="232" spans="3:25" x14ac:dyDescent="0.25">
      <c r="C232" s="1" t="s">
        <v>19</v>
      </c>
      <c r="D232" s="2" t="s">
        <v>28</v>
      </c>
      <c r="E232" s="9">
        <f>'Heat Matrix Calc'!DF77</f>
        <v>-7.4106399947826818</v>
      </c>
      <c r="F232" s="9">
        <f>'Heat Matrix Calc'!DG77</f>
        <v>0</v>
      </c>
      <c r="G232" s="9">
        <f>'Heat Matrix Calc'!DH77</f>
        <v>-1.058662856397526</v>
      </c>
      <c r="H232" s="9">
        <f>'Heat Matrix Calc'!DI77</f>
        <v>-1.058662856397526</v>
      </c>
      <c r="I232" s="9">
        <f>'Heat Matrix Calc'!DJ77</f>
        <v>0</v>
      </c>
      <c r="J232" s="9">
        <f>'Heat Matrix Calc'!DK77</f>
        <v>0</v>
      </c>
      <c r="K232" s="9">
        <f>'Heat Matrix Calc'!DL77</f>
        <v>110.10008573105567</v>
      </c>
      <c r="L232" s="9">
        <f>'Heat Matrix Calc'!DM77</f>
        <v>0</v>
      </c>
      <c r="M232" s="9">
        <f>'Heat Matrix Calc'!DN77</f>
        <v>-100.57297135776498</v>
      </c>
      <c r="N232" s="172">
        <f>'Heat Matrix Calc'!DO77</f>
        <v>0</v>
      </c>
      <c r="O232" s="173">
        <f>'Heat Matrix Calc'!DP77</f>
        <v>0</v>
      </c>
      <c r="P232" s="174">
        <f>'Heat Matrix Calc'!DQ77</f>
        <v>0</v>
      </c>
      <c r="R232" s="220" t="s">
        <v>19</v>
      </c>
      <c r="S232" s="220">
        <f t="shared" si="25"/>
        <v>-8.51334287048644E-4</v>
      </c>
      <c r="U232" s="220">
        <f>SUMIF(S229:S232,"&lt;0",S229:S232)</f>
        <v>-690.56973706534268</v>
      </c>
      <c r="V232" s="220">
        <f>SUMIF(S229:S232,"&gt;0",S229:S232)</f>
        <v>0</v>
      </c>
      <c r="Y232" s="220">
        <f>U232/31</f>
        <v>-22.276443131140088</v>
      </c>
    </row>
    <row r="233" spans="3:25" x14ac:dyDescent="0.25">
      <c r="C233" s="1" t="s">
        <v>35</v>
      </c>
      <c r="D233" s="2" t="s">
        <v>28</v>
      </c>
      <c r="E233" s="9">
        <f>'Heat Matrix Calc'!DF78</f>
        <v>0</v>
      </c>
      <c r="F233" s="9">
        <f>'Heat Matrix Calc'!DG78</f>
        <v>0</v>
      </c>
      <c r="G233" s="9">
        <f>'Heat Matrix Calc'!DH78</f>
        <v>0</v>
      </c>
      <c r="H233" s="9">
        <f>'Heat Matrix Calc'!DI78</f>
        <v>0</v>
      </c>
      <c r="I233" s="9">
        <f>'Heat Matrix Calc'!DJ78</f>
        <v>0</v>
      </c>
      <c r="J233" s="9">
        <f>'Heat Matrix Calc'!DK78</f>
        <v>0</v>
      </c>
      <c r="K233" s="9">
        <f>'Heat Matrix Calc'!DL78</f>
        <v>0</v>
      </c>
      <c r="L233" s="9">
        <f>'Heat Matrix Calc'!DM78</f>
        <v>100.57297135776498</v>
      </c>
      <c r="M233" s="9">
        <f>'Heat Matrix Calc'!DN78</f>
        <v>0</v>
      </c>
      <c r="N233" s="13">
        <f>'Heat Matrix Calc'!DO78</f>
        <v>0</v>
      </c>
      <c r="O233" s="5">
        <f>'Heat Matrix Calc'!DP78</f>
        <v>0</v>
      </c>
      <c r="P233" s="14">
        <f>'Heat Matrix Calc'!DQ78</f>
        <v>0</v>
      </c>
    </row>
    <row r="234" spans="3:25" x14ac:dyDescent="0.25">
      <c r="C234" s="1" t="s">
        <v>33</v>
      </c>
      <c r="D234" s="2" t="s">
        <v>28</v>
      </c>
      <c r="E234" s="13">
        <f>'Heat Matrix Calc'!DF79</f>
        <v>0</v>
      </c>
      <c r="F234" s="13">
        <f>'Heat Matrix Calc'!DG79</f>
        <v>0</v>
      </c>
      <c r="G234" s="13">
        <f>'Heat Matrix Calc'!DH79</f>
        <v>0</v>
      </c>
      <c r="H234" s="13">
        <f>'Heat Matrix Calc'!DI79</f>
        <v>0</v>
      </c>
      <c r="I234" s="172">
        <f>'Heat Matrix Calc'!DJ79</f>
        <v>0</v>
      </c>
      <c r="J234" s="172">
        <f>'Heat Matrix Calc'!DK79</f>
        <v>0</v>
      </c>
      <c r="K234" s="172">
        <f>'Heat Matrix Calc'!DL79</f>
        <v>0</v>
      </c>
      <c r="L234" s="172">
        <f>'Heat Matrix Calc'!DM79</f>
        <v>0</v>
      </c>
      <c r="M234" s="13">
        <f>'Heat Matrix Calc'!DN79</f>
        <v>0</v>
      </c>
      <c r="N234" s="13">
        <f>'Heat Matrix Calc'!DO79</f>
        <v>0</v>
      </c>
      <c r="O234" s="5">
        <f>'Heat Matrix Calc'!DP79</f>
        <v>0</v>
      </c>
      <c r="P234" s="14">
        <f>'Heat Matrix Calc'!DQ79</f>
        <v>0</v>
      </c>
      <c r="R234" s="220" t="s">
        <v>227</v>
      </c>
      <c r="S234" s="220">
        <f>-SUM(N225:P233)</f>
        <v>0</v>
      </c>
    </row>
    <row r="235" spans="3:25" x14ac:dyDescent="0.25">
      <c r="C235" s="1" t="s">
        <v>31</v>
      </c>
      <c r="D235" s="2" t="s">
        <v>28</v>
      </c>
      <c r="E235" s="5">
        <f>'Heat Matrix Calc'!DF80</f>
        <v>0</v>
      </c>
      <c r="F235" s="5">
        <f>'Heat Matrix Calc'!DG80</f>
        <v>0</v>
      </c>
      <c r="G235" s="5">
        <f>'Heat Matrix Calc'!DH80</f>
        <v>0</v>
      </c>
      <c r="H235" s="5">
        <f>'Heat Matrix Calc'!DI80</f>
        <v>0</v>
      </c>
      <c r="I235" s="173">
        <f>'Heat Matrix Calc'!DJ80</f>
        <v>0</v>
      </c>
      <c r="J235" s="173">
        <f>'Heat Matrix Calc'!DK80</f>
        <v>0</v>
      </c>
      <c r="K235" s="173">
        <f>'Heat Matrix Calc'!DL80</f>
        <v>0</v>
      </c>
      <c r="L235" s="173">
        <f>'Heat Matrix Calc'!DM80</f>
        <v>0</v>
      </c>
      <c r="M235" s="5">
        <f>'Heat Matrix Calc'!DN80</f>
        <v>0</v>
      </c>
      <c r="N235" s="5">
        <f>'Heat Matrix Calc'!DO80</f>
        <v>0</v>
      </c>
      <c r="O235" s="5">
        <f>'Heat Matrix Calc'!DP80</f>
        <v>0</v>
      </c>
      <c r="P235" s="14">
        <f>'Heat Matrix Calc'!DQ80</f>
        <v>0</v>
      </c>
    </row>
    <row r="236" spans="3:25" x14ac:dyDescent="0.25">
      <c r="C236" s="1" t="s">
        <v>41</v>
      </c>
      <c r="D236" s="2" t="s">
        <v>28</v>
      </c>
      <c r="E236" s="14">
        <f>'Heat Matrix Calc'!DF81</f>
        <v>0</v>
      </c>
      <c r="F236" s="14">
        <f>'Heat Matrix Calc'!DG81</f>
        <v>0</v>
      </c>
      <c r="G236" s="14">
        <f>'Heat Matrix Calc'!DH81</f>
        <v>0</v>
      </c>
      <c r="H236" s="14">
        <f>'Heat Matrix Calc'!DI81</f>
        <v>0</v>
      </c>
      <c r="I236" s="174">
        <f>'Heat Matrix Calc'!DJ81</f>
        <v>0</v>
      </c>
      <c r="J236" s="174">
        <f>'Heat Matrix Calc'!DK81</f>
        <v>0</v>
      </c>
      <c r="K236" s="174">
        <f>'Heat Matrix Calc'!DL81</f>
        <v>0</v>
      </c>
      <c r="L236" s="174">
        <f>'Heat Matrix Calc'!DM81</f>
        <v>0</v>
      </c>
      <c r="M236" s="14">
        <f>'Heat Matrix Calc'!DN81</f>
        <v>0</v>
      </c>
      <c r="N236" s="14">
        <f>'Heat Matrix Calc'!DO81</f>
        <v>0</v>
      </c>
      <c r="O236" s="14">
        <f>'Heat Matrix Calc'!DP81</f>
        <v>0</v>
      </c>
      <c r="P236" s="14">
        <f>'Heat Matrix Calc'!DQ81</f>
        <v>0</v>
      </c>
      <c r="R236" s="220" t="s">
        <v>35</v>
      </c>
      <c r="S236" s="220">
        <f>SUM(E233:P233)</f>
        <v>100.57297135776498</v>
      </c>
    </row>
    <row r="237" spans="3:25" x14ac:dyDescent="0.25">
      <c r="E237" s="4">
        <f>'Heat Matrix Calc'!DF82</f>
        <v>0</v>
      </c>
      <c r="F237" s="4">
        <f>'Heat Matrix Calc'!DG82</f>
        <v>0</v>
      </c>
      <c r="G237" s="4">
        <f>'Heat Matrix Calc'!DH82</f>
        <v>0</v>
      </c>
      <c r="H237" s="4">
        <f>'Heat Matrix Calc'!DI82</f>
        <v>0</v>
      </c>
      <c r="I237" s="4">
        <f>'Heat Matrix Calc'!DJ82</f>
        <v>0</v>
      </c>
      <c r="J237" s="4">
        <f>'Heat Matrix Calc'!DK82</f>
        <v>0</v>
      </c>
      <c r="K237" s="4">
        <f>'Heat Matrix Calc'!DL82</f>
        <v>0</v>
      </c>
      <c r="L237" s="4">
        <f>'Heat Matrix Calc'!DM82</f>
        <v>0</v>
      </c>
      <c r="M237" s="4">
        <f>'Heat Matrix Calc'!DN82</f>
        <v>0</v>
      </c>
      <c r="N237" s="4">
        <f>'Heat Matrix Calc'!DO82</f>
        <v>0</v>
      </c>
      <c r="O237" s="4">
        <f>'Heat Matrix Calc'!DP82</f>
        <v>0</v>
      </c>
      <c r="P237" s="4">
        <f>'Heat Matrix Calc'!DQ82</f>
        <v>0</v>
      </c>
    </row>
    <row r="238" spans="3:25" x14ac:dyDescent="0.25"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 spans="3:25" ht="35" x14ac:dyDescent="0.25">
      <c r="C239" s="16" t="s">
        <v>211</v>
      </c>
      <c r="D239" s="16"/>
      <c r="E239" s="190" t="s">
        <v>39</v>
      </c>
      <c r="F239" s="190" t="s">
        <v>36</v>
      </c>
      <c r="G239" s="190" t="s">
        <v>37</v>
      </c>
      <c r="H239" s="190" t="s">
        <v>38</v>
      </c>
      <c r="I239" s="190" t="s">
        <v>20</v>
      </c>
      <c r="J239" s="190" t="s">
        <v>21</v>
      </c>
      <c r="K239" s="190" t="s">
        <v>27</v>
      </c>
      <c r="L239" s="190" t="s">
        <v>19</v>
      </c>
      <c r="M239" s="190" t="s">
        <v>35</v>
      </c>
      <c r="N239" s="190" t="s">
        <v>33</v>
      </c>
      <c r="O239" s="190" t="s">
        <v>31</v>
      </c>
      <c r="P239" s="190" t="s">
        <v>41</v>
      </c>
      <c r="R239" s="218" t="s">
        <v>228</v>
      </c>
      <c r="S239" s="218">
        <f>SUM(S241:S252)</f>
        <v>0</v>
      </c>
    </row>
    <row r="240" spans="3:25" x14ac:dyDescent="0.25">
      <c r="C240" s="16"/>
      <c r="D240" s="16"/>
      <c r="E240" s="190" t="s">
        <v>12</v>
      </c>
      <c r="F240" s="190" t="str">
        <f>E240</f>
        <v>Aug</v>
      </c>
      <c r="G240" s="190" t="str">
        <f t="shared" ref="G240:P240" si="26">F240</f>
        <v>Aug</v>
      </c>
      <c r="H240" s="190" t="str">
        <f t="shared" si="26"/>
        <v>Aug</v>
      </c>
      <c r="I240" s="190" t="str">
        <f t="shared" si="26"/>
        <v>Aug</v>
      </c>
      <c r="J240" s="190" t="str">
        <f t="shared" si="26"/>
        <v>Aug</v>
      </c>
      <c r="K240" s="190" t="str">
        <f t="shared" si="26"/>
        <v>Aug</v>
      </c>
      <c r="L240" s="190" t="str">
        <f t="shared" si="26"/>
        <v>Aug</v>
      </c>
      <c r="M240" s="190" t="str">
        <f t="shared" si="26"/>
        <v>Aug</v>
      </c>
      <c r="N240" s="190" t="str">
        <f t="shared" si="26"/>
        <v>Aug</v>
      </c>
      <c r="O240" s="190" t="str">
        <f t="shared" si="26"/>
        <v>Aug</v>
      </c>
      <c r="P240" s="190" t="str">
        <f t="shared" si="26"/>
        <v>Aug</v>
      </c>
      <c r="Q240" s="171"/>
      <c r="R240" s="219"/>
      <c r="S240" s="219"/>
    </row>
    <row r="241" spans="2:25" x14ac:dyDescent="0.25">
      <c r="C241" s="1" t="s">
        <v>39</v>
      </c>
      <c r="D241" s="2" t="s">
        <v>29</v>
      </c>
      <c r="E241" s="9">
        <f>'Heat Matrix Calc'!DF156</f>
        <v>0</v>
      </c>
      <c r="F241" s="9">
        <f>'Heat Matrix Calc'!DG156</f>
        <v>0</v>
      </c>
      <c r="G241" s="9">
        <f>'Heat Matrix Calc'!DH156</f>
        <v>0</v>
      </c>
      <c r="H241" s="9">
        <f>'Heat Matrix Calc'!DI156</f>
        <v>0</v>
      </c>
      <c r="I241" s="9">
        <f>'Heat Matrix Calc'!DJ156</f>
        <v>0</v>
      </c>
      <c r="J241" s="9">
        <f>'Heat Matrix Calc'!DK156</f>
        <v>-104.16</v>
      </c>
      <c r="K241" s="9">
        <f>'Heat Matrix Calc'!DL156</f>
        <v>-104.16</v>
      </c>
      <c r="L241" s="9">
        <f>'Heat Matrix Calc'!DM156</f>
        <v>-81.928162355409995</v>
      </c>
      <c r="M241" s="9">
        <f>'Heat Matrix Calc'!DN156</f>
        <v>0</v>
      </c>
      <c r="N241" s="13">
        <f>'Heat Matrix Calc'!DO156</f>
        <v>0</v>
      </c>
      <c r="O241" s="5">
        <f>'Heat Matrix Calc'!DP156</f>
        <v>0</v>
      </c>
      <c r="P241" s="14">
        <f>'Heat Matrix Calc'!DQ156</f>
        <v>0</v>
      </c>
      <c r="R241" s="220" t="s">
        <v>48</v>
      </c>
      <c r="S241" s="220">
        <f>SUM(E241:P244)</f>
        <v>-382.10420874266998</v>
      </c>
    </row>
    <row r="242" spans="2:25" x14ac:dyDescent="0.25">
      <c r="C242" s="1" t="s">
        <v>36</v>
      </c>
      <c r="D242" s="2" t="s">
        <v>29</v>
      </c>
      <c r="E242" s="9">
        <f>'Heat Matrix Calc'!DF157</f>
        <v>0</v>
      </c>
      <c r="F242" s="9">
        <f>'Heat Matrix Calc'!DG157</f>
        <v>0</v>
      </c>
      <c r="G242" s="9">
        <f>'Heat Matrix Calc'!DH157</f>
        <v>0</v>
      </c>
      <c r="H242" s="9">
        <f>'Heat Matrix Calc'!DI157</f>
        <v>0</v>
      </c>
      <c r="I242" s="9">
        <f>'Heat Matrix Calc'!DJ157</f>
        <v>0</v>
      </c>
      <c r="J242" s="9">
        <f>'Heat Matrix Calc'!DK157</f>
        <v>0</v>
      </c>
      <c r="K242" s="9">
        <f>'Heat Matrix Calc'!DL157</f>
        <v>0</v>
      </c>
      <c r="L242" s="9">
        <f>'Heat Matrix Calc'!DM157</f>
        <v>0</v>
      </c>
      <c r="M242" s="9">
        <f>'Heat Matrix Calc'!DN157</f>
        <v>0</v>
      </c>
      <c r="N242" s="13">
        <f>'Heat Matrix Calc'!DO157</f>
        <v>0</v>
      </c>
      <c r="O242" s="5">
        <f>'Heat Matrix Calc'!DP157</f>
        <v>0</v>
      </c>
      <c r="P242" s="14">
        <f>'Heat Matrix Calc'!DQ157</f>
        <v>0</v>
      </c>
    </row>
    <row r="243" spans="2:25" x14ac:dyDescent="0.25">
      <c r="C243" s="1" t="s">
        <v>37</v>
      </c>
      <c r="D243" s="2" t="s">
        <v>29</v>
      </c>
      <c r="E243" s="9">
        <f>'Heat Matrix Calc'!DF158</f>
        <v>0</v>
      </c>
      <c r="F243" s="9">
        <f>'Heat Matrix Calc'!DG158</f>
        <v>0</v>
      </c>
      <c r="G243" s="9">
        <f>'Heat Matrix Calc'!DH158</f>
        <v>0</v>
      </c>
      <c r="H243" s="9">
        <f>'Heat Matrix Calc'!DI158</f>
        <v>0</v>
      </c>
      <c r="I243" s="9">
        <f>'Heat Matrix Calc'!DJ158</f>
        <v>0</v>
      </c>
      <c r="J243" s="9">
        <f>'Heat Matrix Calc'!DK158</f>
        <v>-29.76</v>
      </c>
      <c r="K243" s="9">
        <f>'Heat Matrix Calc'!DL158</f>
        <v>-29.76</v>
      </c>
      <c r="L243" s="9">
        <f>'Heat Matrix Calc'!DM158</f>
        <v>-11.70402319363</v>
      </c>
      <c r="M243" s="9">
        <f>'Heat Matrix Calc'!DN158</f>
        <v>0</v>
      </c>
      <c r="N243" s="13">
        <f>'Heat Matrix Calc'!DO158</f>
        <v>0</v>
      </c>
      <c r="O243" s="5">
        <f>'Heat Matrix Calc'!DP158</f>
        <v>0</v>
      </c>
      <c r="P243" s="14">
        <f>'Heat Matrix Calc'!DQ158</f>
        <v>0</v>
      </c>
    </row>
    <row r="244" spans="2:25" x14ac:dyDescent="0.25">
      <c r="C244" s="1" t="s">
        <v>38</v>
      </c>
      <c r="D244" s="2" t="s">
        <v>29</v>
      </c>
      <c r="E244" s="9">
        <f>'Heat Matrix Calc'!DF159</f>
        <v>0</v>
      </c>
      <c r="F244" s="9">
        <f>'Heat Matrix Calc'!DG159</f>
        <v>0</v>
      </c>
      <c r="G244" s="9">
        <f>'Heat Matrix Calc'!DH159</f>
        <v>0</v>
      </c>
      <c r="H244" s="9">
        <f>'Heat Matrix Calc'!DI159</f>
        <v>0</v>
      </c>
      <c r="I244" s="9">
        <f>'Heat Matrix Calc'!DJ159</f>
        <v>0</v>
      </c>
      <c r="J244" s="9">
        <f>'Heat Matrix Calc'!DK159</f>
        <v>-1.488</v>
      </c>
      <c r="K244" s="9">
        <f>'Heat Matrix Calc'!DL159</f>
        <v>-7.44</v>
      </c>
      <c r="L244" s="9">
        <f>'Heat Matrix Calc'!DM159</f>
        <v>-11.70402319363</v>
      </c>
      <c r="M244" s="9">
        <f>'Heat Matrix Calc'!DN159</f>
        <v>0</v>
      </c>
      <c r="N244" s="172">
        <f>'Heat Matrix Calc'!DO159</f>
        <v>0</v>
      </c>
      <c r="O244" s="173">
        <f>'Heat Matrix Calc'!DP159</f>
        <v>0</v>
      </c>
      <c r="P244" s="174">
        <f>'Heat Matrix Calc'!DQ159</f>
        <v>0</v>
      </c>
    </row>
    <row r="245" spans="2:25" x14ac:dyDescent="0.25">
      <c r="C245" s="1" t="s">
        <v>20</v>
      </c>
      <c r="D245" s="2" t="s">
        <v>29</v>
      </c>
      <c r="E245" s="9">
        <f>'Heat Matrix Calc'!DF160</f>
        <v>0</v>
      </c>
      <c r="F245" s="9">
        <f>'Heat Matrix Calc'!DG160</f>
        <v>0</v>
      </c>
      <c r="G245" s="9">
        <f>'Heat Matrix Calc'!DH160</f>
        <v>0</v>
      </c>
      <c r="H245" s="9">
        <f>'Heat Matrix Calc'!DI160</f>
        <v>0</v>
      </c>
      <c r="I245" s="9">
        <f>'Heat Matrix Calc'!DJ160</f>
        <v>0</v>
      </c>
      <c r="J245" s="9">
        <f>'Heat Matrix Calc'!DK160</f>
        <v>-66.959999999999994</v>
      </c>
      <c r="K245" s="9">
        <f>'Heat Matrix Calc'!DL160</f>
        <v>0</v>
      </c>
      <c r="L245" s="9">
        <f>'Heat Matrix Calc'!DM160</f>
        <v>0</v>
      </c>
      <c r="M245" s="9">
        <f>'Heat Matrix Calc'!DN160</f>
        <v>0</v>
      </c>
      <c r="N245" s="172">
        <f>'Heat Matrix Calc'!DO160</f>
        <v>0</v>
      </c>
      <c r="O245" s="173">
        <f>'Heat Matrix Calc'!DP160</f>
        <v>0</v>
      </c>
      <c r="P245" s="174">
        <f>'Heat Matrix Calc'!DQ160</f>
        <v>0</v>
      </c>
      <c r="R245" s="220" t="s">
        <v>20</v>
      </c>
      <c r="S245" s="220">
        <f>SUM(E245:P245)</f>
        <v>-66.959999999999994</v>
      </c>
    </row>
    <row r="246" spans="2:25" x14ac:dyDescent="0.25">
      <c r="C246" s="1" t="s">
        <v>21</v>
      </c>
      <c r="D246" s="2" t="s">
        <v>29</v>
      </c>
      <c r="E246" s="9">
        <f>'Heat Matrix Calc'!DF161</f>
        <v>104.16</v>
      </c>
      <c r="F246" s="9">
        <f>'Heat Matrix Calc'!DG161</f>
        <v>0</v>
      </c>
      <c r="G246" s="9">
        <f>'Heat Matrix Calc'!DH161</f>
        <v>29.76</v>
      </c>
      <c r="H246" s="9">
        <f>'Heat Matrix Calc'!DI161</f>
        <v>1.488</v>
      </c>
      <c r="I246" s="9">
        <f>'Heat Matrix Calc'!DJ161</f>
        <v>66.959999999999994</v>
      </c>
      <c r="J246" s="9">
        <f>'Heat Matrix Calc'!DK161</f>
        <v>0</v>
      </c>
      <c r="K246" s="9">
        <f>'Heat Matrix Calc'!DL161</f>
        <v>0</v>
      </c>
      <c r="L246" s="9">
        <f>'Heat Matrix Calc'!DM161</f>
        <v>0</v>
      </c>
      <c r="M246" s="9">
        <f>'Heat Matrix Calc'!DN161</f>
        <v>0</v>
      </c>
      <c r="N246" s="172">
        <f>'Heat Matrix Calc'!DO161</f>
        <v>0</v>
      </c>
      <c r="O246" s="173">
        <f>'Heat Matrix Calc'!DP161</f>
        <v>0</v>
      </c>
      <c r="P246" s="174">
        <f>'Heat Matrix Calc'!DQ161</f>
        <v>0</v>
      </c>
      <c r="R246" s="220" t="s">
        <v>21</v>
      </c>
      <c r="S246" s="220">
        <f>SUM(E246:P246)</f>
        <v>202.36799999999999</v>
      </c>
    </row>
    <row r="247" spans="2:25" x14ac:dyDescent="0.25">
      <c r="C247" s="1" t="s">
        <v>27</v>
      </c>
      <c r="D247" s="2" t="s">
        <v>29</v>
      </c>
      <c r="E247" s="9">
        <f>'Heat Matrix Calc'!DF162</f>
        <v>104.16</v>
      </c>
      <c r="F247" s="9">
        <f>'Heat Matrix Calc'!DG162</f>
        <v>0</v>
      </c>
      <c r="G247" s="9">
        <f>'Heat Matrix Calc'!DH162</f>
        <v>29.76</v>
      </c>
      <c r="H247" s="9">
        <f>'Heat Matrix Calc'!DI162</f>
        <v>7.44</v>
      </c>
      <c r="I247" s="9">
        <f>'Heat Matrix Calc'!DJ162</f>
        <v>0</v>
      </c>
      <c r="J247" s="9">
        <f>'Heat Matrix Calc'!DK162</f>
        <v>0</v>
      </c>
      <c r="K247" s="9">
        <f>'Heat Matrix Calc'!DL162</f>
        <v>0</v>
      </c>
      <c r="L247" s="9">
        <f>'Heat Matrix Calc'!DM162</f>
        <v>-196.38052185667499</v>
      </c>
      <c r="M247" s="9">
        <f>'Heat Matrix Calc'!DN162</f>
        <v>0</v>
      </c>
      <c r="N247" s="172">
        <f>'Heat Matrix Calc'!DO162</f>
        <v>0</v>
      </c>
      <c r="O247" s="173">
        <f>'Heat Matrix Calc'!DP162</f>
        <v>0</v>
      </c>
      <c r="P247" s="174">
        <f>'Heat Matrix Calc'!DQ162</f>
        <v>0</v>
      </c>
      <c r="R247" s="220" t="s">
        <v>27</v>
      </c>
      <c r="S247" s="220">
        <f t="shared" ref="S247:S248" si="27">SUM(E247:P247)</f>
        <v>-55.020521856675003</v>
      </c>
    </row>
    <row r="248" spans="2:25" x14ac:dyDescent="0.25">
      <c r="C248" s="1" t="s">
        <v>19</v>
      </c>
      <c r="D248" s="2" t="s">
        <v>29</v>
      </c>
      <c r="E248" s="9">
        <f>'Heat Matrix Calc'!DF163</f>
        <v>81.928162355409995</v>
      </c>
      <c r="F248" s="9">
        <f>'Heat Matrix Calc'!DG163</f>
        <v>0</v>
      </c>
      <c r="G248" s="9">
        <f>'Heat Matrix Calc'!DH163</f>
        <v>11.70402319363</v>
      </c>
      <c r="H248" s="9">
        <f>'Heat Matrix Calc'!DI163</f>
        <v>11.70402319363</v>
      </c>
      <c r="I248" s="9">
        <f>'Heat Matrix Calc'!DJ163</f>
        <v>0</v>
      </c>
      <c r="J248" s="9">
        <f>'Heat Matrix Calc'!DK163</f>
        <v>0</v>
      </c>
      <c r="K248" s="9">
        <f>'Heat Matrix Calc'!DL163</f>
        <v>196.38052185667499</v>
      </c>
      <c r="L248" s="9">
        <f>'Heat Matrix Calc'!DM163</f>
        <v>0</v>
      </c>
      <c r="M248" s="9">
        <f>'Heat Matrix Calc'!DN163</f>
        <v>-301.71779660515</v>
      </c>
      <c r="N248" s="13">
        <f>'Heat Matrix Calc'!DO163</f>
        <v>0</v>
      </c>
      <c r="O248" s="5">
        <f>'Heat Matrix Calc'!DP163</f>
        <v>0</v>
      </c>
      <c r="P248" s="14">
        <f>'Heat Matrix Calc'!DQ163</f>
        <v>0</v>
      </c>
      <c r="R248" s="220" t="s">
        <v>19</v>
      </c>
      <c r="S248" s="220">
        <f t="shared" si="27"/>
        <v>-1.0660058050007137E-3</v>
      </c>
      <c r="U248" s="220">
        <f>SUMIF(S245:S248,"&lt;0",S245:S248)</f>
        <v>-121.98158786248</v>
      </c>
      <c r="V248" s="220">
        <f>SUMIF(S245:S248,"&gt;0",S245:S248)</f>
        <v>202.36799999999999</v>
      </c>
      <c r="Y248" s="220">
        <f>U248/31</f>
        <v>-3.9348899310477417</v>
      </c>
    </row>
    <row r="249" spans="2:25" x14ac:dyDescent="0.25">
      <c r="C249" s="1" t="s">
        <v>35</v>
      </c>
      <c r="D249" s="2" t="s">
        <v>29</v>
      </c>
      <c r="E249" s="13">
        <f>'Heat Matrix Calc'!DF164</f>
        <v>0</v>
      </c>
      <c r="F249" s="13">
        <f>'Heat Matrix Calc'!DG164</f>
        <v>0</v>
      </c>
      <c r="G249" s="13">
        <f>'Heat Matrix Calc'!DH164</f>
        <v>0</v>
      </c>
      <c r="H249" s="13">
        <f>'Heat Matrix Calc'!DI164</f>
        <v>0</v>
      </c>
      <c r="I249" s="172">
        <f>'Heat Matrix Calc'!DJ164</f>
        <v>0</v>
      </c>
      <c r="J249" s="172">
        <f>'Heat Matrix Calc'!DK164</f>
        <v>0</v>
      </c>
      <c r="K249" s="172">
        <f>'Heat Matrix Calc'!DL164</f>
        <v>0</v>
      </c>
      <c r="L249" s="172">
        <f>'Heat Matrix Calc'!DM164</f>
        <v>301.71779660515</v>
      </c>
      <c r="M249" s="13">
        <f>'Heat Matrix Calc'!DN164</f>
        <v>0</v>
      </c>
      <c r="N249" s="13">
        <f>'Heat Matrix Calc'!DO164</f>
        <v>0</v>
      </c>
      <c r="O249" s="5">
        <f>'Heat Matrix Calc'!DP164</f>
        <v>0</v>
      </c>
      <c r="P249" s="14">
        <f>'Heat Matrix Calc'!DQ164</f>
        <v>0</v>
      </c>
    </row>
    <row r="250" spans="2:25" x14ac:dyDescent="0.25">
      <c r="C250" s="1" t="s">
        <v>33</v>
      </c>
      <c r="D250" s="2" t="s">
        <v>29</v>
      </c>
      <c r="E250" s="5">
        <f>'Heat Matrix Calc'!DF165</f>
        <v>0</v>
      </c>
      <c r="F250" s="5">
        <f>'Heat Matrix Calc'!DG165</f>
        <v>0</v>
      </c>
      <c r="G250" s="5">
        <f>'Heat Matrix Calc'!DH165</f>
        <v>0</v>
      </c>
      <c r="H250" s="5">
        <f>'Heat Matrix Calc'!DI165</f>
        <v>0</v>
      </c>
      <c r="I250" s="173">
        <f>'Heat Matrix Calc'!DJ165</f>
        <v>0</v>
      </c>
      <c r="J250" s="173">
        <f>'Heat Matrix Calc'!DK165</f>
        <v>0</v>
      </c>
      <c r="K250" s="173">
        <f>'Heat Matrix Calc'!DL165</f>
        <v>0</v>
      </c>
      <c r="L250" s="173">
        <f>'Heat Matrix Calc'!DM165</f>
        <v>0</v>
      </c>
      <c r="M250" s="5">
        <f>'Heat Matrix Calc'!DN165</f>
        <v>0</v>
      </c>
      <c r="N250" s="5">
        <f>'Heat Matrix Calc'!DO165</f>
        <v>0</v>
      </c>
      <c r="O250" s="5">
        <f>'Heat Matrix Calc'!DP165</f>
        <v>0</v>
      </c>
      <c r="P250" s="14">
        <f>'Heat Matrix Calc'!DQ165</f>
        <v>0</v>
      </c>
      <c r="R250" s="220" t="s">
        <v>227</v>
      </c>
      <c r="S250" s="220">
        <f>-SUM(N241:P249)</f>
        <v>0</v>
      </c>
    </row>
    <row r="251" spans="2:25" x14ac:dyDescent="0.25">
      <c r="C251" s="1" t="s">
        <v>31</v>
      </c>
      <c r="D251" s="2" t="s">
        <v>29</v>
      </c>
      <c r="E251" s="14">
        <f>'Heat Matrix Calc'!DF166</f>
        <v>0</v>
      </c>
      <c r="F251" s="14">
        <f>'Heat Matrix Calc'!DG166</f>
        <v>0</v>
      </c>
      <c r="G251" s="14">
        <f>'Heat Matrix Calc'!DH166</f>
        <v>0</v>
      </c>
      <c r="H251" s="14">
        <f>'Heat Matrix Calc'!DI166</f>
        <v>0</v>
      </c>
      <c r="I251" s="174">
        <f>'Heat Matrix Calc'!DJ166</f>
        <v>0</v>
      </c>
      <c r="J251" s="174">
        <f>'Heat Matrix Calc'!DK166</f>
        <v>0</v>
      </c>
      <c r="K251" s="174">
        <f>'Heat Matrix Calc'!DL166</f>
        <v>0</v>
      </c>
      <c r="L251" s="174">
        <f>'Heat Matrix Calc'!DM166</f>
        <v>0</v>
      </c>
      <c r="M251" s="14">
        <f>'Heat Matrix Calc'!DN166</f>
        <v>0</v>
      </c>
      <c r="N251" s="14">
        <f>'Heat Matrix Calc'!DO166</f>
        <v>0</v>
      </c>
      <c r="O251" s="14">
        <f>'Heat Matrix Calc'!DP166</f>
        <v>0</v>
      </c>
      <c r="P251" s="14">
        <f>'Heat Matrix Calc'!DQ166</f>
        <v>0</v>
      </c>
    </row>
    <row r="252" spans="2:25" x14ac:dyDescent="0.25">
      <c r="C252" s="1" t="s">
        <v>41</v>
      </c>
      <c r="D252" s="2" t="s">
        <v>29</v>
      </c>
      <c r="E252" s="9">
        <f>'Heat Matrix Calc'!DF167</f>
        <v>0</v>
      </c>
      <c r="F252" s="9">
        <f>'Heat Matrix Calc'!DG167</f>
        <v>0</v>
      </c>
      <c r="G252" s="9">
        <f>'Heat Matrix Calc'!DH167</f>
        <v>0</v>
      </c>
      <c r="H252" s="9">
        <f>'Heat Matrix Calc'!DI167</f>
        <v>0</v>
      </c>
      <c r="I252" s="9">
        <f>'Heat Matrix Calc'!DJ167</f>
        <v>0</v>
      </c>
      <c r="J252" s="9">
        <f>'Heat Matrix Calc'!DK167</f>
        <v>0</v>
      </c>
      <c r="K252" s="9">
        <f>'Heat Matrix Calc'!DL167</f>
        <v>0</v>
      </c>
      <c r="L252" s="9">
        <f>'Heat Matrix Calc'!DM167</f>
        <v>0</v>
      </c>
      <c r="M252" s="9">
        <f>'Heat Matrix Calc'!DN167</f>
        <v>0</v>
      </c>
      <c r="N252" s="9">
        <f>'Heat Matrix Calc'!DO167</f>
        <v>0</v>
      </c>
      <c r="O252" s="9">
        <f>'Heat Matrix Calc'!DP167</f>
        <v>0</v>
      </c>
      <c r="P252" s="9">
        <f>'Heat Matrix Calc'!DQ167</f>
        <v>0</v>
      </c>
      <c r="R252" s="220" t="s">
        <v>35</v>
      </c>
      <c r="S252" s="220">
        <f>SUM(E249:P249)</f>
        <v>301.71779660515</v>
      </c>
    </row>
    <row r="255" spans="2:25" ht="35" x14ac:dyDescent="0.25">
      <c r="B255" s="212" t="s">
        <v>13</v>
      </c>
      <c r="C255" s="16" t="s">
        <v>211</v>
      </c>
      <c r="D255" s="16"/>
      <c r="E255" s="15" t="s">
        <v>39</v>
      </c>
      <c r="F255" s="15" t="s">
        <v>36</v>
      </c>
      <c r="G255" s="15" t="s">
        <v>37</v>
      </c>
      <c r="H255" s="15" t="s">
        <v>38</v>
      </c>
      <c r="I255" s="15" t="s">
        <v>20</v>
      </c>
      <c r="J255" s="15" t="s">
        <v>21</v>
      </c>
      <c r="K255" s="15" t="s">
        <v>27</v>
      </c>
      <c r="L255" s="15" t="s">
        <v>19</v>
      </c>
      <c r="M255" s="15" t="s">
        <v>35</v>
      </c>
      <c r="N255" s="15" t="s">
        <v>33</v>
      </c>
      <c r="O255" s="15" t="s">
        <v>31</v>
      </c>
      <c r="P255" s="15" t="s">
        <v>41</v>
      </c>
      <c r="R255" s="218" t="s">
        <v>228</v>
      </c>
      <c r="S255" s="218">
        <f>SUM(S257:S268)</f>
        <v>0</v>
      </c>
    </row>
    <row r="256" spans="2:25" x14ac:dyDescent="0.25">
      <c r="C256" s="16"/>
      <c r="D256" s="16"/>
      <c r="E256" s="190" t="s">
        <v>13</v>
      </c>
      <c r="F256" s="190" t="str">
        <f>E256</f>
        <v>Sep</v>
      </c>
      <c r="G256" s="190" t="str">
        <f t="shared" ref="G256:P256" si="28">F256</f>
        <v>Sep</v>
      </c>
      <c r="H256" s="190" t="str">
        <f t="shared" si="28"/>
        <v>Sep</v>
      </c>
      <c r="I256" s="190" t="str">
        <f t="shared" si="28"/>
        <v>Sep</v>
      </c>
      <c r="J256" s="190" t="str">
        <f t="shared" si="28"/>
        <v>Sep</v>
      </c>
      <c r="K256" s="190" t="str">
        <f t="shared" si="28"/>
        <v>Sep</v>
      </c>
      <c r="L256" s="190" t="str">
        <f t="shared" si="28"/>
        <v>Sep</v>
      </c>
      <c r="M256" s="190" t="str">
        <f t="shared" si="28"/>
        <v>Sep</v>
      </c>
      <c r="N256" s="190" t="str">
        <f t="shared" si="28"/>
        <v>Sep</v>
      </c>
      <c r="O256" s="190" t="str">
        <f t="shared" si="28"/>
        <v>Sep</v>
      </c>
      <c r="P256" s="190" t="str">
        <f t="shared" si="28"/>
        <v>Sep</v>
      </c>
      <c r="R256" s="219"/>
      <c r="S256" s="219"/>
    </row>
    <row r="257" spans="3:25" x14ac:dyDescent="0.25">
      <c r="C257" s="1" t="s">
        <v>39</v>
      </c>
      <c r="D257" s="2" t="s">
        <v>28</v>
      </c>
      <c r="E257" s="9">
        <f>'Heat Matrix Calc'!DU70</f>
        <v>0</v>
      </c>
      <c r="F257" s="9">
        <f>'Heat Matrix Calc'!DV70</f>
        <v>0</v>
      </c>
      <c r="G257" s="9">
        <f>'Heat Matrix Calc'!DW70</f>
        <v>0</v>
      </c>
      <c r="H257" s="9">
        <f>'Heat Matrix Calc'!DX70</f>
        <v>0</v>
      </c>
      <c r="I257" s="9">
        <f>'Heat Matrix Calc'!DY70</f>
        <v>100.8</v>
      </c>
      <c r="J257" s="9">
        <f>'Heat Matrix Calc'!DZ70</f>
        <v>302.39999999999998</v>
      </c>
      <c r="K257" s="9">
        <f>'Heat Matrix Calc'!EA70</f>
        <v>352.8</v>
      </c>
      <c r="L257" s="9">
        <f>'Heat Matrix Calc'!EB70</f>
        <v>31.475156136054935</v>
      </c>
      <c r="M257" s="9">
        <f>'Heat Matrix Calc'!EC70</f>
        <v>0</v>
      </c>
      <c r="N257" s="13">
        <f>'Heat Matrix Calc'!ED70</f>
        <v>0</v>
      </c>
      <c r="O257" s="5">
        <f>'Heat Matrix Calc'!EE70</f>
        <v>0</v>
      </c>
      <c r="P257" s="14">
        <f>'Heat Matrix Calc'!EF70</f>
        <v>0</v>
      </c>
      <c r="R257" s="220" t="s">
        <v>48</v>
      </c>
      <c r="S257" s="220">
        <f>SUM(E257:P260)</f>
        <v>1141.3480578892134</v>
      </c>
    </row>
    <row r="258" spans="3:25" x14ac:dyDescent="0.25">
      <c r="C258" s="1" t="s">
        <v>36</v>
      </c>
      <c r="D258" s="2" t="s">
        <v>28</v>
      </c>
      <c r="E258" s="9">
        <f>'Heat Matrix Calc'!DU71</f>
        <v>0</v>
      </c>
      <c r="F258" s="9">
        <f>'Heat Matrix Calc'!DV71</f>
        <v>0</v>
      </c>
      <c r="G258" s="9">
        <f>'Heat Matrix Calc'!DW71</f>
        <v>0</v>
      </c>
      <c r="H258" s="9">
        <f>'Heat Matrix Calc'!DX71</f>
        <v>0</v>
      </c>
      <c r="I258" s="9">
        <f>'Heat Matrix Calc'!DY71</f>
        <v>56.16</v>
      </c>
      <c r="J258" s="9">
        <f>'Heat Matrix Calc'!DZ71</f>
        <v>0</v>
      </c>
      <c r="K258" s="9">
        <f>'Heat Matrix Calc'!EA71</f>
        <v>0</v>
      </c>
      <c r="L258" s="9">
        <f>'Heat Matrix Calc'!EB71</f>
        <v>0</v>
      </c>
      <c r="M258" s="9">
        <f>'Heat Matrix Calc'!EC71</f>
        <v>0</v>
      </c>
      <c r="N258" s="13">
        <f>'Heat Matrix Calc'!ED71</f>
        <v>0</v>
      </c>
      <c r="O258" s="5">
        <f>'Heat Matrix Calc'!EE71</f>
        <v>0</v>
      </c>
      <c r="P258" s="14">
        <f>'Heat Matrix Calc'!EF71</f>
        <v>0</v>
      </c>
    </row>
    <row r="259" spans="3:25" x14ac:dyDescent="0.25">
      <c r="C259" s="1" t="s">
        <v>37</v>
      </c>
      <c r="D259" s="2" t="s">
        <v>28</v>
      </c>
      <c r="E259" s="9">
        <f>'Heat Matrix Calc'!DU72</f>
        <v>0</v>
      </c>
      <c r="F259" s="9">
        <f>'Heat Matrix Calc'!DV72</f>
        <v>0</v>
      </c>
      <c r="G259" s="9">
        <f>'Heat Matrix Calc'!DW72</f>
        <v>0</v>
      </c>
      <c r="H259" s="9">
        <f>'Heat Matrix Calc'!DX72</f>
        <v>0</v>
      </c>
      <c r="I259" s="9">
        <f>'Heat Matrix Calc'!DY72</f>
        <v>72</v>
      </c>
      <c r="J259" s="9">
        <f>'Heat Matrix Calc'!DZ72</f>
        <v>86.4</v>
      </c>
      <c r="K259" s="9">
        <f>'Heat Matrix Calc'!EA72</f>
        <v>100.8</v>
      </c>
      <c r="L259" s="9">
        <f>'Heat Matrix Calc'!EB72</f>
        <v>4.4964508765792761</v>
      </c>
      <c r="M259" s="9">
        <f>'Heat Matrix Calc'!EC72</f>
        <v>0</v>
      </c>
      <c r="N259" s="13">
        <f>'Heat Matrix Calc'!ED72</f>
        <v>0</v>
      </c>
      <c r="O259" s="5">
        <f>'Heat Matrix Calc'!EE72</f>
        <v>0</v>
      </c>
      <c r="P259" s="14">
        <f>'Heat Matrix Calc'!EF72</f>
        <v>0</v>
      </c>
    </row>
    <row r="260" spans="3:25" x14ac:dyDescent="0.25">
      <c r="C260" s="1" t="s">
        <v>38</v>
      </c>
      <c r="D260" s="2" t="s">
        <v>28</v>
      </c>
      <c r="E260" s="9">
        <f>'Heat Matrix Calc'!DU73</f>
        <v>0</v>
      </c>
      <c r="F260" s="9">
        <f>'Heat Matrix Calc'!DV73</f>
        <v>0</v>
      </c>
      <c r="G260" s="9">
        <f>'Heat Matrix Calc'!DW73</f>
        <v>0</v>
      </c>
      <c r="H260" s="9">
        <f>'Heat Matrix Calc'!DX73</f>
        <v>0</v>
      </c>
      <c r="I260" s="9">
        <f>'Heat Matrix Calc'!DY73</f>
        <v>0</v>
      </c>
      <c r="J260" s="9">
        <f>'Heat Matrix Calc'!DZ73</f>
        <v>4.32</v>
      </c>
      <c r="K260" s="9">
        <f>'Heat Matrix Calc'!EA73</f>
        <v>25.2</v>
      </c>
      <c r="L260" s="9">
        <f>'Heat Matrix Calc'!EB73</f>
        <v>4.4964508765792761</v>
      </c>
      <c r="M260" s="9">
        <f>'Heat Matrix Calc'!EC73</f>
        <v>0</v>
      </c>
      <c r="N260" s="13">
        <f>'Heat Matrix Calc'!ED73</f>
        <v>0</v>
      </c>
      <c r="O260" s="5">
        <f>'Heat Matrix Calc'!EE73</f>
        <v>0</v>
      </c>
      <c r="P260" s="14">
        <f>'Heat Matrix Calc'!EF73</f>
        <v>0</v>
      </c>
    </row>
    <row r="261" spans="3:25" x14ac:dyDescent="0.25">
      <c r="C261" s="1" t="s">
        <v>20</v>
      </c>
      <c r="D261" s="2" t="s">
        <v>28</v>
      </c>
      <c r="E261" s="9">
        <f>'Heat Matrix Calc'!DU74</f>
        <v>-100.8</v>
      </c>
      <c r="F261" s="9">
        <f>'Heat Matrix Calc'!DV74</f>
        <v>-56.16</v>
      </c>
      <c r="G261" s="9">
        <f>'Heat Matrix Calc'!DW74</f>
        <v>-72</v>
      </c>
      <c r="H261" s="9">
        <f>'Heat Matrix Calc'!DX74</f>
        <v>0</v>
      </c>
      <c r="I261" s="9">
        <f>'Heat Matrix Calc'!DY74</f>
        <v>0</v>
      </c>
      <c r="J261" s="9">
        <f>'Heat Matrix Calc'!DZ74</f>
        <v>32.4</v>
      </c>
      <c r="K261" s="9">
        <f>'Heat Matrix Calc'!EA74</f>
        <v>0</v>
      </c>
      <c r="L261" s="9">
        <f>'Heat Matrix Calc'!EB74</f>
        <v>0</v>
      </c>
      <c r="M261" s="9">
        <f>'Heat Matrix Calc'!EC74</f>
        <v>0</v>
      </c>
      <c r="N261" s="172">
        <f>'Heat Matrix Calc'!ED74</f>
        <v>0</v>
      </c>
      <c r="O261" s="173">
        <f>'Heat Matrix Calc'!EE74</f>
        <v>0</v>
      </c>
      <c r="P261" s="174">
        <f>'Heat Matrix Calc'!EF74</f>
        <v>0</v>
      </c>
      <c r="R261" s="220" t="s">
        <v>20</v>
      </c>
      <c r="S261" s="220">
        <f>SUM(E261:P261)</f>
        <v>-196.55999999999997</v>
      </c>
    </row>
    <row r="262" spans="3:25" x14ac:dyDescent="0.25">
      <c r="C262" s="1" t="s">
        <v>21</v>
      </c>
      <c r="D262" s="2" t="s">
        <v>28</v>
      </c>
      <c r="E262" s="9">
        <f>'Heat Matrix Calc'!DU75</f>
        <v>-302.39999999999998</v>
      </c>
      <c r="F262" s="9">
        <f>'Heat Matrix Calc'!DV75</f>
        <v>0</v>
      </c>
      <c r="G262" s="9">
        <f>'Heat Matrix Calc'!DW75</f>
        <v>-86.4</v>
      </c>
      <c r="H262" s="9">
        <f>'Heat Matrix Calc'!DX75</f>
        <v>-4.32</v>
      </c>
      <c r="I262" s="9">
        <f>'Heat Matrix Calc'!DY75</f>
        <v>-32.4</v>
      </c>
      <c r="J262" s="9">
        <f>'Heat Matrix Calc'!DZ75</f>
        <v>0</v>
      </c>
      <c r="K262" s="9">
        <f>'Heat Matrix Calc'!EA75</f>
        <v>32.4</v>
      </c>
      <c r="L262" s="9">
        <f>'Heat Matrix Calc'!EB75</f>
        <v>0</v>
      </c>
      <c r="M262" s="9">
        <f>'Heat Matrix Calc'!EC75</f>
        <v>0</v>
      </c>
      <c r="N262" s="172">
        <f>'Heat Matrix Calc'!ED75</f>
        <v>0</v>
      </c>
      <c r="O262" s="173">
        <f>'Heat Matrix Calc'!EE75</f>
        <v>0</v>
      </c>
      <c r="P262" s="174">
        <f>'Heat Matrix Calc'!EF75</f>
        <v>0</v>
      </c>
      <c r="R262" s="220" t="s">
        <v>21</v>
      </c>
      <c r="S262" s="220">
        <f>SUM(E262:P262)</f>
        <v>-393.11999999999995</v>
      </c>
    </row>
    <row r="263" spans="3:25" x14ac:dyDescent="0.25">
      <c r="C263" s="1" t="s">
        <v>27</v>
      </c>
      <c r="D263" s="2" t="s">
        <v>28</v>
      </c>
      <c r="E263" s="9">
        <f>'Heat Matrix Calc'!DU76</f>
        <v>-352.8</v>
      </c>
      <c r="F263" s="9">
        <f>'Heat Matrix Calc'!DV76</f>
        <v>0</v>
      </c>
      <c r="G263" s="9">
        <f>'Heat Matrix Calc'!DW76</f>
        <v>-100.8</v>
      </c>
      <c r="H263" s="9">
        <f>'Heat Matrix Calc'!DX76</f>
        <v>-25.2</v>
      </c>
      <c r="I263" s="9">
        <f>'Heat Matrix Calc'!DY76</f>
        <v>0</v>
      </c>
      <c r="J263" s="9">
        <f>'Heat Matrix Calc'!DZ76</f>
        <v>-32.4</v>
      </c>
      <c r="K263" s="9">
        <f>'Heat Matrix Calc'!EA76</f>
        <v>0</v>
      </c>
      <c r="L263" s="9">
        <f>'Heat Matrix Calc'!EB76</f>
        <v>-125.6298552769663</v>
      </c>
      <c r="M263" s="9">
        <f>'Heat Matrix Calc'!EC76</f>
        <v>0</v>
      </c>
      <c r="N263" s="172">
        <f>'Heat Matrix Calc'!ED76</f>
        <v>0</v>
      </c>
      <c r="O263" s="173">
        <f>'Heat Matrix Calc'!EE76</f>
        <v>0</v>
      </c>
      <c r="P263" s="174">
        <f>'Heat Matrix Calc'!EF76</f>
        <v>0</v>
      </c>
      <c r="R263" s="220" t="s">
        <v>27</v>
      </c>
      <c r="S263" s="220">
        <f t="shared" ref="S263:S264" si="29">SUM(E263:P263)</f>
        <v>-636.82985527696633</v>
      </c>
    </row>
    <row r="264" spans="3:25" x14ac:dyDescent="0.25">
      <c r="C264" s="1" t="s">
        <v>19</v>
      </c>
      <c r="D264" s="2" t="s">
        <v>28</v>
      </c>
      <c r="E264" s="9">
        <f>'Heat Matrix Calc'!DU77</f>
        <v>-31.475156136054935</v>
      </c>
      <c r="F264" s="9">
        <f>'Heat Matrix Calc'!DV77</f>
        <v>0</v>
      </c>
      <c r="G264" s="9">
        <f>'Heat Matrix Calc'!DW77</f>
        <v>-4.4964508765792761</v>
      </c>
      <c r="H264" s="9">
        <f>'Heat Matrix Calc'!DX77</f>
        <v>-4.4964508765792761</v>
      </c>
      <c r="I264" s="9">
        <f>'Heat Matrix Calc'!DY77</f>
        <v>0</v>
      </c>
      <c r="J264" s="9">
        <f>'Heat Matrix Calc'!DZ77</f>
        <v>0</v>
      </c>
      <c r="K264" s="9">
        <f>'Heat Matrix Calc'!EA77</f>
        <v>125.6298552769663</v>
      </c>
      <c r="L264" s="9">
        <f>'Heat Matrix Calc'!EB77</f>
        <v>0</v>
      </c>
      <c r="M264" s="9">
        <f>'Heat Matrix Calc'!EC77</f>
        <v>-85.162833275031289</v>
      </c>
      <c r="N264" s="172">
        <f>'Heat Matrix Calc'!ED77</f>
        <v>0</v>
      </c>
      <c r="O264" s="173">
        <f>'Heat Matrix Calc'!EE77</f>
        <v>0</v>
      </c>
      <c r="P264" s="174">
        <f>'Heat Matrix Calc'!EF77</f>
        <v>0</v>
      </c>
      <c r="R264" s="220" t="s">
        <v>19</v>
      </c>
      <c r="S264" s="220">
        <f t="shared" si="29"/>
        <v>-1.0358872784763662E-3</v>
      </c>
      <c r="U264" s="220">
        <f>SUMIF(S261:S264,"&lt;0",S261:S264)</f>
        <v>-1226.5108911642449</v>
      </c>
      <c r="V264" s="220">
        <f>SUMIF(S261:S264,"&gt;0",S261:S264)</f>
        <v>0</v>
      </c>
      <c r="Y264" s="220">
        <f>U264/30</f>
        <v>-40.883696372141493</v>
      </c>
    </row>
    <row r="265" spans="3:25" x14ac:dyDescent="0.25">
      <c r="C265" s="1" t="s">
        <v>35</v>
      </c>
      <c r="D265" s="2" t="s">
        <v>28</v>
      </c>
      <c r="E265" s="9">
        <f>'Heat Matrix Calc'!DU78</f>
        <v>0</v>
      </c>
      <c r="F265" s="9">
        <f>'Heat Matrix Calc'!DV78</f>
        <v>0</v>
      </c>
      <c r="G265" s="9">
        <f>'Heat Matrix Calc'!DW78</f>
        <v>0</v>
      </c>
      <c r="H265" s="9">
        <f>'Heat Matrix Calc'!DX78</f>
        <v>0</v>
      </c>
      <c r="I265" s="9">
        <f>'Heat Matrix Calc'!DY78</f>
        <v>0</v>
      </c>
      <c r="J265" s="9">
        <f>'Heat Matrix Calc'!DZ78</f>
        <v>0</v>
      </c>
      <c r="K265" s="9">
        <f>'Heat Matrix Calc'!EA78</f>
        <v>0</v>
      </c>
      <c r="L265" s="9">
        <f>'Heat Matrix Calc'!EB78</f>
        <v>85.162833275031289</v>
      </c>
      <c r="M265" s="9">
        <f>'Heat Matrix Calc'!EC78</f>
        <v>0</v>
      </c>
      <c r="N265" s="13">
        <f>'Heat Matrix Calc'!ED78</f>
        <v>0</v>
      </c>
      <c r="O265" s="5">
        <f>'Heat Matrix Calc'!EE78</f>
        <v>0</v>
      </c>
      <c r="P265" s="14">
        <f>'Heat Matrix Calc'!EF78</f>
        <v>0</v>
      </c>
    </row>
    <row r="266" spans="3:25" x14ac:dyDescent="0.25">
      <c r="C266" s="1" t="s">
        <v>33</v>
      </c>
      <c r="D266" s="2" t="s">
        <v>28</v>
      </c>
      <c r="E266" s="13">
        <f>'Heat Matrix Calc'!DU79</f>
        <v>0</v>
      </c>
      <c r="F266" s="13">
        <f>'Heat Matrix Calc'!DV79</f>
        <v>0</v>
      </c>
      <c r="G266" s="13">
        <f>'Heat Matrix Calc'!DW79</f>
        <v>0</v>
      </c>
      <c r="H266" s="13">
        <f>'Heat Matrix Calc'!DX79</f>
        <v>0</v>
      </c>
      <c r="I266" s="172">
        <f>'Heat Matrix Calc'!DY79</f>
        <v>0</v>
      </c>
      <c r="J266" s="172">
        <f>'Heat Matrix Calc'!DZ79</f>
        <v>0</v>
      </c>
      <c r="K266" s="172">
        <f>'Heat Matrix Calc'!EA79</f>
        <v>0</v>
      </c>
      <c r="L266" s="172">
        <f>'Heat Matrix Calc'!EB79</f>
        <v>0</v>
      </c>
      <c r="M266" s="13">
        <f>'Heat Matrix Calc'!EC79</f>
        <v>0</v>
      </c>
      <c r="N266" s="13">
        <f>'Heat Matrix Calc'!ED79</f>
        <v>0</v>
      </c>
      <c r="O266" s="5">
        <f>'Heat Matrix Calc'!EE79</f>
        <v>0</v>
      </c>
      <c r="P266" s="14">
        <f>'Heat Matrix Calc'!EF79</f>
        <v>0</v>
      </c>
      <c r="R266" s="220" t="s">
        <v>227</v>
      </c>
      <c r="S266" s="220">
        <f>-SUM(N257:P265)</f>
        <v>0</v>
      </c>
    </row>
    <row r="267" spans="3:25" x14ac:dyDescent="0.25">
      <c r="C267" s="1" t="s">
        <v>31</v>
      </c>
      <c r="D267" s="2" t="s">
        <v>28</v>
      </c>
      <c r="E267" s="5">
        <f>'Heat Matrix Calc'!DU80</f>
        <v>0</v>
      </c>
      <c r="F267" s="5">
        <f>'Heat Matrix Calc'!DV80</f>
        <v>0</v>
      </c>
      <c r="G267" s="5">
        <f>'Heat Matrix Calc'!DW80</f>
        <v>0</v>
      </c>
      <c r="H267" s="5">
        <f>'Heat Matrix Calc'!DX80</f>
        <v>0</v>
      </c>
      <c r="I267" s="173">
        <f>'Heat Matrix Calc'!DY80</f>
        <v>0</v>
      </c>
      <c r="J267" s="173">
        <f>'Heat Matrix Calc'!DZ80</f>
        <v>0</v>
      </c>
      <c r="K267" s="173">
        <f>'Heat Matrix Calc'!EA80</f>
        <v>0</v>
      </c>
      <c r="L267" s="173">
        <f>'Heat Matrix Calc'!EB80</f>
        <v>0</v>
      </c>
      <c r="M267" s="5">
        <f>'Heat Matrix Calc'!EC80</f>
        <v>0</v>
      </c>
      <c r="N267" s="5">
        <f>'Heat Matrix Calc'!ED80</f>
        <v>0</v>
      </c>
      <c r="O267" s="5">
        <f>'Heat Matrix Calc'!EE80</f>
        <v>0</v>
      </c>
      <c r="P267" s="14">
        <f>'Heat Matrix Calc'!EF80</f>
        <v>0</v>
      </c>
    </row>
    <row r="268" spans="3:25" x14ac:dyDescent="0.25">
      <c r="C268" s="1" t="s">
        <v>41</v>
      </c>
      <c r="D268" s="2" t="s">
        <v>28</v>
      </c>
      <c r="E268" s="14">
        <f>'Heat Matrix Calc'!DU81</f>
        <v>0</v>
      </c>
      <c r="F268" s="14">
        <f>'Heat Matrix Calc'!DV81</f>
        <v>0</v>
      </c>
      <c r="G268" s="14">
        <f>'Heat Matrix Calc'!DW81</f>
        <v>0</v>
      </c>
      <c r="H268" s="14">
        <f>'Heat Matrix Calc'!DX81</f>
        <v>0</v>
      </c>
      <c r="I268" s="174">
        <f>'Heat Matrix Calc'!DY81</f>
        <v>0</v>
      </c>
      <c r="J268" s="174">
        <f>'Heat Matrix Calc'!DZ81</f>
        <v>0</v>
      </c>
      <c r="K268" s="174">
        <f>'Heat Matrix Calc'!EA81</f>
        <v>0</v>
      </c>
      <c r="L268" s="174">
        <f>'Heat Matrix Calc'!EB81</f>
        <v>0</v>
      </c>
      <c r="M268" s="14">
        <f>'Heat Matrix Calc'!EC81</f>
        <v>0</v>
      </c>
      <c r="N268" s="14">
        <f>'Heat Matrix Calc'!ED81</f>
        <v>0</v>
      </c>
      <c r="O268" s="14">
        <f>'Heat Matrix Calc'!EE81</f>
        <v>0</v>
      </c>
      <c r="P268" s="14">
        <f>'Heat Matrix Calc'!EF81</f>
        <v>0</v>
      </c>
      <c r="R268" s="220" t="s">
        <v>35</v>
      </c>
      <c r="S268" s="220">
        <f>SUM(E265:P265)</f>
        <v>85.162833275031289</v>
      </c>
    </row>
    <row r="270" spans="3:25" ht="35" x14ac:dyDescent="0.25">
      <c r="C270" s="16" t="s">
        <v>211</v>
      </c>
      <c r="D270" s="16"/>
      <c r="E270" s="15" t="s">
        <v>39</v>
      </c>
      <c r="F270" s="15" t="s">
        <v>36</v>
      </c>
      <c r="G270" s="15" t="s">
        <v>37</v>
      </c>
      <c r="H270" s="15" t="s">
        <v>38</v>
      </c>
      <c r="I270" s="15" t="s">
        <v>20</v>
      </c>
      <c r="J270" s="15" t="s">
        <v>21</v>
      </c>
      <c r="K270" s="15" t="s">
        <v>27</v>
      </c>
      <c r="L270" s="15" t="s">
        <v>19</v>
      </c>
      <c r="M270" s="15" t="s">
        <v>35</v>
      </c>
      <c r="N270" s="15" t="s">
        <v>33</v>
      </c>
      <c r="O270" s="15" t="s">
        <v>31</v>
      </c>
      <c r="P270" s="15" t="s">
        <v>41</v>
      </c>
      <c r="R270" s="218" t="s">
        <v>228</v>
      </c>
      <c r="S270" s="218">
        <f>SUM(S272:S283)</f>
        <v>0</v>
      </c>
    </row>
    <row r="271" spans="3:25" x14ac:dyDescent="0.25">
      <c r="C271" s="16"/>
      <c r="D271" s="16"/>
      <c r="E271" s="190" t="s">
        <v>13</v>
      </c>
      <c r="F271" s="190" t="str">
        <f>E271</f>
        <v>Sep</v>
      </c>
      <c r="G271" s="190" t="str">
        <f t="shared" ref="G271:P271" si="30">F271</f>
        <v>Sep</v>
      </c>
      <c r="H271" s="190" t="str">
        <f t="shared" si="30"/>
        <v>Sep</v>
      </c>
      <c r="I271" s="190" t="str">
        <f t="shared" si="30"/>
        <v>Sep</v>
      </c>
      <c r="J271" s="190" t="str">
        <f t="shared" si="30"/>
        <v>Sep</v>
      </c>
      <c r="K271" s="190" t="str">
        <f t="shared" si="30"/>
        <v>Sep</v>
      </c>
      <c r="L271" s="190" t="str">
        <f t="shared" si="30"/>
        <v>Sep</v>
      </c>
      <c r="M271" s="190" t="str">
        <f t="shared" si="30"/>
        <v>Sep</v>
      </c>
      <c r="N271" s="190" t="str">
        <f t="shared" si="30"/>
        <v>Sep</v>
      </c>
      <c r="O271" s="190" t="str">
        <f t="shared" si="30"/>
        <v>Sep</v>
      </c>
      <c r="P271" s="190" t="str">
        <f t="shared" si="30"/>
        <v>Sep</v>
      </c>
      <c r="Q271" s="171"/>
      <c r="R271" s="219"/>
      <c r="S271" s="219"/>
    </row>
    <row r="272" spans="3:25" x14ac:dyDescent="0.25">
      <c r="C272" s="1" t="s">
        <v>39</v>
      </c>
      <c r="D272" s="2" t="s">
        <v>29</v>
      </c>
      <c r="E272" s="9">
        <f>'Heat Matrix Calc'!DU156</f>
        <v>0</v>
      </c>
      <c r="F272" s="9">
        <f>'Heat Matrix Calc'!DV156</f>
        <v>0</v>
      </c>
      <c r="G272" s="9">
        <f>'Heat Matrix Calc'!DW156</f>
        <v>0</v>
      </c>
      <c r="H272" s="9">
        <f>'Heat Matrix Calc'!DX156</f>
        <v>0</v>
      </c>
      <c r="I272" s="9">
        <f>'Heat Matrix Calc'!DY156</f>
        <v>20.16</v>
      </c>
      <c r="J272" s="9">
        <f>'Heat Matrix Calc'!DZ156</f>
        <v>100.8</v>
      </c>
      <c r="K272" s="9">
        <f>'Heat Matrix Calc'!EA156</f>
        <v>100.8</v>
      </c>
      <c r="L272" s="9">
        <f>'Heat Matrix Calc'!EB156</f>
        <v>-45.618902097031267</v>
      </c>
      <c r="M272" s="9">
        <f>'Heat Matrix Calc'!EC156</f>
        <v>0</v>
      </c>
      <c r="N272" s="13">
        <f>'Heat Matrix Calc'!ED156</f>
        <v>0</v>
      </c>
      <c r="O272" s="5">
        <f>'Heat Matrix Calc'!EE156</f>
        <v>0</v>
      </c>
      <c r="P272" s="14">
        <f>'Heat Matrix Calc'!EF156</f>
        <v>0</v>
      </c>
      <c r="R272" s="220" t="s">
        <v>48</v>
      </c>
      <c r="S272" s="220">
        <f>SUM(E272:P275)</f>
        <v>254.97912587524556</v>
      </c>
    </row>
    <row r="273" spans="2:25" x14ac:dyDescent="0.25">
      <c r="C273" s="1" t="s">
        <v>36</v>
      </c>
      <c r="D273" s="2" t="s">
        <v>29</v>
      </c>
      <c r="E273" s="9">
        <f>'Heat Matrix Calc'!DU157</f>
        <v>0</v>
      </c>
      <c r="F273" s="9">
        <f>'Heat Matrix Calc'!DV157</f>
        <v>0</v>
      </c>
      <c r="G273" s="9">
        <f>'Heat Matrix Calc'!DW157</f>
        <v>0</v>
      </c>
      <c r="H273" s="9">
        <f>'Heat Matrix Calc'!DX157</f>
        <v>0</v>
      </c>
      <c r="I273" s="9">
        <f>'Heat Matrix Calc'!DY157</f>
        <v>11.231999999999999</v>
      </c>
      <c r="J273" s="9">
        <f>'Heat Matrix Calc'!DZ157</f>
        <v>0</v>
      </c>
      <c r="K273" s="9">
        <f>'Heat Matrix Calc'!EA157</f>
        <v>0</v>
      </c>
      <c r="L273" s="9">
        <f>'Heat Matrix Calc'!EB157</f>
        <v>0</v>
      </c>
      <c r="M273" s="9">
        <f>'Heat Matrix Calc'!EC157</f>
        <v>0</v>
      </c>
      <c r="N273" s="13">
        <f>'Heat Matrix Calc'!ED157</f>
        <v>0</v>
      </c>
      <c r="O273" s="5">
        <f>'Heat Matrix Calc'!EE157</f>
        <v>0</v>
      </c>
      <c r="P273" s="14">
        <f>'Heat Matrix Calc'!EF157</f>
        <v>0</v>
      </c>
    </row>
    <row r="274" spans="2:25" x14ac:dyDescent="0.25">
      <c r="C274" s="1" t="s">
        <v>37</v>
      </c>
      <c r="D274" s="2" t="s">
        <v>29</v>
      </c>
      <c r="E274" s="9">
        <f>'Heat Matrix Calc'!DU158</f>
        <v>0</v>
      </c>
      <c r="F274" s="9">
        <f>'Heat Matrix Calc'!DV158</f>
        <v>0</v>
      </c>
      <c r="G274" s="9">
        <f>'Heat Matrix Calc'!DW158</f>
        <v>0</v>
      </c>
      <c r="H274" s="9">
        <f>'Heat Matrix Calc'!DX158</f>
        <v>0</v>
      </c>
      <c r="I274" s="9">
        <f>'Heat Matrix Calc'!DY158</f>
        <v>14.4</v>
      </c>
      <c r="J274" s="9">
        <f>'Heat Matrix Calc'!DZ158</f>
        <v>28.8</v>
      </c>
      <c r="K274" s="9">
        <f>'Heat Matrix Calc'!EA158</f>
        <v>28.8</v>
      </c>
      <c r="L274" s="9">
        <f>'Heat Matrix Calc'!EB158</f>
        <v>-6.5169860138616098</v>
      </c>
      <c r="M274" s="9">
        <f>'Heat Matrix Calc'!EC158</f>
        <v>0</v>
      </c>
      <c r="N274" s="13">
        <f>'Heat Matrix Calc'!ED158</f>
        <v>0</v>
      </c>
      <c r="O274" s="5">
        <f>'Heat Matrix Calc'!EE158</f>
        <v>0</v>
      </c>
      <c r="P274" s="14">
        <f>'Heat Matrix Calc'!EF158</f>
        <v>0</v>
      </c>
    </row>
    <row r="275" spans="2:25" x14ac:dyDescent="0.25">
      <c r="C275" s="1" t="s">
        <v>38</v>
      </c>
      <c r="D275" s="2" t="s">
        <v>29</v>
      </c>
      <c r="E275" s="9">
        <f>'Heat Matrix Calc'!DU159</f>
        <v>0</v>
      </c>
      <c r="F275" s="9">
        <f>'Heat Matrix Calc'!DV159</f>
        <v>0</v>
      </c>
      <c r="G275" s="9">
        <f>'Heat Matrix Calc'!DW159</f>
        <v>0</v>
      </c>
      <c r="H275" s="9">
        <f>'Heat Matrix Calc'!DX159</f>
        <v>0</v>
      </c>
      <c r="I275" s="9">
        <f>'Heat Matrix Calc'!DY159</f>
        <v>0</v>
      </c>
      <c r="J275" s="9">
        <f>'Heat Matrix Calc'!DZ159</f>
        <v>1.44</v>
      </c>
      <c r="K275" s="9">
        <f>'Heat Matrix Calc'!EA159</f>
        <v>7.2</v>
      </c>
      <c r="L275" s="9">
        <f>'Heat Matrix Calc'!EB159</f>
        <v>-6.5169860138616098</v>
      </c>
      <c r="M275" s="9">
        <f>'Heat Matrix Calc'!EC159</f>
        <v>0</v>
      </c>
      <c r="N275" s="13">
        <f>'Heat Matrix Calc'!ED159</f>
        <v>0</v>
      </c>
      <c r="O275" s="5">
        <f>'Heat Matrix Calc'!EE159</f>
        <v>0</v>
      </c>
      <c r="P275" s="14">
        <f>'Heat Matrix Calc'!EF159</f>
        <v>0</v>
      </c>
    </row>
    <row r="276" spans="2:25" x14ac:dyDescent="0.25">
      <c r="C276" s="1" t="s">
        <v>20</v>
      </c>
      <c r="D276" s="2" t="s">
        <v>29</v>
      </c>
      <c r="E276" s="9">
        <f>'Heat Matrix Calc'!DU160</f>
        <v>-20.16</v>
      </c>
      <c r="F276" s="9">
        <f>'Heat Matrix Calc'!DV160</f>
        <v>-11.231999999999999</v>
      </c>
      <c r="G276" s="9">
        <f>'Heat Matrix Calc'!DW160</f>
        <v>-14.4</v>
      </c>
      <c r="H276" s="9">
        <f>'Heat Matrix Calc'!DX160</f>
        <v>0</v>
      </c>
      <c r="I276" s="9">
        <f>'Heat Matrix Calc'!DY160</f>
        <v>0</v>
      </c>
      <c r="J276" s="9">
        <f>'Heat Matrix Calc'!DZ160</f>
        <v>32.4</v>
      </c>
      <c r="K276" s="9">
        <f>'Heat Matrix Calc'!EA160</f>
        <v>0</v>
      </c>
      <c r="L276" s="9">
        <f>'Heat Matrix Calc'!EB160</f>
        <v>0</v>
      </c>
      <c r="M276" s="9">
        <f>'Heat Matrix Calc'!EC160</f>
        <v>0</v>
      </c>
      <c r="N276" s="172">
        <f>'Heat Matrix Calc'!ED160</f>
        <v>0</v>
      </c>
      <c r="O276" s="173">
        <f>'Heat Matrix Calc'!EE160</f>
        <v>0</v>
      </c>
      <c r="P276" s="174">
        <f>'Heat Matrix Calc'!EF160</f>
        <v>0</v>
      </c>
      <c r="R276" s="220" t="s">
        <v>20</v>
      </c>
      <c r="S276" s="220">
        <f>SUM(E276:P276)</f>
        <v>-13.392000000000003</v>
      </c>
    </row>
    <row r="277" spans="2:25" x14ac:dyDescent="0.25">
      <c r="C277" s="1" t="s">
        <v>21</v>
      </c>
      <c r="D277" s="2" t="s">
        <v>29</v>
      </c>
      <c r="E277" s="9">
        <f>'Heat Matrix Calc'!DU161</f>
        <v>-100.8</v>
      </c>
      <c r="F277" s="9">
        <f>'Heat Matrix Calc'!DV161</f>
        <v>0</v>
      </c>
      <c r="G277" s="9">
        <f>'Heat Matrix Calc'!DW161</f>
        <v>-28.8</v>
      </c>
      <c r="H277" s="9">
        <f>'Heat Matrix Calc'!DX161</f>
        <v>-1.44</v>
      </c>
      <c r="I277" s="9">
        <f>'Heat Matrix Calc'!DY161</f>
        <v>-32.4</v>
      </c>
      <c r="J277" s="9">
        <f>'Heat Matrix Calc'!DZ161</f>
        <v>0</v>
      </c>
      <c r="K277" s="9">
        <f>'Heat Matrix Calc'!EA161</f>
        <v>0</v>
      </c>
      <c r="L277" s="9">
        <f>'Heat Matrix Calc'!EB161</f>
        <v>0</v>
      </c>
      <c r="M277" s="9">
        <f>'Heat Matrix Calc'!EC161</f>
        <v>0</v>
      </c>
      <c r="N277" s="172">
        <f>'Heat Matrix Calc'!ED161</f>
        <v>0</v>
      </c>
      <c r="O277" s="173">
        <f>'Heat Matrix Calc'!EE161</f>
        <v>0</v>
      </c>
      <c r="P277" s="174">
        <f>'Heat Matrix Calc'!EF161</f>
        <v>0</v>
      </c>
      <c r="R277" s="220" t="s">
        <v>21</v>
      </c>
      <c r="S277" s="220">
        <f>SUM(E277:P277)</f>
        <v>-163.44</v>
      </c>
    </row>
    <row r="278" spans="2:25" x14ac:dyDescent="0.25">
      <c r="C278" s="1" t="s">
        <v>27</v>
      </c>
      <c r="D278" s="2" t="s">
        <v>29</v>
      </c>
      <c r="E278" s="9">
        <f>'Heat Matrix Calc'!DU162</f>
        <v>-100.8</v>
      </c>
      <c r="F278" s="9">
        <f>'Heat Matrix Calc'!DV162</f>
        <v>0</v>
      </c>
      <c r="G278" s="9">
        <f>'Heat Matrix Calc'!DW162</f>
        <v>-28.8</v>
      </c>
      <c r="H278" s="9">
        <f>'Heat Matrix Calc'!DX162</f>
        <v>-7.2</v>
      </c>
      <c r="I278" s="9">
        <f>'Heat Matrix Calc'!DY162</f>
        <v>0</v>
      </c>
      <c r="J278" s="9">
        <f>'Heat Matrix Calc'!DZ162</f>
        <v>0</v>
      </c>
      <c r="K278" s="9">
        <f>'Heat Matrix Calc'!EA162</f>
        <v>0</v>
      </c>
      <c r="L278" s="9">
        <f>'Heat Matrix Calc'!EB162</f>
        <v>-211.43218531188623</v>
      </c>
      <c r="M278" s="9">
        <f>'Heat Matrix Calc'!EC162</f>
        <v>0</v>
      </c>
      <c r="N278" s="172">
        <f>'Heat Matrix Calc'!ED162</f>
        <v>0</v>
      </c>
      <c r="O278" s="173">
        <f>'Heat Matrix Calc'!EE162</f>
        <v>0</v>
      </c>
      <c r="P278" s="174">
        <f>'Heat Matrix Calc'!EF162</f>
        <v>0</v>
      </c>
      <c r="R278" s="220" t="s">
        <v>27</v>
      </c>
      <c r="S278" s="220">
        <f t="shared" ref="S278:S279" si="31">SUM(E278:P278)</f>
        <v>-348.23218531188621</v>
      </c>
    </row>
    <row r="279" spans="2:25" x14ac:dyDescent="0.25">
      <c r="C279" s="1" t="s">
        <v>19</v>
      </c>
      <c r="D279" s="2" t="s">
        <v>29</v>
      </c>
      <c r="E279" s="9">
        <f>'Heat Matrix Calc'!DU163</f>
        <v>45.618902097031267</v>
      </c>
      <c r="F279" s="9">
        <f>'Heat Matrix Calc'!DV163</f>
        <v>0</v>
      </c>
      <c r="G279" s="9">
        <f>'Heat Matrix Calc'!DW163</f>
        <v>6.5169860138616098</v>
      </c>
      <c r="H279" s="9">
        <f>'Heat Matrix Calc'!DX163</f>
        <v>6.5169860138616098</v>
      </c>
      <c r="I279" s="9">
        <f>'Heat Matrix Calc'!DY163</f>
        <v>0</v>
      </c>
      <c r="J279" s="9">
        <f>'Heat Matrix Calc'!DZ163</f>
        <v>0</v>
      </c>
      <c r="K279" s="9">
        <f>'Heat Matrix Calc'!EA163</f>
        <v>211.43218531188623</v>
      </c>
      <c r="L279" s="9">
        <f>'Heat Matrix Calc'!EB163</f>
        <v>0</v>
      </c>
      <c r="M279" s="9">
        <f>'Heat Matrix Calc'!EC163</f>
        <v>-270.08632868314709</v>
      </c>
      <c r="N279" s="172">
        <f>'Heat Matrix Calc'!ED163</f>
        <v>0</v>
      </c>
      <c r="O279" s="173">
        <f>'Heat Matrix Calc'!EE163</f>
        <v>0</v>
      </c>
      <c r="P279" s="174">
        <f>'Heat Matrix Calc'!EF163</f>
        <v>0</v>
      </c>
      <c r="R279" s="220" t="s">
        <v>19</v>
      </c>
      <c r="S279" s="220">
        <f t="shared" si="31"/>
        <v>-1.2692465063537384E-3</v>
      </c>
      <c r="U279" s="220">
        <f>SUMIF(S276:S279,"&lt;0",S276:S279)</f>
        <v>-525.0654545583925</v>
      </c>
      <c r="V279" s="220">
        <f>SUMIF(S276:S279,"&gt;0",S276:S279)</f>
        <v>0</v>
      </c>
      <c r="Y279" s="220">
        <f>U279/30</f>
        <v>-17.502181818613085</v>
      </c>
    </row>
    <row r="280" spans="2:25" x14ac:dyDescent="0.25">
      <c r="C280" s="1" t="s">
        <v>35</v>
      </c>
      <c r="D280" s="2" t="s">
        <v>29</v>
      </c>
      <c r="E280" s="9">
        <f>'Heat Matrix Calc'!DU164</f>
        <v>0</v>
      </c>
      <c r="F280" s="9">
        <f>'Heat Matrix Calc'!DV164</f>
        <v>0</v>
      </c>
      <c r="G280" s="9">
        <f>'Heat Matrix Calc'!DW164</f>
        <v>0</v>
      </c>
      <c r="H280" s="9">
        <f>'Heat Matrix Calc'!DX164</f>
        <v>0</v>
      </c>
      <c r="I280" s="9">
        <f>'Heat Matrix Calc'!DY164</f>
        <v>0</v>
      </c>
      <c r="J280" s="9">
        <f>'Heat Matrix Calc'!DZ164</f>
        <v>0</v>
      </c>
      <c r="K280" s="9">
        <f>'Heat Matrix Calc'!EA164</f>
        <v>0</v>
      </c>
      <c r="L280" s="9">
        <f>'Heat Matrix Calc'!EB164</f>
        <v>270.08632868314709</v>
      </c>
      <c r="M280" s="9">
        <f>'Heat Matrix Calc'!EC164</f>
        <v>0</v>
      </c>
      <c r="N280" s="13">
        <f>'Heat Matrix Calc'!ED164</f>
        <v>0</v>
      </c>
      <c r="O280" s="5">
        <f>'Heat Matrix Calc'!EE164</f>
        <v>0</v>
      </c>
      <c r="P280" s="14">
        <f>'Heat Matrix Calc'!EF164</f>
        <v>0</v>
      </c>
    </row>
    <row r="281" spans="2:25" x14ac:dyDescent="0.25">
      <c r="C281" s="1" t="s">
        <v>33</v>
      </c>
      <c r="D281" s="2" t="s">
        <v>29</v>
      </c>
      <c r="E281" s="13">
        <f>'Heat Matrix Calc'!DU165</f>
        <v>0</v>
      </c>
      <c r="F281" s="13">
        <f>'Heat Matrix Calc'!DV165</f>
        <v>0</v>
      </c>
      <c r="G281" s="13">
        <f>'Heat Matrix Calc'!DW165</f>
        <v>0</v>
      </c>
      <c r="H281" s="13">
        <f>'Heat Matrix Calc'!DX165</f>
        <v>0</v>
      </c>
      <c r="I281" s="172">
        <f>'Heat Matrix Calc'!DY165</f>
        <v>0</v>
      </c>
      <c r="J281" s="172">
        <f>'Heat Matrix Calc'!DZ165</f>
        <v>0</v>
      </c>
      <c r="K281" s="172">
        <f>'Heat Matrix Calc'!EA165</f>
        <v>0</v>
      </c>
      <c r="L281" s="172">
        <f>'Heat Matrix Calc'!EB165</f>
        <v>0</v>
      </c>
      <c r="M281" s="13">
        <f>'Heat Matrix Calc'!EC165</f>
        <v>0</v>
      </c>
      <c r="N281" s="13">
        <f>'Heat Matrix Calc'!ED165</f>
        <v>0</v>
      </c>
      <c r="O281" s="5">
        <f>'Heat Matrix Calc'!EE165</f>
        <v>0</v>
      </c>
      <c r="P281" s="14">
        <f>'Heat Matrix Calc'!EF165</f>
        <v>0</v>
      </c>
      <c r="R281" s="220" t="s">
        <v>227</v>
      </c>
      <c r="S281" s="220">
        <f>-SUM(N272:P280)</f>
        <v>0</v>
      </c>
    </row>
    <row r="282" spans="2:25" x14ac:dyDescent="0.25">
      <c r="C282" s="1" t="s">
        <v>31</v>
      </c>
      <c r="D282" s="2" t="s">
        <v>29</v>
      </c>
      <c r="E282" s="5">
        <f>'Heat Matrix Calc'!DU166</f>
        <v>0</v>
      </c>
      <c r="F282" s="5">
        <f>'Heat Matrix Calc'!DV166</f>
        <v>0</v>
      </c>
      <c r="G282" s="5">
        <f>'Heat Matrix Calc'!DW166</f>
        <v>0</v>
      </c>
      <c r="H282" s="5">
        <f>'Heat Matrix Calc'!DX166</f>
        <v>0</v>
      </c>
      <c r="I282" s="173">
        <f>'Heat Matrix Calc'!DY166</f>
        <v>0</v>
      </c>
      <c r="J282" s="173">
        <f>'Heat Matrix Calc'!DZ166</f>
        <v>0</v>
      </c>
      <c r="K282" s="173">
        <f>'Heat Matrix Calc'!EA166</f>
        <v>0</v>
      </c>
      <c r="L282" s="173">
        <f>'Heat Matrix Calc'!EB166</f>
        <v>0</v>
      </c>
      <c r="M282" s="5">
        <f>'Heat Matrix Calc'!EC166</f>
        <v>0</v>
      </c>
      <c r="N282" s="5">
        <f>'Heat Matrix Calc'!ED166</f>
        <v>0</v>
      </c>
      <c r="O282" s="5">
        <f>'Heat Matrix Calc'!EE166</f>
        <v>0</v>
      </c>
      <c r="P282" s="14">
        <f>'Heat Matrix Calc'!EF166</f>
        <v>0</v>
      </c>
    </row>
    <row r="283" spans="2:25" x14ac:dyDescent="0.25">
      <c r="C283" s="1" t="s">
        <v>41</v>
      </c>
      <c r="D283" s="2" t="s">
        <v>29</v>
      </c>
      <c r="E283" s="14">
        <f>'Heat Matrix Calc'!DU167</f>
        <v>0</v>
      </c>
      <c r="F283" s="14">
        <f>'Heat Matrix Calc'!DV167</f>
        <v>0</v>
      </c>
      <c r="G283" s="14">
        <f>'Heat Matrix Calc'!DW167</f>
        <v>0</v>
      </c>
      <c r="H283" s="14">
        <f>'Heat Matrix Calc'!DX167</f>
        <v>0</v>
      </c>
      <c r="I283" s="174">
        <f>'Heat Matrix Calc'!DY167</f>
        <v>0</v>
      </c>
      <c r="J283" s="174">
        <f>'Heat Matrix Calc'!DZ167</f>
        <v>0</v>
      </c>
      <c r="K283" s="174">
        <f>'Heat Matrix Calc'!EA167</f>
        <v>0</v>
      </c>
      <c r="L283" s="174">
        <f>'Heat Matrix Calc'!EB167</f>
        <v>0</v>
      </c>
      <c r="M283" s="14">
        <f>'Heat Matrix Calc'!EC167</f>
        <v>0</v>
      </c>
      <c r="N283" s="14">
        <f>'Heat Matrix Calc'!ED167</f>
        <v>0</v>
      </c>
      <c r="O283" s="14">
        <f>'Heat Matrix Calc'!EE167</f>
        <v>0</v>
      </c>
      <c r="P283" s="14">
        <f>'Heat Matrix Calc'!EF167</f>
        <v>0</v>
      </c>
      <c r="R283" s="220" t="s">
        <v>35</v>
      </c>
      <c r="S283" s="220">
        <f>SUM(E280:P280)</f>
        <v>270.08632868314709</v>
      </c>
    </row>
    <row r="286" spans="2:25" ht="35" x14ac:dyDescent="0.25">
      <c r="B286" s="212" t="s">
        <v>220</v>
      </c>
      <c r="C286" s="16" t="s">
        <v>211</v>
      </c>
      <c r="D286" s="16"/>
      <c r="E286" s="15" t="s">
        <v>39</v>
      </c>
      <c r="F286" s="15" t="s">
        <v>36</v>
      </c>
      <c r="G286" s="15" t="s">
        <v>37</v>
      </c>
      <c r="H286" s="15" t="s">
        <v>38</v>
      </c>
      <c r="I286" s="15" t="s">
        <v>20</v>
      </c>
      <c r="J286" s="15" t="s">
        <v>21</v>
      </c>
      <c r="K286" s="15" t="s">
        <v>27</v>
      </c>
      <c r="L286" s="15" t="s">
        <v>19</v>
      </c>
      <c r="M286" s="15" t="s">
        <v>35</v>
      </c>
      <c r="N286" s="15" t="s">
        <v>33</v>
      </c>
      <c r="O286" s="15" t="s">
        <v>31</v>
      </c>
      <c r="P286" s="15" t="s">
        <v>41</v>
      </c>
      <c r="R286" s="218" t="s">
        <v>228</v>
      </c>
      <c r="S286" s="218">
        <f>SUM(S288:S299)</f>
        <v>4.2632564145606011E-13</v>
      </c>
    </row>
    <row r="287" spans="2:25" x14ac:dyDescent="0.25">
      <c r="C287" s="16"/>
      <c r="D287" s="16"/>
      <c r="E287" s="190" t="s">
        <v>220</v>
      </c>
      <c r="F287" s="190" t="str">
        <f>E287</f>
        <v>Oct</v>
      </c>
      <c r="G287" s="190" t="str">
        <f t="shared" ref="G287:P287" si="32">F287</f>
        <v>Oct</v>
      </c>
      <c r="H287" s="190" t="str">
        <f t="shared" si="32"/>
        <v>Oct</v>
      </c>
      <c r="I287" s="190" t="str">
        <f t="shared" si="32"/>
        <v>Oct</v>
      </c>
      <c r="J287" s="190" t="str">
        <f t="shared" si="32"/>
        <v>Oct</v>
      </c>
      <c r="K287" s="190" t="str">
        <f t="shared" si="32"/>
        <v>Oct</v>
      </c>
      <c r="L287" s="190" t="str">
        <f t="shared" si="32"/>
        <v>Oct</v>
      </c>
      <c r="M287" s="190" t="str">
        <f t="shared" si="32"/>
        <v>Oct</v>
      </c>
      <c r="N287" s="190" t="str">
        <f t="shared" si="32"/>
        <v>Oct</v>
      </c>
      <c r="O287" s="190" t="str">
        <f t="shared" si="32"/>
        <v>Oct</v>
      </c>
      <c r="P287" s="190" t="str">
        <f t="shared" si="32"/>
        <v>Oct</v>
      </c>
      <c r="R287" s="219"/>
      <c r="S287" s="219"/>
    </row>
    <row r="288" spans="2:25" x14ac:dyDescent="0.25">
      <c r="C288" s="1" t="s">
        <v>39</v>
      </c>
      <c r="D288" s="2" t="s">
        <v>28</v>
      </c>
      <c r="E288" s="9">
        <f>'Heat Matrix Calc'!EJ70</f>
        <v>0</v>
      </c>
      <c r="F288" s="9">
        <f>'Heat Matrix Calc'!EK70</f>
        <v>0</v>
      </c>
      <c r="G288" s="9">
        <f>'Heat Matrix Calc'!EL70</f>
        <v>0</v>
      </c>
      <c r="H288" s="9">
        <f>'Heat Matrix Calc'!EM70</f>
        <v>0</v>
      </c>
      <c r="I288" s="9">
        <f>'Heat Matrix Calc'!EN70</f>
        <v>187.488</v>
      </c>
      <c r="J288" s="9">
        <f>'Heat Matrix Calc'!EO70</f>
        <v>520.79999999999995</v>
      </c>
      <c r="K288" s="9">
        <f>'Heat Matrix Calc'!EP70</f>
        <v>572.88</v>
      </c>
      <c r="L288" s="9">
        <f>'Heat Matrix Calc'!EQ70</f>
        <v>67.312958195734637</v>
      </c>
      <c r="M288" s="9">
        <f>'Heat Matrix Calc'!ER70</f>
        <v>0</v>
      </c>
      <c r="N288" s="13">
        <f>'Heat Matrix Calc'!ES70</f>
        <v>0</v>
      </c>
      <c r="O288" s="5">
        <f>'Heat Matrix Calc'!ET70</f>
        <v>0</v>
      </c>
      <c r="P288" s="14">
        <f>'Heat Matrix Calc'!EU70</f>
        <v>0</v>
      </c>
      <c r="R288" s="220" t="s">
        <v>48</v>
      </c>
      <c r="S288" s="220">
        <f>SUM(E288:P291)</f>
        <v>1966.9308319659447</v>
      </c>
    </row>
    <row r="289" spans="3:25" x14ac:dyDescent="0.25">
      <c r="C289" s="1" t="s">
        <v>36</v>
      </c>
      <c r="D289" s="2" t="s">
        <v>28</v>
      </c>
      <c r="E289" s="9">
        <f>'Heat Matrix Calc'!EJ71</f>
        <v>0</v>
      </c>
      <c r="F289" s="9">
        <f>'Heat Matrix Calc'!EK71</f>
        <v>0</v>
      </c>
      <c r="G289" s="9">
        <f>'Heat Matrix Calc'!EL71</f>
        <v>0</v>
      </c>
      <c r="H289" s="9">
        <f>'Heat Matrix Calc'!EM71</f>
        <v>0</v>
      </c>
      <c r="I289" s="9">
        <f>'Heat Matrix Calc'!EN71</f>
        <v>104.4576</v>
      </c>
      <c r="J289" s="9">
        <f>'Heat Matrix Calc'!EO71</f>
        <v>0</v>
      </c>
      <c r="K289" s="9">
        <f>'Heat Matrix Calc'!EP71</f>
        <v>0</v>
      </c>
      <c r="L289" s="9">
        <f>'Heat Matrix Calc'!EQ71</f>
        <v>0</v>
      </c>
      <c r="M289" s="9">
        <f>'Heat Matrix Calc'!ER71</f>
        <v>0</v>
      </c>
      <c r="N289" s="13">
        <f>'Heat Matrix Calc'!ES71</f>
        <v>0</v>
      </c>
      <c r="O289" s="5">
        <f>'Heat Matrix Calc'!ET71</f>
        <v>0</v>
      </c>
      <c r="P289" s="14">
        <f>'Heat Matrix Calc'!EU71</f>
        <v>0</v>
      </c>
    </row>
    <row r="290" spans="3:25" x14ac:dyDescent="0.25">
      <c r="C290" s="1" t="s">
        <v>37</v>
      </c>
      <c r="D290" s="2" t="s">
        <v>28</v>
      </c>
      <c r="E290" s="9">
        <f>'Heat Matrix Calc'!EJ72</f>
        <v>0</v>
      </c>
      <c r="F290" s="9">
        <f>'Heat Matrix Calc'!EK72</f>
        <v>0</v>
      </c>
      <c r="G290" s="9">
        <f>'Heat Matrix Calc'!EL72</f>
        <v>0</v>
      </c>
      <c r="H290" s="9">
        <f>'Heat Matrix Calc'!EM72</f>
        <v>0</v>
      </c>
      <c r="I290" s="9">
        <f>'Heat Matrix Calc'!EN72</f>
        <v>133.91999999999999</v>
      </c>
      <c r="J290" s="9">
        <f>'Heat Matrix Calc'!EO72</f>
        <v>148.80000000000001</v>
      </c>
      <c r="K290" s="9">
        <f>'Heat Matrix Calc'!EP72</f>
        <v>163.68</v>
      </c>
      <c r="L290" s="9">
        <f>'Heat Matrix Calc'!EQ72</f>
        <v>9.6161368851049485</v>
      </c>
      <c r="M290" s="9">
        <f>'Heat Matrix Calc'!ER72</f>
        <v>0</v>
      </c>
      <c r="N290" s="13">
        <f>'Heat Matrix Calc'!ES72</f>
        <v>0</v>
      </c>
      <c r="O290" s="5">
        <f>'Heat Matrix Calc'!ET72</f>
        <v>0</v>
      </c>
      <c r="P290" s="14">
        <f>'Heat Matrix Calc'!EU72</f>
        <v>0</v>
      </c>
    </row>
    <row r="291" spans="3:25" x14ac:dyDescent="0.25">
      <c r="C291" s="1" t="s">
        <v>38</v>
      </c>
      <c r="D291" s="2" t="s">
        <v>28</v>
      </c>
      <c r="E291" s="9">
        <f>'Heat Matrix Calc'!EJ73</f>
        <v>0</v>
      </c>
      <c r="F291" s="9">
        <f>'Heat Matrix Calc'!EK73</f>
        <v>0</v>
      </c>
      <c r="G291" s="9">
        <f>'Heat Matrix Calc'!EL73</f>
        <v>0</v>
      </c>
      <c r="H291" s="9">
        <f>'Heat Matrix Calc'!EM73</f>
        <v>0</v>
      </c>
      <c r="I291" s="9">
        <f>'Heat Matrix Calc'!EN73</f>
        <v>0</v>
      </c>
      <c r="J291" s="9">
        <f>'Heat Matrix Calc'!EO73</f>
        <v>7.44</v>
      </c>
      <c r="K291" s="9">
        <f>'Heat Matrix Calc'!EP73</f>
        <v>40.92</v>
      </c>
      <c r="L291" s="9">
        <f>'Heat Matrix Calc'!EQ73</f>
        <v>9.6161368851049485</v>
      </c>
      <c r="M291" s="9">
        <f>'Heat Matrix Calc'!ER73</f>
        <v>0</v>
      </c>
      <c r="N291" s="13">
        <f>'Heat Matrix Calc'!ES73</f>
        <v>0</v>
      </c>
      <c r="O291" s="5">
        <f>'Heat Matrix Calc'!ET73</f>
        <v>0</v>
      </c>
      <c r="P291" s="14">
        <f>'Heat Matrix Calc'!EU73</f>
        <v>0</v>
      </c>
    </row>
    <row r="292" spans="3:25" x14ac:dyDescent="0.25">
      <c r="C292" s="1" t="s">
        <v>20</v>
      </c>
      <c r="D292" s="2" t="s">
        <v>28</v>
      </c>
      <c r="E292" s="9">
        <f>'Heat Matrix Calc'!EJ74</f>
        <v>-187.488</v>
      </c>
      <c r="F292" s="9">
        <f>'Heat Matrix Calc'!EK74</f>
        <v>-104.4576</v>
      </c>
      <c r="G292" s="9">
        <f>'Heat Matrix Calc'!EL74</f>
        <v>-133.91999999999999</v>
      </c>
      <c r="H292" s="9">
        <f>'Heat Matrix Calc'!EM74</f>
        <v>0</v>
      </c>
      <c r="I292" s="9">
        <f>'Heat Matrix Calc'!EN74</f>
        <v>0</v>
      </c>
      <c r="J292" s="9">
        <f>'Heat Matrix Calc'!EO74</f>
        <v>33.479999999999997</v>
      </c>
      <c r="K292" s="9">
        <f>'Heat Matrix Calc'!EP74</f>
        <v>0</v>
      </c>
      <c r="L292" s="9">
        <f>'Heat Matrix Calc'!EQ74</f>
        <v>0</v>
      </c>
      <c r="M292" s="9">
        <f>'Heat Matrix Calc'!ER74</f>
        <v>0</v>
      </c>
      <c r="N292" s="172">
        <f>'Heat Matrix Calc'!ES74</f>
        <v>0</v>
      </c>
      <c r="O292" s="173">
        <f>'Heat Matrix Calc'!ET74</f>
        <v>0</v>
      </c>
      <c r="P292" s="174">
        <f>'Heat Matrix Calc'!EU74</f>
        <v>0</v>
      </c>
      <c r="R292" s="220" t="s">
        <v>20</v>
      </c>
      <c r="S292" s="220">
        <f>SUM(E292:P292)</f>
        <v>-392.38559999999995</v>
      </c>
    </row>
    <row r="293" spans="3:25" x14ac:dyDescent="0.25">
      <c r="C293" s="1" t="s">
        <v>21</v>
      </c>
      <c r="D293" s="2" t="s">
        <v>28</v>
      </c>
      <c r="E293" s="9">
        <f>'Heat Matrix Calc'!EJ75</f>
        <v>-520.79999999999995</v>
      </c>
      <c r="F293" s="9">
        <f>'Heat Matrix Calc'!EK75</f>
        <v>0</v>
      </c>
      <c r="G293" s="9">
        <f>'Heat Matrix Calc'!EL75</f>
        <v>-148.80000000000001</v>
      </c>
      <c r="H293" s="9">
        <f>'Heat Matrix Calc'!EM75</f>
        <v>-7.44</v>
      </c>
      <c r="I293" s="9">
        <f>'Heat Matrix Calc'!EN75</f>
        <v>-33.479999999999997</v>
      </c>
      <c r="J293" s="9">
        <f>'Heat Matrix Calc'!EO75</f>
        <v>0</v>
      </c>
      <c r="K293" s="9">
        <f>'Heat Matrix Calc'!EP75</f>
        <v>33.479999999999997</v>
      </c>
      <c r="L293" s="9">
        <f>'Heat Matrix Calc'!EQ75</f>
        <v>0</v>
      </c>
      <c r="M293" s="9">
        <f>'Heat Matrix Calc'!ER75</f>
        <v>0</v>
      </c>
      <c r="N293" s="172">
        <f>'Heat Matrix Calc'!ES75</f>
        <v>0</v>
      </c>
      <c r="O293" s="173">
        <f>'Heat Matrix Calc'!ET75</f>
        <v>0</v>
      </c>
      <c r="P293" s="174">
        <f>'Heat Matrix Calc'!EU75</f>
        <v>0</v>
      </c>
      <c r="R293" s="220" t="s">
        <v>21</v>
      </c>
      <c r="S293" s="220">
        <f>SUM(E293:P293)</f>
        <v>-677.04</v>
      </c>
    </row>
    <row r="294" spans="3:25" x14ac:dyDescent="0.25">
      <c r="C294" s="1" t="s">
        <v>27</v>
      </c>
      <c r="D294" s="2" t="s">
        <v>28</v>
      </c>
      <c r="E294" s="9">
        <f>'Heat Matrix Calc'!EJ76</f>
        <v>-572.88</v>
      </c>
      <c r="F294" s="9">
        <f>'Heat Matrix Calc'!EK76</f>
        <v>0</v>
      </c>
      <c r="G294" s="9">
        <f>'Heat Matrix Calc'!EL76</f>
        <v>-163.68</v>
      </c>
      <c r="H294" s="9">
        <f>'Heat Matrix Calc'!EM76</f>
        <v>-40.92</v>
      </c>
      <c r="I294" s="9">
        <f>'Heat Matrix Calc'!EN76</f>
        <v>0</v>
      </c>
      <c r="J294" s="9">
        <f>'Heat Matrix Calc'!EO76</f>
        <v>-33.479999999999997</v>
      </c>
      <c r="K294" s="9">
        <f>'Heat Matrix Calc'!EP76</f>
        <v>0</v>
      </c>
      <c r="L294" s="9">
        <f>'Heat Matrix Calc'!EQ76</f>
        <v>-151.91692008513863</v>
      </c>
      <c r="M294" s="9">
        <f>'Heat Matrix Calc'!ER76</f>
        <v>0</v>
      </c>
      <c r="N294" s="172">
        <f>'Heat Matrix Calc'!ES76</f>
        <v>0</v>
      </c>
      <c r="O294" s="173">
        <f>'Heat Matrix Calc'!ET76</f>
        <v>0</v>
      </c>
      <c r="P294" s="174">
        <f>'Heat Matrix Calc'!EU76</f>
        <v>0</v>
      </c>
      <c r="R294" s="220" t="s">
        <v>27</v>
      </c>
      <c r="S294" s="220">
        <f t="shared" ref="S294:S295" si="33">SUM(E294:P294)</f>
        <v>-962.87692008513852</v>
      </c>
    </row>
    <row r="295" spans="3:25" x14ac:dyDescent="0.25">
      <c r="C295" s="1" t="s">
        <v>19</v>
      </c>
      <c r="D295" s="2" t="s">
        <v>28</v>
      </c>
      <c r="E295" s="9">
        <f>'Heat Matrix Calc'!EJ77</f>
        <v>-67.312958195734637</v>
      </c>
      <c r="F295" s="9">
        <f>'Heat Matrix Calc'!EK77</f>
        <v>0</v>
      </c>
      <c r="G295" s="9">
        <f>'Heat Matrix Calc'!EL77</f>
        <v>-9.6161368851049485</v>
      </c>
      <c r="H295" s="9">
        <f>'Heat Matrix Calc'!EM77</f>
        <v>-9.6161368851049485</v>
      </c>
      <c r="I295" s="9">
        <f>'Heat Matrix Calc'!EN77</f>
        <v>0</v>
      </c>
      <c r="J295" s="9">
        <f>'Heat Matrix Calc'!EO77</f>
        <v>0</v>
      </c>
      <c r="K295" s="9">
        <f>'Heat Matrix Calc'!EP77</f>
        <v>151.91692008513863</v>
      </c>
      <c r="L295" s="9">
        <f>'Heat Matrix Calc'!EQ77</f>
        <v>0</v>
      </c>
      <c r="M295" s="9">
        <f>'Heat Matrix Calc'!ER77</f>
        <v>-65.373004084970134</v>
      </c>
      <c r="N295" s="172">
        <f>'Heat Matrix Calc'!ES77</f>
        <v>0</v>
      </c>
      <c r="O295" s="173">
        <f>'Heat Matrix Calc'!ET77</f>
        <v>0</v>
      </c>
      <c r="P295" s="174">
        <f>'Heat Matrix Calc'!EU77</f>
        <v>0</v>
      </c>
      <c r="R295" s="220" t="s">
        <v>19</v>
      </c>
      <c r="S295" s="220">
        <f t="shared" si="33"/>
        <v>-1.3159657760439814E-3</v>
      </c>
      <c r="U295" s="220">
        <f>SUMIF(S292:S295,"&lt;0",S292:S295)</f>
        <v>-2032.3038360509145</v>
      </c>
      <c r="V295" s="220">
        <f>SUMIF(S292:S295,"&gt;0",S292:S295)</f>
        <v>0</v>
      </c>
      <c r="Y295" s="220">
        <f>U295/31</f>
        <v>-65.558188259706924</v>
      </c>
    </row>
    <row r="296" spans="3:25" x14ac:dyDescent="0.25">
      <c r="C296" s="1" t="s">
        <v>35</v>
      </c>
      <c r="D296" s="2" t="s">
        <v>28</v>
      </c>
      <c r="E296" s="9">
        <f>'Heat Matrix Calc'!EJ78</f>
        <v>0</v>
      </c>
      <c r="F296" s="9">
        <f>'Heat Matrix Calc'!EK78</f>
        <v>0</v>
      </c>
      <c r="G296" s="9">
        <f>'Heat Matrix Calc'!EL78</f>
        <v>0</v>
      </c>
      <c r="H296" s="9">
        <f>'Heat Matrix Calc'!EM78</f>
        <v>0</v>
      </c>
      <c r="I296" s="9">
        <f>'Heat Matrix Calc'!EN78</f>
        <v>0</v>
      </c>
      <c r="J296" s="9">
        <f>'Heat Matrix Calc'!EO78</f>
        <v>0</v>
      </c>
      <c r="K296" s="9">
        <f>'Heat Matrix Calc'!EP78</f>
        <v>0</v>
      </c>
      <c r="L296" s="9">
        <f>'Heat Matrix Calc'!EQ78</f>
        <v>65.373004084970134</v>
      </c>
      <c r="M296" s="9">
        <f>'Heat Matrix Calc'!ER78</f>
        <v>0</v>
      </c>
      <c r="N296" s="13">
        <f>'Heat Matrix Calc'!ES78</f>
        <v>0</v>
      </c>
      <c r="O296" s="5">
        <f>'Heat Matrix Calc'!ET78</f>
        <v>0</v>
      </c>
      <c r="P296" s="14">
        <f>'Heat Matrix Calc'!EU78</f>
        <v>0</v>
      </c>
    </row>
    <row r="297" spans="3:25" x14ac:dyDescent="0.25">
      <c r="C297" s="1" t="s">
        <v>33</v>
      </c>
      <c r="D297" s="2" t="s">
        <v>28</v>
      </c>
      <c r="E297" s="13">
        <f>'Heat Matrix Calc'!EJ79</f>
        <v>0</v>
      </c>
      <c r="F297" s="13">
        <f>'Heat Matrix Calc'!EK79</f>
        <v>0</v>
      </c>
      <c r="G297" s="13">
        <f>'Heat Matrix Calc'!EL79</f>
        <v>0</v>
      </c>
      <c r="H297" s="13">
        <f>'Heat Matrix Calc'!EM79</f>
        <v>0</v>
      </c>
      <c r="I297" s="172">
        <f>'Heat Matrix Calc'!EN79</f>
        <v>0</v>
      </c>
      <c r="J297" s="172">
        <f>'Heat Matrix Calc'!EO79</f>
        <v>0</v>
      </c>
      <c r="K297" s="172">
        <f>'Heat Matrix Calc'!EP79</f>
        <v>0</v>
      </c>
      <c r="L297" s="172">
        <f>'Heat Matrix Calc'!EQ79</f>
        <v>0</v>
      </c>
      <c r="M297" s="13">
        <f>'Heat Matrix Calc'!ER79</f>
        <v>0</v>
      </c>
      <c r="N297" s="13">
        <f>'Heat Matrix Calc'!ES79</f>
        <v>0</v>
      </c>
      <c r="O297" s="5">
        <f>'Heat Matrix Calc'!ET79</f>
        <v>0</v>
      </c>
      <c r="P297" s="14">
        <f>'Heat Matrix Calc'!EU79</f>
        <v>0</v>
      </c>
      <c r="R297" s="220" t="s">
        <v>227</v>
      </c>
      <c r="S297" s="220">
        <f>-SUM(N288:P296)</f>
        <v>0</v>
      </c>
    </row>
    <row r="298" spans="3:25" x14ac:dyDescent="0.25">
      <c r="C298" s="1" t="s">
        <v>31</v>
      </c>
      <c r="D298" s="2" t="s">
        <v>28</v>
      </c>
      <c r="E298" s="5">
        <f>'Heat Matrix Calc'!EJ80</f>
        <v>0</v>
      </c>
      <c r="F298" s="5">
        <f>'Heat Matrix Calc'!EK80</f>
        <v>0</v>
      </c>
      <c r="G298" s="5">
        <f>'Heat Matrix Calc'!EL80</f>
        <v>0</v>
      </c>
      <c r="H298" s="5">
        <f>'Heat Matrix Calc'!EM80</f>
        <v>0</v>
      </c>
      <c r="I298" s="173">
        <f>'Heat Matrix Calc'!EN80</f>
        <v>0</v>
      </c>
      <c r="J298" s="173">
        <f>'Heat Matrix Calc'!EO80</f>
        <v>0</v>
      </c>
      <c r="K298" s="173">
        <f>'Heat Matrix Calc'!EP80</f>
        <v>0</v>
      </c>
      <c r="L298" s="173">
        <f>'Heat Matrix Calc'!EQ80</f>
        <v>0</v>
      </c>
      <c r="M298" s="5">
        <f>'Heat Matrix Calc'!ER80</f>
        <v>0</v>
      </c>
      <c r="N298" s="5">
        <f>'Heat Matrix Calc'!ES80</f>
        <v>0</v>
      </c>
      <c r="O298" s="5">
        <f>'Heat Matrix Calc'!ET80</f>
        <v>0</v>
      </c>
      <c r="P298" s="14">
        <f>'Heat Matrix Calc'!EU80</f>
        <v>0</v>
      </c>
    </row>
    <row r="299" spans="3:25" x14ac:dyDescent="0.25">
      <c r="C299" s="1" t="s">
        <v>41</v>
      </c>
      <c r="D299" s="2" t="s">
        <v>28</v>
      </c>
      <c r="E299" s="14">
        <f>'Heat Matrix Calc'!EJ81</f>
        <v>0</v>
      </c>
      <c r="F299" s="14">
        <f>'Heat Matrix Calc'!EK81</f>
        <v>0</v>
      </c>
      <c r="G299" s="14">
        <f>'Heat Matrix Calc'!EL81</f>
        <v>0</v>
      </c>
      <c r="H299" s="14">
        <f>'Heat Matrix Calc'!EM81</f>
        <v>0</v>
      </c>
      <c r="I299" s="174">
        <f>'Heat Matrix Calc'!EN81</f>
        <v>0</v>
      </c>
      <c r="J299" s="174">
        <f>'Heat Matrix Calc'!EO81</f>
        <v>0</v>
      </c>
      <c r="K299" s="174">
        <f>'Heat Matrix Calc'!EP81</f>
        <v>0</v>
      </c>
      <c r="L299" s="174">
        <f>'Heat Matrix Calc'!EQ81</f>
        <v>0</v>
      </c>
      <c r="M299" s="14">
        <f>'Heat Matrix Calc'!ER81</f>
        <v>0</v>
      </c>
      <c r="N299" s="14">
        <f>'Heat Matrix Calc'!ES81</f>
        <v>0</v>
      </c>
      <c r="O299" s="14">
        <f>'Heat Matrix Calc'!ET81</f>
        <v>0</v>
      </c>
      <c r="P299" s="14">
        <f>'Heat Matrix Calc'!EU81</f>
        <v>0</v>
      </c>
      <c r="R299" s="220" t="s">
        <v>35</v>
      </c>
      <c r="S299" s="220">
        <f>SUM(E296:P296)</f>
        <v>65.373004084970134</v>
      </c>
    </row>
    <row r="301" spans="3:25" ht="35" x14ac:dyDescent="0.25">
      <c r="C301" s="16" t="s">
        <v>211</v>
      </c>
      <c r="D301" s="16"/>
      <c r="E301" s="15" t="s">
        <v>39</v>
      </c>
      <c r="F301" s="15" t="s">
        <v>36</v>
      </c>
      <c r="G301" s="15" t="s">
        <v>37</v>
      </c>
      <c r="H301" s="15" t="s">
        <v>38</v>
      </c>
      <c r="I301" s="15" t="s">
        <v>20</v>
      </c>
      <c r="J301" s="15" t="s">
        <v>21</v>
      </c>
      <c r="K301" s="15" t="s">
        <v>27</v>
      </c>
      <c r="L301" s="15" t="s">
        <v>19</v>
      </c>
      <c r="M301" s="15" t="s">
        <v>35</v>
      </c>
      <c r="N301" s="15" t="s">
        <v>33</v>
      </c>
      <c r="O301" s="15" t="s">
        <v>31</v>
      </c>
      <c r="P301" s="15" t="s">
        <v>41</v>
      </c>
      <c r="R301" s="218" t="s">
        <v>228</v>
      </c>
      <c r="S301" s="218">
        <f>SUM(S303:S314)</f>
        <v>2.5579538487363607E-13</v>
      </c>
    </row>
    <row r="302" spans="3:25" x14ac:dyDescent="0.25">
      <c r="C302" s="16"/>
      <c r="D302" s="16"/>
      <c r="E302" s="190" t="s">
        <v>220</v>
      </c>
      <c r="F302" s="190" t="str">
        <f>E302</f>
        <v>Oct</v>
      </c>
      <c r="G302" s="190" t="str">
        <f t="shared" ref="G302:P302" si="34">F302</f>
        <v>Oct</v>
      </c>
      <c r="H302" s="190" t="str">
        <f t="shared" si="34"/>
        <v>Oct</v>
      </c>
      <c r="I302" s="190" t="str">
        <f t="shared" si="34"/>
        <v>Oct</v>
      </c>
      <c r="J302" s="190" t="str">
        <f t="shared" si="34"/>
        <v>Oct</v>
      </c>
      <c r="K302" s="190" t="str">
        <f t="shared" si="34"/>
        <v>Oct</v>
      </c>
      <c r="L302" s="190" t="str">
        <f t="shared" si="34"/>
        <v>Oct</v>
      </c>
      <c r="M302" s="190" t="str">
        <f t="shared" si="34"/>
        <v>Oct</v>
      </c>
      <c r="N302" s="190" t="str">
        <f t="shared" si="34"/>
        <v>Oct</v>
      </c>
      <c r="O302" s="190" t="str">
        <f t="shared" si="34"/>
        <v>Oct</v>
      </c>
      <c r="P302" s="190" t="str">
        <f t="shared" si="34"/>
        <v>Oct</v>
      </c>
      <c r="Q302" s="171"/>
      <c r="R302" s="219"/>
      <c r="S302" s="219"/>
    </row>
    <row r="303" spans="3:25" x14ac:dyDescent="0.25">
      <c r="C303" s="1" t="s">
        <v>39</v>
      </c>
      <c r="D303" s="2" t="s">
        <v>29</v>
      </c>
      <c r="E303" s="9">
        <f>'Heat Matrix Calc'!EJ156</f>
        <v>0</v>
      </c>
      <c r="F303" s="9">
        <f>'Heat Matrix Calc'!EK156</f>
        <v>0</v>
      </c>
      <c r="G303" s="9">
        <f>'Heat Matrix Calc'!EL156</f>
        <v>0</v>
      </c>
      <c r="H303" s="9">
        <f>'Heat Matrix Calc'!EM156</f>
        <v>0</v>
      </c>
      <c r="I303" s="9">
        <f>'Heat Matrix Calc'!EN156</f>
        <v>124.992</v>
      </c>
      <c r="J303" s="9">
        <f>'Heat Matrix Calc'!EO156</f>
        <v>364.56</v>
      </c>
      <c r="K303" s="9">
        <f>'Heat Matrix Calc'!EP156</f>
        <v>364.56</v>
      </c>
      <c r="L303" s="9">
        <f>'Heat Matrix Calc'!EQ156</f>
        <v>-2.6759598024509077</v>
      </c>
      <c r="M303" s="9">
        <f>'Heat Matrix Calc'!ER156</f>
        <v>0</v>
      </c>
      <c r="N303" s="13">
        <f>'Heat Matrix Calc'!ES156</f>
        <v>0</v>
      </c>
      <c r="O303" s="5">
        <f>'Heat Matrix Calc'!ET156</f>
        <v>0</v>
      </c>
      <c r="P303" s="14">
        <f>'Heat Matrix Calc'!EU156</f>
        <v>0</v>
      </c>
      <c r="R303" s="220" t="s">
        <v>48</v>
      </c>
      <c r="S303" s="220">
        <f>SUM(E303:P306)</f>
        <v>1249.1578802539921</v>
      </c>
    </row>
    <row r="304" spans="3:25" x14ac:dyDescent="0.25">
      <c r="C304" s="1" t="s">
        <v>36</v>
      </c>
      <c r="D304" s="2" t="s">
        <v>29</v>
      </c>
      <c r="E304" s="9">
        <f>'Heat Matrix Calc'!EJ157</f>
        <v>0</v>
      </c>
      <c r="F304" s="9">
        <f>'Heat Matrix Calc'!EK157</f>
        <v>0</v>
      </c>
      <c r="G304" s="9">
        <f>'Heat Matrix Calc'!EL157</f>
        <v>0</v>
      </c>
      <c r="H304" s="9">
        <f>'Heat Matrix Calc'!EM157</f>
        <v>0</v>
      </c>
      <c r="I304" s="9">
        <f>'Heat Matrix Calc'!EN157</f>
        <v>69.63839999999999</v>
      </c>
      <c r="J304" s="9">
        <f>'Heat Matrix Calc'!EO157</f>
        <v>0</v>
      </c>
      <c r="K304" s="9">
        <f>'Heat Matrix Calc'!EP157</f>
        <v>0</v>
      </c>
      <c r="L304" s="9">
        <f>'Heat Matrix Calc'!EQ157</f>
        <v>0</v>
      </c>
      <c r="M304" s="9">
        <f>'Heat Matrix Calc'!ER157</f>
        <v>0</v>
      </c>
      <c r="N304" s="13">
        <f>'Heat Matrix Calc'!ES157</f>
        <v>0</v>
      </c>
      <c r="O304" s="5">
        <f>'Heat Matrix Calc'!ET157</f>
        <v>0</v>
      </c>
      <c r="P304" s="14">
        <f>'Heat Matrix Calc'!EU157</f>
        <v>0</v>
      </c>
    </row>
    <row r="305" spans="2:25" x14ac:dyDescent="0.25">
      <c r="C305" s="1" t="s">
        <v>37</v>
      </c>
      <c r="D305" s="2" t="s">
        <v>29</v>
      </c>
      <c r="E305" s="9">
        <f>'Heat Matrix Calc'!EJ158</f>
        <v>0</v>
      </c>
      <c r="F305" s="9">
        <f>'Heat Matrix Calc'!EK158</f>
        <v>0</v>
      </c>
      <c r="G305" s="9">
        <f>'Heat Matrix Calc'!EL158</f>
        <v>0</v>
      </c>
      <c r="H305" s="9">
        <f>'Heat Matrix Calc'!EM158</f>
        <v>0</v>
      </c>
      <c r="I305" s="9">
        <f>'Heat Matrix Calc'!EN158</f>
        <v>89.28</v>
      </c>
      <c r="J305" s="9">
        <f>'Heat Matrix Calc'!EO158</f>
        <v>104.16</v>
      </c>
      <c r="K305" s="9">
        <f>'Heat Matrix Calc'!EP158</f>
        <v>104.16</v>
      </c>
      <c r="L305" s="9">
        <f>'Heat Matrix Calc'!EQ158</f>
        <v>-0.3822799717787011</v>
      </c>
      <c r="M305" s="9">
        <f>'Heat Matrix Calc'!ER158</f>
        <v>0</v>
      </c>
      <c r="N305" s="13">
        <f>'Heat Matrix Calc'!ES158</f>
        <v>0</v>
      </c>
      <c r="O305" s="5">
        <f>'Heat Matrix Calc'!ET158</f>
        <v>0</v>
      </c>
      <c r="P305" s="14">
        <f>'Heat Matrix Calc'!EU158</f>
        <v>0</v>
      </c>
    </row>
    <row r="306" spans="2:25" x14ac:dyDescent="0.25">
      <c r="C306" s="1" t="s">
        <v>38</v>
      </c>
      <c r="D306" s="2" t="s">
        <v>29</v>
      </c>
      <c r="E306" s="9">
        <f>'Heat Matrix Calc'!EJ159</f>
        <v>0</v>
      </c>
      <c r="F306" s="9">
        <f>'Heat Matrix Calc'!EK159</f>
        <v>0</v>
      </c>
      <c r="G306" s="9">
        <f>'Heat Matrix Calc'!EL159</f>
        <v>0</v>
      </c>
      <c r="H306" s="9">
        <f>'Heat Matrix Calc'!EM159</f>
        <v>0</v>
      </c>
      <c r="I306" s="9">
        <f>'Heat Matrix Calc'!EN159</f>
        <v>0</v>
      </c>
      <c r="J306" s="9">
        <f>'Heat Matrix Calc'!EO159</f>
        <v>5.2080000000000002</v>
      </c>
      <c r="K306" s="9">
        <f>'Heat Matrix Calc'!EP159</f>
        <v>26.04</v>
      </c>
      <c r="L306" s="9">
        <f>'Heat Matrix Calc'!EQ159</f>
        <v>-0.3822799717787011</v>
      </c>
      <c r="M306" s="9">
        <f>'Heat Matrix Calc'!ER159</f>
        <v>0</v>
      </c>
      <c r="N306" s="13">
        <f>'Heat Matrix Calc'!ES159</f>
        <v>0</v>
      </c>
      <c r="O306" s="5">
        <f>'Heat Matrix Calc'!ET159</f>
        <v>0</v>
      </c>
      <c r="P306" s="14">
        <f>'Heat Matrix Calc'!EU159</f>
        <v>0</v>
      </c>
    </row>
    <row r="307" spans="2:25" x14ac:dyDescent="0.25">
      <c r="C307" s="1" t="s">
        <v>20</v>
      </c>
      <c r="D307" s="2" t="s">
        <v>29</v>
      </c>
      <c r="E307" s="9">
        <f>'Heat Matrix Calc'!EJ160</f>
        <v>-124.992</v>
      </c>
      <c r="F307" s="9">
        <f>'Heat Matrix Calc'!EK160</f>
        <v>-69.63839999999999</v>
      </c>
      <c r="G307" s="9">
        <f>'Heat Matrix Calc'!EL160</f>
        <v>-89.28</v>
      </c>
      <c r="H307" s="9">
        <f>'Heat Matrix Calc'!EM160</f>
        <v>0</v>
      </c>
      <c r="I307" s="9">
        <f>'Heat Matrix Calc'!EN160</f>
        <v>0</v>
      </c>
      <c r="J307" s="9">
        <f>'Heat Matrix Calc'!EO160</f>
        <v>33.479999999999997</v>
      </c>
      <c r="K307" s="9">
        <f>'Heat Matrix Calc'!EP160</f>
        <v>0</v>
      </c>
      <c r="L307" s="9">
        <f>'Heat Matrix Calc'!EQ160</f>
        <v>0</v>
      </c>
      <c r="M307" s="9">
        <f>'Heat Matrix Calc'!ER160</f>
        <v>0</v>
      </c>
      <c r="N307" s="172">
        <f>'Heat Matrix Calc'!ES160</f>
        <v>0</v>
      </c>
      <c r="O307" s="173">
        <f>'Heat Matrix Calc'!ET160</f>
        <v>0</v>
      </c>
      <c r="P307" s="174">
        <f>'Heat Matrix Calc'!EU160</f>
        <v>0</v>
      </c>
      <c r="R307" s="220" t="s">
        <v>20</v>
      </c>
      <c r="S307" s="220">
        <f>SUM(E307:P307)</f>
        <v>-250.43039999999999</v>
      </c>
    </row>
    <row r="308" spans="2:25" x14ac:dyDescent="0.25">
      <c r="C308" s="1" t="s">
        <v>21</v>
      </c>
      <c r="D308" s="2" t="s">
        <v>29</v>
      </c>
      <c r="E308" s="9">
        <f>'Heat Matrix Calc'!EJ161</f>
        <v>-364.56</v>
      </c>
      <c r="F308" s="9">
        <f>'Heat Matrix Calc'!EK161</f>
        <v>0</v>
      </c>
      <c r="G308" s="9">
        <f>'Heat Matrix Calc'!EL161</f>
        <v>-104.16</v>
      </c>
      <c r="H308" s="9">
        <f>'Heat Matrix Calc'!EM161</f>
        <v>-5.2080000000000002</v>
      </c>
      <c r="I308" s="9">
        <f>'Heat Matrix Calc'!EN161</f>
        <v>-33.479999999999997</v>
      </c>
      <c r="J308" s="9">
        <f>'Heat Matrix Calc'!EO161</f>
        <v>0</v>
      </c>
      <c r="K308" s="9">
        <f>'Heat Matrix Calc'!EP161</f>
        <v>0</v>
      </c>
      <c r="L308" s="9">
        <f>'Heat Matrix Calc'!EQ161</f>
        <v>0</v>
      </c>
      <c r="M308" s="9">
        <f>'Heat Matrix Calc'!ER161</f>
        <v>0</v>
      </c>
      <c r="N308" s="172">
        <f>'Heat Matrix Calc'!ES161</f>
        <v>0</v>
      </c>
      <c r="O308" s="173">
        <f>'Heat Matrix Calc'!ET161</f>
        <v>0</v>
      </c>
      <c r="P308" s="174">
        <f>'Heat Matrix Calc'!EU161</f>
        <v>0</v>
      </c>
      <c r="R308" s="220" t="s">
        <v>21</v>
      </c>
      <c r="S308" s="220">
        <f>SUM(E308:P308)</f>
        <v>-507.40800000000007</v>
      </c>
    </row>
    <row r="309" spans="2:25" x14ac:dyDescent="0.25">
      <c r="C309" s="1" t="s">
        <v>27</v>
      </c>
      <c r="D309" s="2" t="s">
        <v>29</v>
      </c>
      <c r="E309" s="9">
        <f>'Heat Matrix Calc'!EJ162</f>
        <v>-364.56</v>
      </c>
      <c r="F309" s="9">
        <f>'Heat Matrix Calc'!EK162</f>
        <v>0</v>
      </c>
      <c r="G309" s="9">
        <f>'Heat Matrix Calc'!EL162</f>
        <v>-104.16</v>
      </c>
      <c r="H309" s="9">
        <f>'Heat Matrix Calc'!EM162</f>
        <v>-26.04</v>
      </c>
      <c r="I309" s="9">
        <f>'Heat Matrix Calc'!EN162</f>
        <v>0</v>
      </c>
      <c r="J309" s="9">
        <f>'Heat Matrix Calc'!EO162</f>
        <v>0</v>
      </c>
      <c r="K309" s="9">
        <f>'Heat Matrix Calc'!EP162</f>
        <v>0</v>
      </c>
      <c r="L309" s="9">
        <f>'Heat Matrix Calc'!EQ162</f>
        <v>-242.96129936502078</v>
      </c>
      <c r="M309" s="9">
        <f>'Heat Matrix Calc'!ER162</f>
        <v>0</v>
      </c>
      <c r="N309" s="172">
        <f>'Heat Matrix Calc'!ES162</f>
        <v>0</v>
      </c>
      <c r="O309" s="173">
        <f>'Heat Matrix Calc'!ET162</f>
        <v>0</v>
      </c>
      <c r="P309" s="174">
        <f>'Heat Matrix Calc'!EU162</f>
        <v>0</v>
      </c>
      <c r="R309" s="220" t="s">
        <v>27</v>
      </c>
      <c r="S309" s="220">
        <f t="shared" ref="S309:S310" si="35">SUM(E309:P309)</f>
        <v>-737.72129936502085</v>
      </c>
    </row>
    <row r="310" spans="2:25" x14ac:dyDescent="0.25">
      <c r="C310" s="1" t="s">
        <v>19</v>
      </c>
      <c r="D310" s="2" t="s">
        <v>29</v>
      </c>
      <c r="E310" s="9">
        <f>'Heat Matrix Calc'!EJ163</f>
        <v>2.6759598024509077</v>
      </c>
      <c r="F310" s="9">
        <f>'Heat Matrix Calc'!EK163</f>
        <v>0</v>
      </c>
      <c r="G310" s="9">
        <f>'Heat Matrix Calc'!EL163</f>
        <v>0.3822799717787011</v>
      </c>
      <c r="H310" s="9">
        <f>'Heat Matrix Calc'!EM163</f>
        <v>0.3822799717787011</v>
      </c>
      <c r="I310" s="9">
        <f>'Heat Matrix Calc'!EN163</f>
        <v>0</v>
      </c>
      <c r="J310" s="9">
        <f>'Heat Matrix Calc'!EO163</f>
        <v>0</v>
      </c>
      <c r="K310" s="9">
        <f>'Heat Matrix Calc'!EP163</f>
        <v>242.96129936502078</v>
      </c>
      <c r="L310" s="9">
        <f>'Heat Matrix Calc'!EQ163</f>
        <v>0</v>
      </c>
      <c r="M310" s="9">
        <f>'Heat Matrix Calc'!ER163</f>
        <v>-246.40340268102341</v>
      </c>
      <c r="N310" s="172">
        <f>'Heat Matrix Calc'!ES163</f>
        <v>0</v>
      </c>
      <c r="O310" s="173">
        <f>'Heat Matrix Calc'!ET163</f>
        <v>0</v>
      </c>
      <c r="P310" s="174">
        <f>'Heat Matrix Calc'!EU163</f>
        <v>0</v>
      </c>
      <c r="R310" s="220" t="s">
        <v>19</v>
      </c>
      <c r="S310" s="220">
        <f t="shared" si="35"/>
        <v>-1.5835699943238524E-3</v>
      </c>
      <c r="U310" s="220">
        <f>SUMIF(S307:S310,"&lt;0",S307:S310)</f>
        <v>-1495.5612829350155</v>
      </c>
      <c r="V310" s="220">
        <f>SUMIF(S307:S310,"&gt;0",S307:S310)</f>
        <v>0</v>
      </c>
      <c r="Y310" s="220">
        <f>U310/31</f>
        <v>-48.243912352742434</v>
      </c>
    </row>
    <row r="311" spans="2:25" x14ac:dyDescent="0.25">
      <c r="C311" s="1" t="s">
        <v>35</v>
      </c>
      <c r="D311" s="2" t="s">
        <v>29</v>
      </c>
      <c r="E311" s="9">
        <f>'Heat Matrix Calc'!EJ164</f>
        <v>0</v>
      </c>
      <c r="F311" s="9">
        <f>'Heat Matrix Calc'!EK164</f>
        <v>0</v>
      </c>
      <c r="G311" s="9">
        <f>'Heat Matrix Calc'!EL164</f>
        <v>0</v>
      </c>
      <c r="H311" s="9">
        <f>'Heat Matrix Calc'!EM164</f>
        <v>0</v>
      </c>
      <c r="I311" s="9">
        <f>'Heat Matrix Calc'!EN164</f>
        <v>0</v>
      </c>
      <c r="J311" s="9">
        <f>'Heat Matrix Calc'!EO164</f>
        <v>0</v>
      </c>
      <c r="K311" s="9">
        <f>'Heat Matrix Calc'!EP164</f>
        <v>0</v>
      </c>
      <c r="L311" s="9">
        <f>'Heat Matrix Calc'!EQ164</f>
        <v>246.40340268102341</v>
      </c>
      <c r="M311" s="9">
        <f>'Heat Matrix Calc'!ER164</f>
        <v>0</v>
      </c>
      <c r="N311" s="13">
        <f>'Heat Matrix Calc'!ES164</f>
        <v>0</v>
      </c>
      <c r="O311" s="5">
        <f>'Heat Matrix Calc'!ET164</f>
        <v>0</v>
      </c>
      <c r="P311" s="14">
        <f>'Heat Matrix Calc'!EU164</f>
        <v>0</v>
      </c>
    </row>
    <row r="312" spans="2:25" x14ac:dyDescent="0.25">
      <c r="C312" s="1" t="s">
        <v>33</v>
      </c>
      <c r="D312" s="2" t="s">
        <v>29</v>
      </c>
      <c r="E312" s="13">
        <f>'Heat Matrix Calc'!EJ165</f>
        <v>0</v>
      </c>
      <c r="F312" s="13">
        <f>'Heat Matrix Calc'!EK165</f>
        <v>0</v>
      </c>
      <c r="G312" s="13">
        <f>'Heat Matrix Calc'!EL165</f>
        <v>0</v>
      </c>
      <c r="H312" s="13">
        <f>'Heat Matrix Calc'!EM165</f>
        <v>0</v>
      </c>
      <c r="I312" s="172">
        <f>'Heat Matrix Calc'!EN165</f>
        <v>0</v>
      </c>
      <c r="J312" s="172">
        <f>'Heat Matrix Calc'!EO165</f>
        <v>0</v>
      </c>
      <c r="K312" s="172">
        <f>'Heat Matrix Calc'!EP165</f>
        <v>0</v>
      </c>
      <c r="L312" s="172">
        <f>'Heat Matrix Calc'!EQ165</f>
        <v>0</v>
      </c>
      <c r="M312" s="13">
        <f>'Heat Matrix Calc'!ER165</f>
        <v>0</v>
      </c>
      <c r="N312" s="13">
        <f>'Heat Matrix Calc'!ES165</f>
        <v>0</v>
      </c>
      <c r="O312" s="5">
        <f>'Heat Matrix Calc'!ET165</f>
        <v>0</v>
      </c>
      <c r="P312" s="14">
        <f>'Heat Matrix Calc'!EU165</f>
        <v>0</v>
      </c>
      <c r="R312" s="220" t="s">
        <v>227</v>
      </c>
      <c r="S312" s="220">
        <f>-SUM(N303:P311)</f>
        <v>0</v>
      </c>
    </row>
    <row r="313" spans="2:25" x14ac:dyDescent="0.25">
      <c r="C313" s="1" t="s">
        <v>31</v>
      </c>
      <c r="D313" s="2" t="s">
        <v>29</v>
      </c>
      <c r="E313" s="5">
        <f>'Heat Matrix Calc'!EJ166</f>
        <v>0</v>
      </c>
      <c r="F313" s="5">
        <f>'Heat Matrix Calc'!EK166</f>
        <v>0</v>
      </c>
      <c r="G313" s="5">
        <f>'Heat Matrix Calc'!EL166</f>
        <v>0</v>
      </c>
      <c r="H313" s="5">
        <f>'Heat Matrix Calc'!EM166</f>
        <v>0</v>
      </c>
      <c r="I313" s="173">
        <f>'Heat Matrix Calc'!EN166</f>
        <v>0</v>
      </c>
      <c r="J313" s="173">
        <f>'Heat Matrix Calc'!EO166</f>
        <v>0</v>
      </c>
      <c r="K313" s="173">
        <f>'Heat Matrix Calc'!EP166</f>
        <v>0</v>
      </c>
      <c r="L313" s="173">
        <f>'Heat Matrix Calc'!EQ166</f>
        <v>0</v>
      </c>
      <c r="M313" s="5">
        <f>'Heat Matrix Calc'!ER166</f>
        <v>0</v>
      </c>
      <c r="N313" s="5">
        <f>'Heat Matrix Calc'!ES166</f>
        <v>0</v>
      </c>
      <c r="O313" s="5">
        <f>'Heat Matrix Calc'!ET166</f>
        <v>0</v>
      </c>
      <c r="P313" s="14">
        <f>'Heat Matrix Calc'!EU166</f>
        <v>0</v>
      </c>
    </row>
    <row r="314" spans="2:25" x14ac:dyDescent="0.25">
      <c r="C314" s="1" t="s">
        <v>41</v>
      </c>
      <c r="D314" s="2" t="s">
        <v>29</v>
      </c>
      <c r="E314" s="14">
        <f>'Heat Matrix Calc'!EJ167</f>
        <v>0</v>
      </c>
      <c r="F314" s="14">
        <f>'Heat Matrix Calc'!EK167</f>
        <v>0</v>
      </c>
      <c r="G314" s="14">
        <f>'Heat Matrix Calc'!EL167</f>
        <v>0</v>
      </c>
      <c r="H314" s="14">
        <f>'Heat Matrix Calc'!EM167</f>
        <v>0</v>
      </c>
      <c r="I314" s="174">
        <f>'Heat Matrix Calc'!EN167</f>
        <v>0</v>
      </c>
      <c r="J314" s="174">
        <f>'Heat Matrix Calc'!EO167</f>
        <v>0</v>
      </c>
      <c r="K314" s="174">
        <f>'Heat Matrix Calc'!EP167</f>
        <v>0</v>
      </c>
      <c r="L314" s="174">
        <f>'Heat Matrix Calc'!EQ167</f>
        <v>0</v>
      </c>
      <c r="M314" s="14">
        <f>'Heat Matrix Calc'!ER167</f>
        <v>0</v>
      </c>
      <c r="N314" s="14">
        <f>'Heat Matrix Calc'!ES167</f>
        <v>0</v>
      </c>
      <c r="O314" s="14">
        <f>'Heat Matrix Calc'!ET167</f>
        <v>0</v>
      </c>
      <c r="P314" s="14">
        <f>'Heat Matrix Calc'!EU167</f>
        <v>0</v>
      </c>
      <c r="R314" s="220" t="s">
        <v>35</v>
      </c>
      <c r="S314" s="220">
        <f>SUM(E311:P311)</f>
        <v>246.40340268102341</v>
      </c>
    </row>
    <row r="317" spans="2:25" ht="35" x14ac:dyDescent="0.25">
      <c r="B317" s="212" t="s">
        <v>15</v>
      </c>
      <c r="C317" s="16" t="s">
        <v>211</v>
      </c>
      <c r="D317" s="16"/>
      <c r="E317" s="15" t="s">
        <v>39</v>
      </c>
      <c r="F317" s="15" t="s">
        <v>36</v>
      </c>
      <c r="G317" s="15" t="s">
        <v>37</v>
      </c>
      <c r="H317" s="15" t="s">
        <v>38</v>
      </c>
      <c r="I317" s="15" t="s">
        <v>20</v>
      </c>
      <c r="J317" s="15" t="s">
        <v>21</v>
      </c>
      <c r="K317" s="15" t="s">
        <v>27</v>
      </c>
      <c r="L317" s="15" t="s">
        <v>19</v>
      </c>
      <c r="M317" s="15" t="s">
        <v>35</v>
      </c>
      <c r="N317" s="15" t="s">
        <v>33</v>
      </c>
      <c r="O317" s="15" t="s">
        <v>31</v>
      </c>
      <c r="P317" s="15" t="s">
        <v>41</v>
      </c>
      <c r="R317" s="218" t="s">
        <v>228</v>
      </c>
      <c r="S317" s="218">
        <f>SUM(S319:S330)</f>
        <v>-4.8316906031686813E-13</v>
      </c>
    </row>
    <row r="318" spans="2:25" x14ac:dyDescent="0.25">
      <c r="C318" s="16"/>
      <c r="D318" s="16"/>
      <c r="E318" s="190" t="s">
        <v>15</v>
      </c>
      <c r="F318" s="190" t="str">
        <f>E318</f>
        <v>Nov</v>
      </c>
      <c r="G318" s="190" t="str">
        <f t="shared" ref="G318:P318" si="36">F318</f>
        <v>Nov</v>
      </c>
      <c r="H318" s="190" t="str">
        <f t="shared" si="36"/>
        <v>Nov</v>
      </c>
      <c r="I318" s="190" t="str">
        <f t="shared" si="36"/>
        <v>Nov</v>
      </c>
      <c r="J318" s="190" t="str">
        <f t="shared" si="36"/>
        <v>Nov</v>
      </c>
      <c r="K318" s="190" t="str">
        <f t="shared" si="36"/>
        <v>Nov</v>
      </c>
      <c r="L318" s="190" t="str">
        <f t="shared" si="36"/>
        <v>Nov</v>
      </c>
      <c r="M318" s="190" t="str">
        <f t="shared" si="36"/>
        <v>Nov</v>
      </c>
      <c r="N318" s="190" t="str">
        <f t="shared" si="36"/>
        <v>Nov</v>
      </c>
      <c r="O318" s="190" t="str">
        <f t="shared" si="36"/>
        <v>Nov</v>
      </c>
      <c r="P318" s="190" t="str">
        <f t="shared" si="36"/>
        <v>Nov</v>
      </c>
      <c r="R318" s="219"/>
      <c r="S318" s="219"/>
    </row>
    <row r="319" spans="2:25" x14ac:dyDescent="0.25">
      <c r="C319" s="1" t="s">
        <v>39</v>
      </c>
      <c r="D319" s="2" t="s">
        <v>28</v>
      </c>
      <c r="E319" s="9">
        <f>'Heat Matrix Calc'!EY70</f>
        <v>0</v>
      </c>
      <c r="F319" s="9">
        <f>'Heat Matrix Calc'!EZ70</f>
        <v>0</v>
      </c>
      <c r="G319" s="9">
        <f>'Heat Matrix Calc'!FA70</f>
        <v>0</v>
      </c>
      <c r="H319" s="9">
        <f>'Heat Matrix Calc'!FB70</f>
        <v>0</v>
      </c>
      <c r="I319" s="9">
        <f>'Heat Matrix Calc'!FC70</f>
        <v>282.24</v>
      </c>
      <c r="J319" s="9">
        <f>'Heat Matrix Calc'!FD70</f>
        <v>756</v>
      </c>
      <c r="K319" s="9">
        <f>'Heat Matrix Calc'!FE70</f>
        <v>806.4</v>
      </c>
      <c r="L319" s="9">
        <f>'Heat Matrix Calc'!FF70</f>
        <v>108.17083602601556</v>
      </c>
      <c r="M319" s="9">
        <f>'Heat Matrix Calc'!FG70</f>
        <v>0</v>
      </c>
      <c r="N319" s="13">
        <f>'Heat Matrix Calc'!FH70</f>
        <v>0</v>
      </c>
      <c r="O319" s="5">
        <f>'Heat Matrix Calc'!FI70</f>
        <v>0</v>
      </c>
      <c r="P319" s="14">
        <f>'Heat Matrix Calc'!FJ70</f>
        <v>0</v>
      </c>
      <c r="R319" s="220" t="s">
        <v>48</v>
      </c>
      <c r="S319" s="220">
        <f>SUM(E319:P322)</f>
        <v>2857.3647891763053</v>
      </c>
    </row>
    <row r="320" spans="2:25" x14ac:dyDescent="0.25">
      <c r="C320" s="1" t="s">
        <v>36</v>
      </c>
      <c r="D320" s="2" t="s">
        <v>28</v>
      </c>
      <c r="E320" s="9">
        <f>'Heat Matrix Calc'!EY71</f>
        <v>0</v>
      </c>
      <c r="F320" s="9">
        <f>'Heat Matrix Calc'!EZ71</f>
        <v>0</v>
      </c>
      <c r="G320" s="9">
        <f>'Heat Matrix Calc'!FA71</f>
        <v>0</v>
      </c>
      <c r="H320" s="9">
        <f>'Heat Matrix Calc'!FB71</f>
        <v>0</v>
      </c>
      <c r="I320" s="9">
        <f>'Heat Matrix Calc'!FC71</f>
        <v>157.24799999999999</v>
      </c>
      <c r="J320" s="9">
        <f>'Heat Matrix Calc'!FD71</f>
        <v>0</v>
      </c>
      <c r="K320" s="9">
        <f>'Heat Matrix Calc'!FE71</f>
        <v>0</v>
      </c>
      <c r="L320" s="9">
        <f>'Heat Matrix Calc'!FF71</f>
        <v>0</v>
      </c>
      <c r="M320" s="9">
        <f>'Heat Matrix Calc'!FG71</f>
        <v>0</v>
      </c>
      <c r="N320" s="13">
        <f>'Heat Matrix Calc'!FH71</f>
        <v>0</v>
      </c>
      <c r="O320" s="5">
        <f>'Heat Matrix Calc'!FI71</f>
        <v>0</v>
      </c>
      <c r="P320" s="14">
        <f>'Heat Matrix Calc'!FJ71</f>
        <v>0</v>
      </c>
    </row>
    <row r="321" spans="3:25" x14ac:dyDescent="0.25">
      <c r="C321" s="1" t="s">
        <v>37</v>
      </c>
      <c r="D321" s="2" t="s">
        <v>28</v>
      </c>
      <c r="E321" s="9">
        <f>'Heat Matrix Calc'!EY72</f>
        <v>0</v>
      </c>
      <c r="F321" s="9">
        <f>'Heat Matrix Calc'!EZ72</f>
        <v>0</v>
      </c>
      <c r="G321" s="9">
        <f>'Heat Matrix Calc'!FA72</f>
        <v>0</v>
      </c>
      <c r="H321" s="9">
        <f>'Heat Matrix Calc'!FB72</f>
        <v>0</v>
      </c>
      <c r="I321" s="9">
        <f>'Heat Matrix Calc'!FC72</f>
        <v>201.6</v>
      </c>
      <c r="J321" s="9">
        <f>'Heat Matrix Calc'!FD72</f>
        <v>216</v>
      </c>
      <c r="K321" s="9">
        <f>'Heat Matrix Calc'!FE72</f>
        <v>230.4</v>
      </c>
      <c r="L321" s="9">
        <f>'Heat Matrix Calc'!FF72</f>
        <v>15.45297657514508</v>
      </c>
      <c r="M321" s="9">
        <f>'Heat Matrix Calc'!FG72</f>
        <v>0</v>
      </c>
      <c r="N321" s="13">
        <f>'Heat Matrix Calc'!FH72</f>
        <v>0</v>
      </c>
      <c r="O321" s="5">
        <f>'Heat Matrix Calc'!FI72</f>
        <v>0</v>
      </c>
      <c r="P321" s="14">
        <f>'Heat Matrix Calc'!FJ72</f>
        <v>0</v>
      </c>
    </row>
    <row r="322" spans="3:25" x14ac:dyDescent="0.25">
      <c r="C322" s="1" t="s">
        <v>38</v>
      </c>
      <c r="D322" s="2" t="s">
        <v>28</v>
      </c>
      <c r="E322" s="9">
        <f>'Heat Matrix Calc'!EY73</f>
        <v>0</v>
      </c>
      <c r="F322" s="9">
        <f>'Heat Matrix Calc'!EZ73</f>
        <v>0</v>
      </c>
      <c r="G322" s="9">
        <f>'Heat Matrix Calc'!FA73</f>
        <v>0</v>
      </c>
      <c r="H322" s="9">
        <f>'Heat Matrix Calc'!FB73</f>
        <v>0</v>
      </c>
      <c r="I322" s="9">
        <f>'Heat Matrix Calc'!FC73</f>
        <v>0</v>
      </c>
      <c r="J322" s="9">
        <f>'Heat Matrix Calc'!FD73</f>
        <v>10.8</v>
      </c>
      <c r="K322" s="9">
        <f>'Heat Matrix Calc'!FE73</f>
        <v>57.6</v>
      </c>
      <c r="L322" s="9">
        <f>'Heat Matrix Calc'!FF73</f>
        <v>15.45297657514508</v>
      </c>
      <c r="M322" s="9">
        <f>'Heat Matrix Calc'!FG73</f>
        <v>0</v>
      </c>
      <c r="N322" s="13">
        <f>'Heat Matrix Calc'!FH73</f>
        <v>0</v>
      </c>
      <c r="O322" s="5">
        <f>'Heat Matrix Calc'!FI73</f>
        <v>0</v>
      </c>
      <c r="P322" s="14">
        <f>'Heat Matrix Calc'!FJ73</f>
        <v>0</v>
      </c>
    </row>
    <row r="323" spans="3:25" x14ac:dyDescent="0.25">
      <c r="C323" s="1" t="s">
        <v>20</v>
      </c>
      <c r="D323" s="2" t="s">
        <v>28</v>
      </c>
      <c r="E323" s="9">
        <f>'Heat Matrix Calc'!EY74</f>
        <v>-282.24</v>
      </c>
      <c r="F323" s="9">
        <f>'Heat Matrix Calc'!EZ74</f>
        <v>-157.24799999999999</v>
      </c>
      <c r="G323" s="9">
        <f>'Heat Matrix Calc'!FA74</f>
        <v>-201.6</v>
      </c>
      <c r="H323" s="9">
        <f>'Heat Matrix Calc'!FB74</f>
        <v>0</v>
      </c>
      <c r="I323" s="9">
        <f>'Heat Matrix Calc'!FC74</f>
        <v>0</v>
      </c>
      <c r="J323" s="9">
        <f>'Heat Matrix Calc'!FD74</f>
        <v>32.4</v>
      </c>
      <c r="K323" s="9">
        <f>'Heat Matrix Calc'!FE74</f>
        <v>0</v>
      </c>
      <c r="L323" s="9">
        <f>'Heat Matrix Calc'!FF74</f>
        <v>0</v>
      </c>
      <c r="M323" s="9">
        <f>'Heat Matrix Calc'!FG74</f>
        <v>0</v>
      </c>
      <c r="N323" s="172">
        <f>'Heat Matrix Calc'!FH74</f>
        <v>0</v>
      </c>
      <c r="O323" s="173">
        <f>'Heat Matrix Calc'!FI74</f>
        <v>0</v>
      </c>
      <c r="P323" s="174">
        <f>'Heat Matrix Calc'!FJ74</f>
        <v>0</v>
      </c>
      <c r="R323" s="220" t="s">
        <v>20</v>
      </c>
      <c r="S323" s="220">
        <f>SUM(E323:P323)</f>
        <v>-608.68799999999999</v>
      </c>
    </row>
    <row r="324" spans="3:25" x14ac:dyDescent="0.25">
      <c r="C324" s="1" t="s">
        <v>21</v>
      </c>
      <c r="D324" s="2" t="s">
        <v>28</v>
      </c>
      <c r="E324" s="9">
        <f>'Heat Matrix Calc'!EY75</f>
        <v>-756</v>
      </c>
      <c r="F324" s="9">
        <f>'Heat Matrix Calc'!EZ75</f>
        <v>0</v>
      </c>
      <c r="G324" s="9">
        <f>'Heat Matrix Calc'!FA75</f>
        <v>-216</v>
      </c>
      <c r="H324" s="9">
        <f>'Heat Matrix Calc'!FB75</f>
        <v>-10.8</v>
      </c>
      <c r="I324" s="9">
        <f>'Heat Matrix Calc'!FC75</f>
        <v>-32.4</v>
      </c>
      <c r="J324" s="9">
        <f>'Heat Matrix Calc'!FD75</f>
        <v>0</v>
      </c>
      <c r="K324" s="9">
        <f>'Heat Matrix Calc'!FE75</f>
        <v>32.4</v>
      </c>
      <c r="L324" s="9">
        <f>'Heat Matrix Calc'!FF75</f>
        <v>0</v>
      </c>
      <c r="M324" s="9">
        <f>'Heat Matrix Calc'!FG75</f>
        <v>0</v>
      </c>
      <c r="N324" s="172">
        <f>'Heat Matrix Calc'!FH75</f>
        <v>0</v>
      </c>
      <c r="O324" s="173">
        <f>'Heat Matrix Calc'!FI75</f>
        <v>0</v>
      </c>
      <c r="P324" s="174">
        <f>'Heat Matrix Calc'!FJ75</f>
        <v>0</v>
      </c>
      <c r="R324" s="220" t="s">
        <v>21</v>
      </c>
      <c r="S324" s="220">
        <f>SUM(E324:P324)</f>
        <v>-982.8</v>
      </c>
    </row>
    <row r="325" spans="3:25" x14ac:dyDescent="0.25">
      <c r="C325" s="1" t="s">
        <v>27</v>
      </c>
      <c r="D325" s="2" t="s">
        <v>28</v>
      </c>
      <c r="E325" s="9">
        <f>'Heat Matrix Calc'!EY76</f>
        <v>-806.4</v>
      </c>
      <c r="F325" s="9">
        <f>'Heat Matrix Calc'!EZ76</f>
        <v>0</v>
      </c>
      <c r="G325" s="9">
        <f>'Heat Matrix Calc'!FA76</f>
        <v>-230.4</v>
      </c>
      <c r="H325" s="9">
        <f>'Heat Matrix Calc'!FB76</f>
        <v>-57.6</v>
      </c>
      <c r="I325" s="9">
        <f>'Heat Matrix Calc'!FC76</f>
        <v>0</v>
      </c>
      <c r="J325" s="9">
        <f>'Heat Matrix Calc'!FD76</f>
        <v>-32.4</v>
      </c>
      <c r="K325" s="9">
        <f>'Heat Matrix Calc'!FE76</f>
        <v>0</v>
      </c>
      <c r="L325" s="9">
        <f>'Heat Matrix Calc'!FF76</f>
        <v>-170.70802705923569</v>
      </c>
      <c r="M325" s="9">
        <f>'Heat Matrix Calc'!FG76</f>
        <v>0</v>
      </c>
      <c r="N325" s="172">
        <f>'Heat Matrix Calc'!FH76</f>
        <v>0</v>
      </c>
      <c r="O325" s="173">
        <f>'Heat Matrix Calc'!FI76</f>
        <v>0</v>
      </c>
      <c r="P325" s="174">
        <f>'Heat Matrix Calc'!FJ76</f>
        <v>0</v>
      </c>
      <c r="R325" s="220" t="s">
        <v>27</v>
      </c>
      <c r="S325" s="220">
        <f t="shared" ref="S325:S326" si="37">SUM(E325:P325)</f>
        <v>-1297.5080270592357</v>
      </c>
    </row>
    <row r="326" spans="3:25" x14ac:dyDescent="0.25">
      <c r="C326" s="1" t="s">
        <v>19</v>
      </c>
      <c r="D326" s="2" t="s">
        <v>28</v>
      </c>
      <c r="E326" s="9">
        <f>'Heat Matrix Calc'!EY77</f>
        <v>-108.17083602601556</v>
      </c>
      <c r="F326" s="9">
        <f>'Heat Matrix Calc'!EZ77</f>
        <v>0</v>
      </c>
      <c r="G326" s="9">
        <f>'Heat Matrix Calc'!FA77</f>
        <v>-15.45297657514508</v>
      </c>
      <c r="H326" s="9">
        <f>'Heat Matrix Calc'!FB77</f>
        <v>-15.45297657514508</v>
      </c>
      <c r="I326" s="9">
        <f>'Heat Matrix Calc'!FC77</f>
        <v>0</v>
      </c>
      <c r="J326" s="9">
        <f>'Heat Matrix Calc'!FD77</f>
        <v>0</v>
      </c>
      <c r="K326" s="9">
        <f>'Heat Matrix Calc'!FE77</f>
        <v>170.70802705923569</v>
      </c>
      <c r="L326" s="9">
        <f>'Heat Matrix Calc'!FF77</f>
        <v>0</v>
      </c>
      <c r="M326" s="9">
        <f>'Heat Matrix Calc'!FG77</f>
        <v>-31.632774638782646</v>
      </c>
      <c r="N326" s="172">
        <f>'Heat Matrix Calc'!FH77</f>
        <v>0</v>
      </c>
      <c r="O326" s="173">
        <f>'Heat Matrix Calc'!FI77</f>
        <v>0</v>
      </c>
      <c r="P326" s="174">
        <f>'Heat Matrix Calc'!FJ77</f>
        <v>0</v>
      </c>
      <c r="R326" s="220" t="s">
        <v>19</v>
      </c>
      <c r="S326" s="220">
        <f t="shared" si="37"/>
        <v>-1.53675585266555E-3</v>
      </c>
      <c r="U326" s="220">
        <f>SUMIF(S323:S326,"&lt;0",S323:S326)</f>
        <v>-2888.9975638150881</v>
      </c>
      <c r="V326" s="220">
        <f>SUMIF(S323:S326,"&gt;0",S323:S326)</f>
        <v>0</v>
      </c>
      <c r="Y326" s="220">
        <f>U326/30</f>
        <v>-96.29991879383627</v>
      </c>
    </row>
    <row r="327" spans="3:25" x14ac:dyDescent="0.25">
      <c r="C327" s="1" t="s">
        <v>35</v>
      </c>
      <c r="D327" s="2" t="s">
        <v>28</v>
      </c>
      <c r="E327" s="9">
        <f>'Heat Matrix Calc'!EY78</f>
        <v>0</v>
      </c>
      <c r="F327" s="9">
        <f>'Heat Matrix Calc'!EZ78</f>
        <v>0</v>
      </c>
      <c r="G327" s="9">
        <f>'Heat Matrix Calc'!FA78</f>
        <v>0</v>
      </c>
      <c r="H327" s="9">
        <f>'Heat Matrix Calc'!FB78</f>
        <v>0</v>
      </c>
      <c r="I327" s="9">
        <f>'Heat Matrix Calc'!FC78</f>
        <v>0</v>
      </c>
      <c r="J327" s="9">
        <f>'Heat Matrix Calc'!FD78</f>
        <v>0</v>
      </c>
      <c r="K327" s="9">
        <f>'Heat Matrix Calc'!FE78</f>
        <v>0</v>
      </c>
      <c r="L327" s="9">
        <f>'Heat Matrix Calc'!FF78</f>
        <v>31.632774638782646</v>
      </c>
      <c r="M327" s="9">
        <f>'Heat Matrix Calc'!FG78</f>
        <v>0</v>
      </c>
      <c r="N327" s="13">
        <f>'Heat Matrix Calc'!FH78</f>
        <v>0</v>
      </c>
      <c r="O327" s="5">
        <f>'Heat Matrix Calc'!FI78</f>
        <v>0</v>
      </c>
      <c r="P327" s="14">
        <f>'Heat Matrix Calc'!FJ78</f>
        <v>0</v>
      </c>
    </row>
    <row r="328" spans="3:25" x14ac:dyDescent="0.25">
      <c r="C328" s="1" t="s">
        <v>33</v>
      </c>
      <c r="D328" s="2" t="s">
        <v>28</v>
      </c>
      <c r="E328" s="13">
        <f>'Heat Matrix Calc'!EY79</f>
        <v>0</v>
      </c>
      <c r="F328" s="13">
        <f>'Heat Matrix Calc'!EZ79</f>
        <v>0</v>
      </c>
      <c r="G328" s="13">
        <f>'Heat Matrix Calc'!FA79</f>
        <v>0</v>
      </c>
      <c r="H328" s="13">
        <f>'Heat Matrix Calc'!FB79</f>
        <v>0</v>
      </c>
      <c r="I328" s="172">
        <f>'Heat Matrix Calc'!FC79</f>
        <v>0</v>
      </c>
      <c r="J328" s="172">
        <f>'Heat Matrix Calc'!FD79</f>
        <v>0</v>
      </c>
      <c r="K328" s="172">
        <f>'Heat Matrix Calc'!FE79</f>
        <v>0</v>
      </c>
      <c r="L328" s="172">
        <f>'Heat Matrix Calc'!FF79</f>
        <v>0</v>
      </c>
      <c r="M328" s="13">
        <f>'Heat Matrix Calc'!FG79</f>
        <v>0</v>
      </c>
      <c r="N328" s="13">
        <f>'Heat Matrix Calc'!FH79</f>
        <v>0</v>
      </c>
      <c r="O328" s="5">
        <f>'Heat Matrix Calc'!FI79</f>
        <v>0</v>
      </c>
      <c r="P328" s="14">
        <f>'Heat Matrix Calc'!FJ79</f>
        <v>0</v>
      </c>
      <c r="R328" s="220" t="s">
        <v>227</v>
      </c>
      <c r="S328" s="220">
        <f>-SUM(N319:P327)</f>
        <v>0</v>
      </c>
    </row>
    <row r="329" spans="3:25" x14ac:dyDescent="0.25">
      <c r="C329" s="1" t="s">
        <v>31</v>
      </c>
      <c r="D329" s="2" t="s">
        <v>28</v>
      </c>
      <c r="E329" s="5">
        <f>'Heat Matrix Calc'!EY80</f>
        <v>0</v>
      </c>
      <c r="F329" s="5">
        <f>'Heat Matrix Calc'!EZ80</f>
        <v>0</v>
      </c>
      <c r="G329" s="5">
        <f>'Heat Matrix Calc'!FA80</f>
        <v>0</v>
      </c>
      <c r="H329" s="5">
        <f>'Heat Matrix Calc'!FB80</f>
        <v>0</v>
      </c>
      <c r="I329" s="173">
        <f>'Heat Matrix Calc'!FC80</f>
        <v>0</v>
      </c>
      <c r="J329" s="173">
        <f>'Heat Matrix Calc'!FD80</f>
        <v>0</v>
      </c>
      <c r="K329" s="173">
        <f>'Heat Matrix Calc'!FE80</f>
        <v>0</v>
      </c>
      <c r="L329" s="173">
        <f>'Heat Matrix Calc'!FF80</f>
        <v>0</v>
      </c>
      <c r="M329" s="5">
        <f>'Heat Matrix Calc'!FG80</f>
        <v>0</v>
      </c>
      <c r="N329" s="5">
        <f>'Heat Matrix Calc'!FH80</f>
        <v>0</v>
      </c>
      <c r="O329" s="5">
        <f>'Heat Matrix Calc'!FI80</f>
        <v>0</v>
      </c>
      <c r="P329" s="14">
        <f>'Heat Matrix Calc'!FJ80</f>
        <v>0</v>
      </c>
    </row>
    <row r="330" spans="3:25" x14ac:dyDescent="0.25">
      <c r="C330" s="1" t="s">
        <v>41</v>
      </c>
      <c r="D330" s="2" t="s">
        <v>28</v>
      </c>
      <c r="E330" s="14">
        <f>'Heat Matrix Calc'!EY81</f>
        <v>0</v>
      </c>
      <c r="F330" s="14">
        <f>'Heat Matrix Calc'!EZ81</f>
        <v>0</v>
      </c>
      <c r="G330" s="14">
        <f>'Heat Matrix Calc'!FA81</f>
        <v>0</v>
      </c>
      <c r="H330" s="14">
        <f>'Heat Matrix Calc'!FB81</f>
        <v>0</v>
      </c>
      <c r="I330" s="174">
        <f>'Heat Matrix Calc'!FC81</f>
        <v>0</v>
      </c>
      <c r="J330" s="174">
        <f>'Heat Matrix Calc'!FD81</f>
        <v>0</v>
      </c>
      <c r="K330" s="174">
        <f>'Heat Matrix Calc'!FE81</f>
        <v>0</v>
      </c>
      <c r="L330" s="174">
        <f>'Heat Matrix Calc'!FF81</f>
        <v>0</v>
      </c>
      <c r="M330" s="14">
        <f>'Heat Matrix Calc'!FG81</f>
        <v>0</v>
      </c>
      <c r="N330" s="14">
        <f>'Heat Matrix Calc'!FH81</f>
        <v>0</v>
      </c>
      <c r="O330" s="14">
        <f>'Heat Matrix Calc'!FI81</f>
        <v>0</v>
      </c>
      <c r="P330" s="14">
        <f>'Heat Matrix Calc'!FJ81</f>
        <v>0</v>
      </c>
      <c r="R330" s="220" t="s">
        <v>35</v>
      </c>
      <c r="S330" s="220">
        <f>SUM(E327:P327)</f>
        <v>31.632774638782646</v>
      </c>
    </row>
    <row r="332" spans="3:25" ht="35" x14ac:dyDescent="0.25">
      <c r="C332" s="16" t="s">
        <v>211</v>
      </c>
      <c r="D332" s="16"/>
      <c r="E332" s="15" t="s">
        <v>39</v>
      </c>
      <c r="F332" s="15" t="s">
        <v>36</v>
      </c>
      <c r="G332" s="15" t="s">
        <v>37</v>
      </c>
      <c r="H332" s="15" t="s">
        <v>38</v>
      </c>
      <c r="I332" s="15" t="s">
        <v>20</v>
      </c>
      <c r="J332" s="15" t="s">
        <v>21</v>
      </c>
      <c r="K332" s="15" t="s">
        <v>27</v>
      </c>
      <c r="L332" s="15" t="s">
        <v>19</v>
      </c>
      <c r="M332" s="15" t="s">
        <v>35</v>
      </c>
      <c r="N332" s="15" t="s">
        <v>33</v>
      </c>
      <c r="O332" s="15" t="s">
        <v>31</v>
      </c>
      <c r="P332" s="15" t="s">
        <v>41</v>
      </c>
      <c r="R332" s="218" t="s">
        <v>228</v>
      </c>
      <c r="S332" s="218">
        <f>SUM(S334:S345)</f>
        <v>-4.2632564145606011E-13</v>
      </c>
    </row>
    <row r="333" spans="3:25" x14ac:dyDescent="0.25">
      <c r="C333" s="16"/>
      <c r="D333" s="16"/>
      <c r="E333" s="190" t="s">
        <v>15</v>
      </c>
      <c r="F333" s="190" t="str">
        <f>E333</f>
        <v>Nov</v>
      </c>
      <c r="G333" s="190" t="str">
        <f t="shared" ref="G333:P333" si="38">F333</f>
        <v>Nov</v>
      </c>
      <c r="H333" s="190" t="str">
        <f t="shared" si="38"/>
        <v>Nov</v>
      </c>
      <c r="I333" s="190" t="str">
        <f t="shared" si="38"/>
        <v>Nov</v>
      </c>
      <c r="J333" s="190" t="str">
        <f t="shared" si="38"/>
        <v>Nov</v>
      </c>
      <c r="K333" s="190" t="str">
        <f t="shared" si="38"/>
        <v>Nov</v>
      </c>
      <c r="L333" s="190" t="str">
        <f t="shared" si="38"/>
        <v>Nov</v>
      </c>
      <c r="M333" s="190" t="str">
        <f t="shared" si="38"/>
        <v>Nov</v>
      </c>
      <c r="N333" s="190" t="str">
        <f t="shared" si="38"/>
        <v>Nov</v>
      </c>
      <c r="O333" s="190" t="str">
        <f t="shared" si="38"/>
        <v>Nov</v>
      </c>
      <c r="P333" s="190" t="str">
        <f t="shared" si="38"/>
        <v>Nov</v>
      </c>
      <c r="Q333" s="171"/>
      <c r="R333" s="219"/>
      <c r="S333" s="219"/>
    </row>
    <row r="334" spans="3:25" x14ac:dyDescent="0.25">
      <c r="C334" s="1" t="s">
        <v>39</v>
      </c>
      <c r="D334" s="2" t="s">
        <v>29</v>
      </c>
      <c r="E334" s="9">
        <f>'Heat Matrix Calc'!EY156</f>
        <v>0</v>
      </c>
      <c r="F334" s="9">
        <f>'Heat Matrix Calc'!EZ156</f>
        <v>0</v>
      </c>
      <c r="G334" s="9">
        <f>'Heat Matrix Calc'!FA156</f>
        <v>0</v>
      </c>
      <c r="H334" s="9">
        <f>'Heat Matrix Calc'!FB156</f>
        <v>0</v>
      </c>
      <c r="I334" s="9">
        <f>'Heat Matrix Calc'!FC156</f>
        <v>262.08</v>
      </c>
      <c r="J334" s="9">
        <f>'Heat Matrix Calc'!FD156</f>
        <v>705.6</v>
      </c>
      <c r="K334" s="9">
        <f>'Heat Matrix Calc'!FE156</f>
        <v>705.6</v>
      </c>
      <c r="L334" s="9">
        <f>'Heat Matrix Calc'!FF156</f>
        <v>59.165319594230283</v>
      </c>
      <c r="M334" s="9">
        <f>'Heat Matrix Calc'!FG156</f>
        <v>0</v>
      </c>
      <c r="N334" s="13">
        <f>'Heat Matrix Calc'!FH156</f>
        <v>0</v>
      </c>
      <c r="O334" s="5">
        <f>'Heat Matrix Calc'!FI156</f>
        <v>0</v>
      </c>
      <c r="P334" s="14">
        <f>'Heat Matrix Calc'!FJ156</f>
        <v>0</v>
      </c>
      <c r="R334" s="220" t="s">
        <v>48</v>
      </c>
      <c r="S334" s="220">
        <f>SUM(E334:P337)</f>
        <v>2546.245696621153</v>
      </c>
    </row>
    <row r="335" spans="3:25" x14ac:dyDescent="0.25">
      <c r="C335" s="1" t="s">
        <v>36</v>
      </c>
      <c r="D335" s="2" t="s">
        <v>29</v>
      </c>
      <c r="E335" s="9">
        <f>'Heat Matrix Calc'!EY157</f>
        <v>0</v>
      </c>
      <c r="F335" s="9">
        <f>'Heat Matrix Calc'!EZ157</f>
        <v>0</v>
      </c>
      <c r="G335" s="9">
        <f>'Heat Matrix Calc'!FA157</f>
        <v>0</v>
      </c>
      <c r="H335" s="9">
        <f>'Heat Matrix Calc'!FB157</f>
        <v>0</v>
      </c>
      <c r="I335" s="9">
        <f>'Heat Matrix Calc'!FC157</f>
        <v>146.01599999999999</v>
      </c>
      <c r="J335" s="9">
        <f>'Heat Matrix Calc'!FD157</f>
        <v>0</v>
      </c>
      <c r="K335" s="9">
        <f>'Heat Matrix Calc'!FE157</f>
        <v>0</v>
      </c>
      <c r="L335" s="9">
        <f>'Heat Matrix Calc'!FF157</f>
        <v>0</v>
      </c>
      <c r="M335" s="9">
        <f>'Heat Matrix Calc'!FG157</f>
        <v>0</v>
      </c>
      <c r="N335" s="13">
        <f>'Heat Matrix Calc'!FH157</f>
        <v>0</v>
      </c>
      <c r="O335" s="5">
        <f>'Heat Matrix Calc'!FI157</f>
        <v>0</v>
      </c>
      <c r="P335" s="14">
        <f>'Heat Matrix Calc'!FJ157</f>
        <v>0</v>
      </c>
    </row>
    <row r="336" spans="3:25" x14ac:dyDescent="0.25">
      <c r="C336" s="1" t="s">
        <v>37</v>
      </c>
      <c r="D336" s="2" t="s">
        <v>29</v>
      </c>
      <c r="E336" s="9">
        <f>'Heat Matrix Calc'!EY158</f>
        <v>0</v>
      </c>
      <c r="F336" s="9">
        <f>'Heat Matrix Calc'!EZ158</f>
        <v>0</v>
      </c>
      <c r="G336" s="9">
        <f>'Heat Matrix Calc'!FA158</f>
        <v>0</v>
      </c>
      <c r="H336" s="9">
        <f>'Heat Matrix Calc'!FB158</f>
        <v>0</v>
      </c>
      <c r="I336" s="9">
        <f>'Heat Matrix Calc'!FC158</f>
        <v>187.2</v>
      </c>
      <c r="J336" s="9">
        <f>'Heat Matrix Calc'!FD158</f>
        <v>201.6</v>
      </c>
      <c r="K336" s="9">
        <f>'Heat Matrix Calc'!FE158</f>
        <v>201.6</v>
      </c>
      <c r="L336" s="9">
        <f>'Heat Matrix Calc'!FF158</f>
        <v>8.4521885134614703</v>
      </c>
      <c r="M336" s="9">
        <f>'Heat Matrix Calc'!FG158</f>
        <v>0</v>
      </c>
      <c r="N336" s="13">
        <f>'Heat Matrix Calc'!FH158</f>
        <v>0</v>
      </c>
      <c r="O336" s="5">
        <f>'Heat Matrix Calc'!FI158</f>
        <v>0</v>
      </c>
      <c r="P336" s="14">
        <f>'Heat Matrix Calc'!FJ158</f>
        <v>0</v>
      </c>
    </row>
    <row r="337" spans="2:25" x14ac:dyDescent="0.25">
      <c r="C337" s="1" t="s">
        <v>38</v>
      </c>
      <c r="D337" s="2" t="s">
        <v>29</v>
      </c>
      <c r="E337" s="9">
        <f>'Heat Matrix Calc'!EY159</f>
        <v>0</v>
      </c>
      <c r="F337" s="9">
        <f>'Heat Matrix Calc'!EZ159</f>
        <v>0</v>
      </c>
      <c r="G337" s="9">
        <f>'Heat Matrix Calc'!FA159</f>
        <v>0</v>
      </c>
      <c r="H337" s="9">
        <f>'Heat Matrix Calc'!FB159</f>
        <v>0</v>
      </c>
      <c r="I337" s="9">
        <f>'Heat Matrix Calc'!FC159</f>
        <v>0</v>
      </c>
      <c r="J337" s="9">
        <f>'Heat Matrix Calc'!FD159</f>
        <v>10.08</v>
      </c>
      <c r="K337" s="9">
        <f>'Heat Matrix Calc'!FE159</f>
        <v>50.4</v>
      </c>
      <c r="L337" s="9">
        <f>'Heat Matrix Calc'!FF159</f>
        <v>8.4521885134614703</v>
      </c>
      <c r="M337" s="9">
        <f>'Heat Matrix Calc'!FG159</f>
        <v>0</v>
      </c>
      <c r="N337" s="13">
        <f>'Heat Matrix Calc'!FH159</f>
        <v>0</v>
      </c>
      <c r="O337" s="5">
        <f>'Heat Matrix Calc'!FI159</f>
        <v>0</v>
      </c>
      <c r="P337" s="14">
        <f>'Heat Matrix Calc'!FJ159</f>
        <v>0</v>
      </c>
    </row>
    <row r="338" spans="2:25" x14ac:dyDescent="0.25">
      <c r="C338" s="1" t="s">
        <v>20</v>
      </c>
      <c r="D338" s="2" t="s">
        <v>29</v>
      </c>
      <c r="E338" s="9">
        <f>'Heat Matrix Calc'!EY160</f>
        <v>-262.08</v>
      </c>
      <c r="F338" s="9">
        <f>'Heat Matrix Calc'!EZ160</f>
        <v>-146.01599999999999</v>
      </c>
      <c r="G338" s="9">
        <f>'Heat Matrix Calc'!FA160</f>
        <v>-187.2</v>
      </c>
      <c r="H338" s="9">
        <f>'Heat Matrix Calc'!FB160</f>
        <v>0</v>
      </c>
      <c r="I338" s="9">
        <f>'Heat Matrix Calc'!FC160</f>
        <v>0</v>
      </c>
      <c r="J338" s="9">
        <f>'Heat Matrix Calc'!FD160</f>
        <v>32.4</v>
      </c>
      <c r="K338" s="9">
        <f>'Heat Matrix Calc'!FE160</f>
        <v>0</v>
      </c>
      <c r="L338" s="9">
        <f>'Heat Matrix Calc'!FF160</f>
        <v>0</v>
      </c>
      <c r="M338" s="9">
        <f>'Heat Matrix Calc'!FG160</f>
        <v>0</v>
      </c>
      <c r="N338" s="172">
        <f>'Heat Matrix Calc'!FH160</f>
        <v>0</v>
      </c>
      <c r="O338" s="173">
        <f>'Heat Matrix Calc'!FI160</f>
        <v>0</v>
      </c>
      <c r="P338" s="174">
        <f>'Heat Matrix Calc'!FJ160</f>
        <v>0</v>
      </c>
      <c r="R338" s="220" t="s">
        <v>20</v>
      </c>
      <c r="S338" s="220">
        <f>SUM(E338:P338)</f>
        <v>-562.89600000000007</v>
      </c>
    </row>
    <row r="339" spans="2:25" x14ac:dyDescent="0.25">
      <c r="C339" s="1" t="s">
        <v>21</v>
      </c>
      <c r="D339" s="2" t="s">
        <v>29</v>
      </c>
      <c r="E339" s="9">
        <f>'Heat Matrix Calc'!EY161</f>
        <v>-705.6</v>
      </c>
      <c r="F339" s="9">
        <f>'Heat Matrix Calc'!EZ161</f>
        <v>0</v>
      </c>
      <c r="G339" s="9">
        <f>'Heat Matrix Calc'!FA161</f>
        <v>-201.6</v>
      </c>
      <c r="H339" s="9">
        <f>'Heat Matrix Calc'!FB161</f>
        <v>-10.08</v>
      </c>
      <c r="I339" s="9">
        <f>'Heat Matrix Calc'!FC161</f>
        <v>-32.4</v>
      </c>
      <c r="J339" s="9">
        <f>'Heat Matrix Calc'!FD161</f>
        <v>0</v>
      </c>
      <c r="K339" s="9">
        <f>'Heat Matrix Calc'!FE161</f>
        <v>0</v>
      </c>
      <c r="L339" s="9">
        <f>'Heat Matrix Calc'!FF161</f>
        <v>0</v>
      </c>
      <c r="M339" s="9">
        <f>'Heat Matrix Calc'!FG161</f>
        <v>0</v>
      </c>
      <c r="N339" s="172">
        <f>'Heat Matrix Calc'!FH161</f>
        <v>0</v>
      </c>
      <c r="O339" s="173">
        <f>'Heat Matrix Calc'!FI161</f>
        <v>0</v>
      </c>
      <c r="P339" s="174">
        <f>'Heat Matrix Calc'!FJ161</f>
        <v>0</v>
      </c>
      <c r="R339" s="220" t="s">
        <v>21</v>
      </c>
      <c r="S339" s="220">
        <f>SUM(E339:P339)</f>
        <v>-949.68000000000006</v>
      </c>
    </row>
    <row r="340" spans="2:25" x14ac:dyDescent="0.25">
      <c r="C340" s="1" t="s">
        <v>27</v>
      </c>
      <c r="D340" s="2" t="s">
        <v>29</v>
      </c>
      <c r="E340" s="9">
        <f>'Heat Matrix Calc'!EY162</f>
        <v>-705.6</v>
      </c>
      <c r="F340" s="9">
        <f>'Heat Matrix Calc'!EZ162</f>
        <v>0</v>
      </c>
      <c r="G340" s="9">
        <f>'Heat Matrix Calc'!FA162</f>
        <v>-201.6</v>
      </c>
      <c r="H340" s="9">
        <f>'Heat Matrix Calc'!FB162</f>
        <v>-50.4</v>
      </c>
      <c r="I340" s="9">
        <f>'Heat Matrix Calc'!FC162</f>
        <v>0</v>
      </c>
      <c r="J340" s="9">
        <f>'Heat Matrix Calc'!FD162</f>
        <v>0</v>
      </c>
      <c r="K340" s="9">
        <f>'Heat Matrix Calc'!FE162</f>
        <v>0</v>
      </c>
      <c r="L340" s="9">
        <f>'Heat Matrix Calc'!FF162</f>
        <v>-263.42575844711695</v>
      </c>
      <c r="M340" s="9">
        <f>'Heat Matrix Calc'!FG162</f>
        <v>0</v>
      </c>
      <c r="N340" s="172">
        <f>'Heat Matrix Calc'!FH162</f>
        <v>0</v>
      </c>
      <c r="O340" s="173">
        <f>'Heat Matrix Calc'!FI162</f>
        <v>0</v>
      </c>
      <c r="P340" s="174">
        <f>'Heat Matrix Calc'!FJ162</f>
        <v>0</v>
      </c>
      <c r="R340" s="220" t="s">
        <v>27</v>
      </c>
      <c r="S340" s="220">
        <f t="shared" ref="S340:S341" si="39">SUM(E340:P340)</f>
        <v>-1221.0257584471169</v>
      </c>
    </row>
    <row r="341" spans="2:25" x14ac:dyDescent="0.25">
      <c r="C341" s="1" t="s">
        <v>19</v>
      </c>
      <c r="D341" s="2" t="s">
        <v>29</v>
      </c>
      <c r="E341" s="9">
        <f>'Heat Matrix Calc'!EY163</f>
        <v>-59.165319594230283</v>
      </c>
      <c r="F341" s="9">
        <f>'Heat Matrix Calc'!EZ163</f>
        <v>0</v>
      </c>
      <c r="G341" s="9">
        <f>'Heat Matrix Calc'!FA163</f>
        <v>-8.4521885134614703</v>
      </c>
      <c r="H341" s="9">
        <f>'Heat Matrix Calc'!FB163</f>
        <v>-8.4521885134614703</v>
      </c>
      <c r="I341" s="9">
        <f>'Heat Matrix Calc'!FC163</f>
        <v>0</v>
      </c>
      <c r="J341" s="9">
        <f>'Heat Matrix Calc'!FD163</f>
        <v>0</v>
      </c>
      <c r="K341" s="9">
        <f>'Heat Matrix Calc'!FE163</f>
        <v>263.42575844711695</v>
      </c>
      <c r="L341" s="9">
        <f>'Heat Matrix Calc'!FF163</f>
        <v>0</v>
      </c>
      <c r="M341" s="9">
        <f>'Heat Matrix Calc'!FG163</f>
        <v>-187.3579087788396</v>
      </c>
      <c r="N341" s="172">
        <f>'Heat Matrix Calc'!FH163</f>
        <v>0</v>
      </c>
      <c r="O341" s="173">
        <f>'Heat Matrix Calc'!FI163</f>
        <v>0</v>
      </c>
      <c r="P341" s="174">
        <f>'Heat Matrix Calc'!FJ163</f>
        <v>0</v>
      </c>
      <c r="R341" s="220" t="s">
        <v>19</v>
      </c>
      <c r="S341" s="220">
        <f t="shared" si="39"/>
        <v>-1.8469528758657816E-3</v>
      </c>
      <c r="U341" s="220">
        <f>SUMIF(S338:S341,"&lt;0",S338:S341)</f>
        <v>-2733.6036053999928</v>
      </c>
      <c r="V341" s="220">
        <f>SUMIF(S338:S341,"&gt;0",S338:S341)</f>
        <v>0</v>
      </c>
      <c r="Y341" s="220">
        <f>U341/30</f>
        <v>-91.120120179999759</v>
      </c>
    </row>
    <row r="342" spans="2:25" x14ac:dyDescent="0.25">
      <c r="C342" s="1" t="s">
        <v>35</v>
      </c>
      <c r="D342" s="2" t="s">
        <v>29</v>
      </c>
      <c r="E342" s="9">
        <f>'Heat Matrix Calc'!EY164</f>
        <v>0</v>
      </c>
      <c r="F342" s="9">
        <f>'Heat Matrix Calc'!EZ164</f>
        <v>0</v>
      </c>
      <c r="G342" s="9">
        <f>'Heat Matrix Calc'!FA164</f>
        <v>0</v>
      </c>
      <c r="H342" s="9">
        <f>'Heat Matrix Calc'!FB164</f>
        <v>0</v>
      </c>
      <c r="I342" s="9">
        <f>'Heat Matrix Calc'!FC164</f>
        <v>0</v>
      </c>
      <c r="J342" s="9">
        <f>'Heat Matrix Calc'!FD164</f>
        <v>0</v>
      </c>
      <c r="K342" s="9">
        <f>'Heat Matrix Calc'!FE164</f>
        <v>0</v>
      </c>
      <c r="L342" s="9">
        <f>'Heat Matrix Calc'!FF164</f>
        <v>187.3579087788396</v>
      </c>
      <c r="M342" s="9">
        <f>'Heat Matrix Calc'!FG164</f>
        <v>0</v>
      </c>
      <c r="N342" s="13">
        <f>'Heat Matrix Calc'!FH164</f>
        <v>0</v>
      </c>
      <c r="O342" s="5">
        <f>'Heat Matrix Calc'!FI164</f>
        <v>0</v>
      </c>
      <c r="P342" s="14">
        <f>'Heat Matrix Calc'!FJ164</f>
        <v>0</v>
      </c>
    </row>
    <row r="343" spans="2:25" x14ac:dyDescent="0.25">
      <c r="C343" s="1" t="s">
        <v>33</v>
      </c>
      <c r="D343" s="2" t="s">
        <v>29</v>
      </c>
      <c r="E343" s="13">
        <f>'Heat Matrix Calc'!EY165</f>
        <v>0</v>
      </c>
      <c r="F343" s="13">
        <f>'Heat Matrix Calc'!EZ165</f>
        <v>0</v>
      </c>
      <c r="G343" s="13">
        <f>'Heat Matrix Calc'!FA165</f>
        <v>0</v>
      </c>
      <c r="H343" s="13">
        <f>'Heat Matrix Calc'!FB165</f>
        <v>0</v>
      </c>
      <c r="I343" s="172">
        <f>'Heat Matrix Calc'!FC165</f>
        <v>0</v>
      </c>
      <c r="J343" s="172">
        <f>'Heat Matrix Calc'!FD165</f>
        <v>0</v>
      </c>
      <c r="K343" s="172">
        <f>'Heat Matrix Calc'!FE165</f>
        <v>0</v>
      </c>
      <c r="L343" s="172">
        <f>'Heat Matrix Calc'!FF165</f>
        <v>0</v>
      </c>
      <c r="M343" s="13">
        <f>'Heat Matrix Calc'!FG165</f>
        <v>0</v>
      </c>
      <c r="N343" s="13">
        <f>'Heat Matrix Calc'!FH165</f>
        <v>0</v>
      </c>
      <c r="O343" s="5">
        <f>'Heat Matrix Calc'!FI165</f>
        <v>0</v>
      </c>
      <c r="P343" s="14">
        <f>'Heat Matrix Calc'!FJ165</f>
        <v>0</v>
      </c>
      <c r="R343" s="220" t="s">
        <v>227</v>
      </c>
      <c r="S343" s="220">
        <f>-SUM(N334:P342)</f>
        <v>0</v>
      </c>
    </row>
    <row r="344" spans="2:25" x14ac:dyDescent="0.25">
      <c r="C344" s="1" t="s">
        <v>31</v>
      </c>
      <c r="D344" s="2" t="s">
        <v>29</v>
      </c>
      <c r="E344" s="5">
        <f>'Heat Matrix Calc'!EY166</f>
        <v>0</v>
      </c>
      <c r="F344" s="5">
        <f>'Heat Matrix Calc'!EZ166</f>
        <v>0</v>
      </c>
      <c r="G344" s="5">
        <f>'Heat Matrix Calc'!FA166</f>
        <v>0</v>
      </c>
      <c r="H344" s="5">
        <f>'Heat Matrix Calc'!FB166</f>
        <v>0</v>
      </c>
      <c r="I344" s="173">
        <f>'Heat Matrix Calc'!FC166</f>
        <v>0</v>
      </c>
      <c r="J344" s="173">
        <f>'Heat Matrix Calc'!FD166</f>
        <v>0</v>
      </c>
      <c r="K344" s="173">
        <f>'Heat Matrix Calc'!FE166</f>
        <v>0</v>
      </c>
      <c r="L344" s="173">
        <f>'Heat Matrix Calc'!FF166</f>
        <v>0</v>
      </c>
      <c r="M344" s="5">
        <f>'Heat Matrix Calc'!FG166</f>
        <v>0</v>
      </c>
      <c r="N344" s="5">
        <f>'Heat Matrix Calc'!FH166</f>
        <v>0</v>
      </c>
      <c r="O344" s="5">
        <f>'Heat Matrix Calc'!FI166</f>
        <v>0</v>
      </c>
      <c r="P344" s="14">
        <f>'Heat Matrix Calc'!FJ166</f>
        <v>0</v>
      </c>
    </row>
    <row r="345" spans="2:25" x14ac:dyDescent="0.25">
      <c r="C345" s="1" t="s">
        <v>41</v>
      </c>
      <c r="D345" s="2" t="s">
        <v>29</v>
      </c>
      <c r="E345" s="14">
        <f>'Heat Matrix Calc'!EY167</f>
        <v>0</v>
      </c>
      <c r="F345" s="14">
        <f>'Heat Matrix Calc'!EZ167</f>
        <v>0</v>
      </c>
      <c r="G345" s="14">
        <f>'Heat Matrix Calc'!FA167</f>
        <v>0</v>
      </c>
      <c r="H345" s="14">
        <f>'Heat Matrix Calc'!FB167</f>
        <v>0</v>
      </c>
      <c r="I345" s="174">
        <f>'Heat Matrix Calc'!FC167</f>
        <v>0</v>
      </c>
      <c r="J345" s="174">
        <f>'Heat Matrix Calc'!FD167</f>
        <v>0</v>
      </c>
      <c r="K345" s="174">
        <f>'Heat Matrix Calc'!FE167</f>
        <v>0</v>
      </c>
      <c r="L345" s="174">
        <f>'Heat Matrix Calc'!FF167</f>
        <v>0</v>
      </c>
      <c r="M345" s="14">
        <f>'Heat Matrix Calc'!FG167</f>
        <v>0</v>
      </c>
      <c r="N345" s="14">
        <f>'Heat Matrix Calc'!FH167</f>
        <v>0</v>
      </c>
      <c r="O345" s="14">
        <f>'Heat Matrix Calc'!FI167</f>
        <v>0</v>
      </c>
      <c r="P345" s="14">
        <f>'Heat Matrix Calc'!FJ167</f>
        <v>0</v>
      </c>
      <c r="R345" s="220" t="s">
        <v>35</v>
      </c>
      <c r="S345" s="220">
        <f>SUM(E342:P342)</f>
        <v>187.3579087788396</v>
      </c>
    </row>
    <row r="348" spans="2:25" ht="35" x14ac:dyDescent="0.25">
      <c r="B348" s="212" t="s">
        <v>221</v>
      </c>
      <c r="C348" s="16" t="s">
        <v>211</v>
      </c>
      <c r="D348" s="16"/>
      <c r="E348" s="15" t="s">
        <v>39</v>
      </c>
      <c r="F348" s="15" t="s">
        <v>36</v>
      </c>
      <c r="G348" s="15" t="s">
        <v>37</v>
      </c>
      <c r="H348" s="15" t="s">
        <v>38</v>
      </c>
      <c r="I348" s="15" t="s">
        <v>20</v>
      </c>
      <c r="J348" s="15" t="s">
        <v>21</v>
      </c>
      <c r="K348" s="15" t="s">
        <v>27</v>
      </c>
      <c r="L348" s="15" t="s">
        <v>19</v>
      </c>
      <c r="M348" s="15" t="s">
        <v>35</v>
      </c>
      <c r="N348" s="15" t="s">
        <v>33</v>
      </c>
      <c r="O348" s="15" t="s">
        <v>31</v>
      </c>
      <c r="P348" s="15" t="s">
        <v>41</v>
      </c>
      <c r="R348" s="218" t="s">
        <v>228</v>
      </c>
      <c r="S348" s="218">
        <f>SUM(S350:S361)</f>
        <v>4.5474735088646412E-13</v>
      </c>
    </row>
    <row r="349" spans="2:25" x14ac:dyDescent="0.25">
      <c r="C349" s="16"/>
      <c r="D349" s="16"/>
      <c r="E349" s="190" t="s">
        <v>221</v>
      </c>
      <c r="F349" s="190" t="str">
        <f>E349</f>
        <v>Dec</v>
      </c>
      <c r="G349" s="190" t="str">
        <f t="shared" ref="G349:P349" si="40">F349</f>
        <v>Dec</v>
      </c>
      <c r="H349" s="190" t="str">
        <f t="shared" si="40"/>
        <v>Dec</v>
      </c>
      <c r="I349" s="190" t="str">
        <f t="shared" si="40"/>
        <v>Dec</v>
      </c>
      <c r="J349" s="190" t="str">
        <f t="shared" si="40"/>
        <v>Dec</v>
      </c>
      <c r="K349" s="190" t="str">
        <f t="shared" si="40"/>
        <v>Dec</v>
      </c>
      <c r="L349" s="190" t="str">
        <f t="shared" si="40"/>
        <v>Dec</v>
      </c>
      <c r="M349" s="190" t="str">
        <f t="shared" si="40"/>
        <v>Dec</v>
      </c>
      <c r="N349" s="190" t="str">
        <f t="shared" si="40"/>
        <v>Dec</v>
      </c>
      <c r="O349" s="190" t="str">
        <f t="shared" si="40"/>
        <v>Dec</v>
      </c>
      <c r="P349" s="190" t="str">
        <f t="shared" si="40"/>
        <v>Dec</v>
      </c>
      <c r="R349" s="219"/>
      <c r="S349" s="219"/>
    </row>
    <row r="350" spans="2:25" x14ac:dyDescent="0.25">
      <c r="C350" s="1" t="s">
        <v>39</v>
      </c>
      <c r="D350" s="2" t="s">
        <v>28</v>
      </c>
      <c r="E350" s="9">
        <f>'Heat Matrix Calc'!FN70</f>
        <v>0</v>
      </c>
      <c r="F350" s="9">
        <f>'Heat Matrix Calc'!FO70</f>
        <v>0</v>
      </c>
      <c r="G350" s="9">
        <f>'Heat Matrix Calc'!FP70</f>
        <v>0</v>
      </c>
      <c r="H350" s="9">
        <f>'Heat Matrix Calc'!FQ70</f>
        <v>0</v>
      </c>
      <c r="I350" s="9">
        <f>'Heat Matrix Calc'!FR70</f>
        <v>333.31200000000001</v>
      </c>
      <c r="J350" s="9">
        <f>'Heat Matrix Calc'!FS70</f>
        <v>885.36</v>
      </c>
      <c r="K350" s="9">
        <f>'Heat Matrix Calc'!FT70</f>
        <v>937.44</v>
      </c>
      <c r="L350" s="9">
        <f>'Heat Matrix Calc'!FU70</f>
        <v>127.21527639668726</v>
      </c>
      <c r="M350" s="9">
        <f>'Heat Matrix Calc'!FV70</f>
        <v>0</v>
      </c>
      <c r="N350" s="13">
        <f>'Heat Matrix Calc'!FW70</f>
        <v>0</v>
      </c>
      <c r="O350" s="5">
        <f>'Heat Matrix Calc'!FX70</f>
        <v>0</v>
      </c>
      <c r="P350" s="14">
        <f>'Heat Matrix Calc'!FY70</f>
        <v>0</v>
      </c>
      <c r="R350" s="220" t="s">
        <v>48</v>
      </c>
      <c r="S350" s="220">
        <f>SUM(E350:P353)</f>
        <v>3343.8648982243126</v>
      </c>
    </row>
    <row r="351" spans="2:25" x14ac:dyDescent="0.25">
      <c r="C351" s="1" t="s">
        <v>36</v>
      </c>
      <c r="D351" s="2" t="s">
        <v>28</v>
      </c>
      <c r="E351" s="9">
        <f>'Heat Matrix Calc'!FN71</f>
        <v>0</v>
      </c>
      <c r="F351" s="9">
        <f>'Heat Matrix Calc'!FO71</f>
        <v>0</v>
      </c>
      <c r="G351" s="9">
        <f>'Heat Matrix Calc'!FP71</f>
        <v>0</v>
      </c>
      <c r="H351" s="9">
        <f>'Heat Matrix Calc'!FQ71</f>
        <v>0</v>
      </c>
      <c r="I351" s="9">
        <f>'Heat Matrix Calc'!FR71</f>
        <v>185.70239999999998</v>
      </c>
      <c r="J351" s="9">
        <f>'Heat Matrix Calc'!FS71</f>
        <v>0</v>
      </c>
      <c r="K351" s="9">
        <f>'Heat Matrix Calc'!FT71</f>
        <v>0</v>
      </c>
      <c r="L351" s="9">
        <f>'Heat Matrix Calc'!FU71</f>
        <v>0</v>
      </c>
      <c r="M351" s="9">
        <f>'Heat Matrix Calc'!FV71</f>
        <v>0</v>
      </c>
      <c r="N351" s="13">
        <f>'Heat Matrix Calc'!FW71</f>
        <v>0</v>
      </c>
      <c r="O351" s="5">
        <f>'Heat Matrix Calc'!FX71</f>
        <v>0</v>
      </c>
      <c r="P351" s="14">
        <f>'Heat Matrix Calc'!FY71</f>
        <v>0</v>
      </c>
    </row>
    <row r="352" spans="2:25" x14ac:dyDescent="0.25">
      <c r="C352" s="1" t="s">
        <v>37</v>
      </c>
      <c r="D352" s="2" t="s">
        <v>28</v>
      </c>
      <c r="E352" s="9">
        <f>'Heat Matrix Calc'!FN72</f>
        <v>0</v>
      </c>
      <c r="F352" s="9">
        <f>'Heat Matrix Calc'!FO72</f>
        <v>0</v>
      </c>
      <c r="G352" s="9">
        <f>'Heat Matrix Calc'!FP72</f>
        <v>0</v>
      </c>
      <c r="H352" s="9">
        <f>'Heat Matrix Calc'!FQ72</f>
        <v>0</v>
      </c>
      <c r="I352" s="9">
        <f>'Heat Matrix Calc'!FR72</f>
        <v>238.08</v>
      </c>
      <c r="J352" s="9">
        <f>'Heat Matrix Calc'!FS72</f>
        <v>252.96</v>
      </c>
      <c r="K352" s="9">
        <f>'Heat Matrix Calc'!FT72</f>
        <v>267.83999999999997</v>
      </c>
      <c r="L352" s="9">
        <f>'Heat Matrix Calc'!FU72</f>
        <v>18.173610913812468</v>
      </c>
      <c r="M352" s="9">
        <f>'Heat Matrix Calc'!FV72</f>
        <v>0</v>
      </c>
      <c r="N352" s="13">
        <f>'Heat Matrix Calc'!FW72</f>
        <v>0</v>
      </c>
      <c r="O352" s="5">
        <f>'Heat Matrix Calc'!FX72</f>
        <v>0</v>
      </c>
      <c r="P352" s="14">
        <f>'Heat Matrix Calc'!FY72</f>
        <v>0</v>
      </c>
    </row>
    <row r="353" spans="3:25" x14ac:dyDescent="0.25">
      <c r="C353" s="1" t="s">
        <v>38</v>
      </c>
      <c r="D353" s="2" t="s">
        <v>28</v>
      </c>
      <c r="E353" s="9">
        <f>'Heat Matrix Calc'!FN73</f>
        <v>0</v>
      </c>
      <c r="F353" s="9">
        <f>'Heat Matrix Calc'!FO73</f>
        <v>0</v>
      </c>
      <c r="G353" s="9">
        <f>'Heat Matrix Calc'!FP73</f>
        <v>0</v>
      </c>
      <c r="H353" s="9">
        <f>'Heat Matrix Calc'!FQ73</f>
        <v>0</v>
      </c>
      <c r="I353" s="9">
        <f>'Heat Matrix Calc'!FR73</f>
        <v>0</v>
      </c>
      <c r="J353" s="9">
        <f>'Heat Matrix Calc'!FS73</f>
        <v>12.648</v>
      </c>
      <c r="K353" s="9">
        <f>'Heat Matrix Calc'!FT73</f>
        <v>66.959999999999994</v>
      </c>
      <c r="L353" s="9">
        <f>'Heat Matrix Calc'!FU73</f>
        <v>18.173610913812468</v>
      </c>
      <c r="M353" s="9">
        <f>'Heat Matrix Calc'!FV73</f>
        <v>0</v>
      </c>
      <c r="N353" s="13">
        <f>'Heat Matrix Calc'!FW73</f>
        <v>0</v>
      </c>
      <c r="O353" s="5">
        <f>'Heat Matrix Calc'!FX73</f>
        <v>0</v>
      </c>
      <c r="P353" s="14">
        <f>'Heat Matrix Calc'!FY73</f>
        <v>0</v>
      </c>
    </row>
    <row r="354" spans="3:25" x14ac:dyDescent="0.25">
      <c r="C354" s="1" t="s">
        <v>20</v>
      </c>
      <c r="D354" s="2" t="s">
        <v>28</v>
      </c>
      <c r="E354" s="9">
        <f>'Heat Matrix Calc'!FN74</f>
        <v>-333.31200000000001</v>
      </c>
      <c r="F354" s="9">
        <f>'Heat Matrix Calc'!FO74</f>
        <v>-185.70239999999998</v>
      </c>
      <c r="G354" s="9">
        <f>'Heat Matrix Calc'!FP74</f>
        <v>-238.08</v>
      </c>
      <c r="H354" s="9">
        <f>'Heat Matrix Calc'!FQ74</f>
        <v>0</v>
      </c>
      <c r="I354" s="9">
        <f>'Heat Matrix Calc'!FR74</f>
        <v>0</v>
      </c>
      <c r="J354" s="9">
        <f>'Heat Matrix Calc'!FS74</f>
        <v>33.479999999999997</v>
      </c>
      <c r="K354" s="9">
        <f>'Heat Matrix Calc'!FT74</f>
        <v>0</v>
      </c>
      <c r="L354" s="9">
        <f>'Heat Matrix Calc'!FU74</f>
        <v>0</v>
      </c>
      <c r="M354" s="9">
        <f>'Heat Matrix Calc'!FV74</f>
        <v>0</v>
      </c>
      <c r="N354" s="172">
        <f>'Heat Matrix Calc'!FW74</f>
        <v>0</v>
      </c>
      <c r="O354" s="173">
        <f>'Heat Matrix Calc'!FX74</f>
        <v>0</v>
      </c>
      <c r="P354" s="174">
        <f>'Heat Matrix Calc'!FY74</f>
        <v>0</v>
      </c>
      <c r="R354" s="220" t="s">
        <v>20</v>
      </c>
      <c r="S354" s="220">
        <f>SUM(E354:P354)</f>
        <v>-723.61440000000005</v>
      </c>
    </row>
    <row r="355" spans="3:25" x14ac:dyDescent="0.25">
      <c r="C355" s="1" t="s">
        <v>21</v>
      </c>
      <c r="D355" s="2" t="s">
        <v>28</v>
      </c>
      <c r="E355" s="9">
        <f>'Heat Matrix Calc'!FN75</f>
        <v>-885.36</v>
      </c>
      <c r="F355" s="9">
        <f>'Heat Matrix Calc'!FO75</f>
        <v>0</v>
      </c>
      <c r="G355" s="9">
        <f>'Heat Matrix Calc'!FP75</f>
        <v>-252.96</v>
      </c>
      <c r="H355" s="9">
        <f>'Heat Matrix Calc'!FQ75</f>
        <v>-12.648</v>
      </c>
      <c r="I355" s="9">
        <f>'Heat Matrix Calc'!FR75</f>
        <v>-33.479999999999997</v>
      </c>
      <c r="J355" s="9">
        <f>'Heat Matrix Calc'!FS75</f>
        <v>0</v>
      </c>
      <c r="K355" s="9">
        <f>'Heat Matrix Calc'!FT75</f>
        <v>33.479999999999997</v>
      </c>
      <c r="L355" s="9">
        <f>'Heat Matrix Calc'!FU75</f>
        <v>0</v>
      </c>
      <c r="M355" s="9">
        <f>'Heat Matrix Calc'!FV75</f>
        <v>0</v>
      </c>
      <c r="N355" s="172">
        <f>'Heat Matrix Calc'!FW75</f>
        <v>0</v>
      </c>
      <c r="O355" s="173">
        <f>'Heat Matrix Calc'!FX75</f>
        <v>0</v>
      </c>
      <c r="P355" s="174">
        <f>'Heat Matrix Calc'!FY75</f>
        <v>0</v>
      </c>
      <c r="R355" s="220" t="s">
        <v>21</v>
      </c>
      <c r="S355" s="220">
        <f>SUM(E355:P355)</f>
        <v>-1150.9679999999998</v>
      </c>
    </row>
    <row r="356" spans="3:25" x14ac:dyDescent="0.25">
      <c r="C356" s="1" t="s">
        <v>27</v>
      </c>
      <c r="D356" s="2" t="s">
        <v>28</v>
      </c>
      <c r="E356" s="9">
        <f>'Heat Matrix Calc'!FN76</f>
        <v>-937.44</v>
      </c>
      <c r="F356" s="9">
        <f>'Heat Matrix Calc'!FO76</f>
        <v>0</v>
      </c>
      <c r="G356" s="9">
        <f>'Heat Matrix Calc'!FP76</f>
        <v>-267.83999999999997</v>
      </c>
      <c r="H356" s="9">
        <f>'Heat Matrix Calc'!FQ76</f>
        <v>-66.959999999999994</v>
      </c>
      <c r="I356" s="9">
        <f>'Heat Matrix Calc'!FR76</f>
        <v>0</v>
      </c>
      <c r="J356" s="9">
        <f>'Heat Matrix Calc'!FS76</f>
        <v>-33.479999999999997</v>
      </c>
      <c r="K356" s="9">
        <f>'Heat Matrix Calc'!FT76</f>
        <v>0</v>
      </c>
      <c r="L356" s="9">
        <f>'Heat Matrix Calc'!FU76</f>
        <v>-193.73375443921952</v>
      </c>
      <c r="M356" s="9">
        <f>'Heat Matrix Calc'!FV76</f>
        <v>0</v>
      </c>
      <c r="N356" s="172">
        <f>'Heat Matrix Calc'!FW76</f>
        <v>0</v>
      </c>
      <c r="O356" s="173">
        <f>'Heat Matrix Calc'!FX76</f>
        <v>0</v>
      </c>
      <c r="P356" s="174">
        <f>'Heat Matrix Calc'!FY76</f>
        <v>0</v>
      </c>
      <c r="R356" s="220" t="s">
        <v>27</v>
      </c>
      <c r="S356" s="220">
        <f t="shared" ref="S356:S357" si="41">SUM(E356:P356)</f>
        <v>-1499.4537544392197</v>
      </c>
    </row>
    <row r="357" spans="3:25" x14ac:dyDescent="0.25">
      <c r="C357" s="1" t="s">
        <v>19</v>
      </c>
      <c r="D357" s="2" t="s">
        <v>28</v>
      </c>
      <c r="E357" s="9">
        <f>'Heat Matrix Calc'!FN77</f>
        <v>-127.21527639668726</v>
      </c>
      <c r="F357" s="9">
        <f>'Heat Matrix Calc'!FO77</f>
        <v>0</v>
      </c>
      <c r="G357" s="9">
        <f>'Heat Matrix Calc'!FP77</f>
        <v>-18.173610913812468</v>
      </c>
      <c r="H357" s="9">
        <f>'Heat Matrix Calc'!FQ77</f>
        <v>-18.173610913812468</v>
      </c>
      <c r="I357" s="9">
        <f>'Heat Matrix Calc'!FR77</f>
        <v>0</v>
      </c>
      <c r="J357" s="9">
        <f>'Heat Matrix Calc'!FS77</f>
        <v>0</v>
      </c>
      <c r="K357" s="9">
        <f>'Heat Matrix Calc'!FT77</f>
        <v>193.73375443921952</v>
      </c>
      <c r="L357" s="9">
        <f>'Heat Matrix Calc'!FU77</f>
        <v>0</v>
      </c>
      <c r="M357" s="9">
        <f>'Heat Matrix Calc'!FV77</f>
        <v>-30.173036812184328</v>
      </c>
      <c r="N357" s="172">
        <f>'Heat Matrix Calc'!FW77</f>
        <v>0</v>
      </c>
      <c r="O357" s="173">
        <f>'Heat Matrix Calc'!FX77</f>
        <v>0</v>
      </c>
      <c r="P357" s="174">
        <f>'Heat Matrix Calc'!FY77</f>
        <v>0</v>
      </c>
      <c r="R357" s="220" t="s">
        <v>19</v>
      </c>
      <c r="S357" s="220">
        <f t="shared" si="41"/>
        <v>-1.7805972770119638E-3</v>
      </c>
      <c r="U357" s="220">
        <f>SUMIF(S354:S357,"&lt;0",S354:S357)</f>
        <v>-3374.0379350364965</v>
      </c>
      <c r="V357" s="220">
        <f>SUMIF(S354:S357,"&gt;0",S354:S357)</f>
        <v>0</v>
      </c>
      <c r="Y357" s="220">
        <f>U357/31</f>
        <v>-108.83993338827408</v>
      </c>
    </row>
    <row r="358" spans="3:25" x14ac:dyDescent="0.25">
      <c r="C358" s="1" t="s">
        <v>35</v>
      </c>
      <c r="D358" s="2" t="s">
        <v>28</v>
      </c>
      <c r="E358" s="9">
        <f>'Heat Matrix Calc'!FN78</f>
        <v>0</v>
      </c>
      <c r="F358" s="9">
        <f>'Heat Matrix Calc'!FO78</f>
        <v>0</v>
      </c>
      <c r="G358" s="9">
        <f>'Heat Matrix Calc'!FP78</f>
        <v>0</v>
      </c>
      <c r="H358" s="9">
        <f>'Heat Matrix Calc'!FQ78</f>
        <v>0</v>
      </c>
      <c r="I358" s="9">
        <f>'Heat Matrix Calc'!FR78</f>
        <v>0</v>
      </c>
      <c r="J358" s="9">
        <f>'Heat Matrix Calc'!FS78</f>
        <v>0</v>
      </c>
      <c r="K358" s="9">
        <f>'Heat Matrix Calc'!FT78</f>
        <v>0</v>
      </c>
      <c r="L358" s="9">
        <f>'Heat Matrix Calc'!FU78</f>
        <v>30.173036812184328</v>
      </c>
      <c r="M358" s="9">
        <f>'Heat Matrix Calc'!FV78</f>
        <v>0</v>
      </c>
      <c r="N358" s="13">
        <f>'Heat Matrix Calc'!FW78</f>
        <v>0</v>
      </c>
      <c r="O358" s="5">
        <f>'Heat Matrix Calc'!FX78</f>
        <v>0</v>
      </c>
      <c r="P358" s="14">
        <f>'Heat Matrix Calc'!FY78</f>
        <v>0</v>
      </c>
    </row>
    <row r="359" spans="3:25" x14ac:dyDescent="0.25">
      <c r="C359" s="1" t="s">
        <v>33</v>
      </c>
      <c r="D359" s="2" t="s">
        <v>28</v>
      </c>
      <c r="E359" s="13">
        <f>'Heat Matrix Calc'!FN79</f>
        <v>0</v>
      </c>
      <c r="F359" s="13">
        <f>'Heat Matrix Calc'!FO79</f>
        <v>0</v>
      </c>
      <c r="G359" s="13">
        <f>'Heat Matrix Calc'!FP79</f>
        <v>0</v>
      </c>
      <c r="H359" s="13">
        <f>'Heat Matrix Calc'!FQ79</f>
        <v>0</v>
      </c>
      <c r="I359" s="172">
        <f>'Heat Matrix Calc'!FR79</f>
        <v>0</v>
      </c>
      <c r="J359" s="172">
        <f>'Heat Matrix Calc'!FS79</f>
        <v>0</v>
      </c>
      <c r="K359" s="172">
        <f>'Heat Matrix Calc'!FT79</f>
        <v>0</v>
      </c>
      <c r="L359" s="172">
        <f>'Heat Matrix Calc'!FU79</f>
        <v>0</v>
      </c>
      <c r="M359" s="13">
        <f>'Heat Matrix Calc'!FV79</f>
        <v>0</v>
      </c>
      <c r="N359" s="13">
        <f>'Heat Matrix Calc'!FW79</f>
        <v>0</v>
      </c>
      <c r="O359" s="5">
        <f>'Heat Matrix Calc'!FX79</f>
        <v>0</v>
      </c>
      <c r="P359" s="14">
        <f>'Heat Matrix Calc'!FY79</f>
        <v>0</v>
      </c>
      <c r="R359" s="220" t="s">
        <v>227</v>
      </c>
      <c r="S359" s="220">
        <f>-SUM(N350:P358)</f>
        <v>0</v>
      </c>
    </row>
    <row r="360" spans="3:25" x14ac:dyDescent="0.25">
      <c r="C360" s="1" t="s">
        <v>31</v>
      </c>
      <c r="D360" s="2" t="s">
        <v>28</v>
      </c>
      <c r="E360" s="5">
        <f>'Heat Matrix Calc'!FN80</f>
        <v>0</v>
      </c>
      <c r="F360" s="5">
        <f>'Heat Matrix Calc'!FO80</f>
        <v>0</v>
      </c>
      <c r="G360" s="5">
        <f>'Heat Matrix Calc'!FP80</f>
        <v>0</v>
      </c>
      <c r="H360" s="5">
        <f>'Heat Matrix Calc'!FQ80</f>
        <v>0</v>
      </c>
      <c r="I360" s="173">
        <f>'Heat Matrix Calc'!FR80</f>
        <v>0</v>
      </c>
      <c r="J360" s="173">
        <f>'Heat Matrix Calc'!FS80</f>
        <v>0</v>
      </c>
      <c r="K360" s="173">
        <f>'Heat Matrix Calc'!FT80</f>
        <v>0</v>
      </c>
      <c r="L360" s="173">
        <f>'Heat Matrix Calc'!FU80</f>
        <v>0</v>
      </c>
      <c r="M360" s="5">
        <f>'Heat Matrix Calc'!FV80</f>
        <v>0</v>
      </c>
      <c r="N360" s="5">
        <f>'Heat Matrix Calc'!FW80</f>
        <v>0</v>
      </c>
      <c r="O360" s="5">
        <f>'Heat Matrix Calc'!FX80</f>
        <v>0</v>
      </c>
      <c r="P360" s="14">
        <f>'Heat Matrix Calc'!FY80</f>
        <v>0</v>
      </c>
    </row>
    <row r="361" spans="3:25" x14ac:dyDescent="0.25">
      <c r="C361" s="1" t="s">
        <v>41</v>
      </c>
      <c r="D361" s="2" t="s">
        <v>28</v>
      </c>
      <c r="E361" s="14">
        <f>'Heat Matrix Calc'!FN81</f>
        <v>0</v>
      </c>
      <c r="F361" s="14">
        <f>'Heat Matrix Calc'!FO81</f>
        <v>0</v>
      </c>
      <c r="G361" s="14">
        <f>'Heat Matrix Calc'!FP81</f>
        <v>0</v>
      </c>
      <c r="H361" s="14">
        <f>'Heat Matrix Calc'!FQ81</f>
        <v>0</v>
      </c>
      <c r="I361" s="174">
        <f>'Heat Matrix Calc'!FR81</f>
        <v>0</v>
      </c>
      <c r="J361" s="174">
        <f>'Heat Matrix Calc'!FS81</f>
        <v>0</v>
      </c>
      <c r="K361" s="174">
        <f>'Heat Matrix Calc'!FT81</f>
        <v>0</v>
      </c>
      <c r="L361" s="174">
        <f>'Heat Matrix Calc'!FU81</f>
        <v>0</v>
      </c>
      <c r="M361" s="14">
        <f>'Heat Matrix Calc'!FV81</f>
        <v>0</v>
      </c>
      <c r="N361" s="14">
        <f>'Heat Matrix Calc'!FW81</f>
        <v>0</v>
      </c>
      <c r="O361" s="14">
        <f>'Heat Matrix Calc'!FX81</f>
        <v>0</v>
      </c>
      <c r="P361" s="14">
        <f>'Heat Matrix Calc'!FY81</f>
        <v>0</v>
      </c>
      <c r="R361" s="220" t="s">
        <v>35</v>
      </c>
      <c r="S361" s="220">
        <f>SUM(E358:P358)</f>
        <v>30.173036812184328</v>
      </c>
    </row>
    <row r="363" spans="3:25" ht="35" x14ac:dyDescent="0.25">
      <c r="C363" s="16" t="s">
        <v>211</v>
      </c>
      <c r="D363" s="16"/>
      <c r="E363" s="15" t="s">
        <v>39</v>
      </c>
      <c r="F363" s="15" t="s">
        <v>36</v>
      </c>
      <c r="G363" s="15" t="s">
        <v>37</v>
      </c>
      <c r="H363" s="15" t="s">
        <v>38</v>
      </c>
      <c r="I363" s="15" t="s">
        <v>20</v>
      </c>
      <c r="J363" s="15" t="s">
        <v>21</v>
      </c>
      <c r="K363" s="15" t="s">
        <v>27</v>
      </c>
      <c r="L363" s="15" t="s">
        <v>19</v>
      </c>
      <c r="M363" s="15" t="s">
        <v>35</v>
      </c>
      <c r="N363" s="15" t="s">
        <v>33</v>
      </c>
      <c r="O363" s="15" t="s">
        <v>31</v>
      </c>
      <c r="P363" s="15" t="s">
        <v>41</v>
      </c>
      <c r="R363" s="218" t="s">
        <v>228</v>
      </c>
      <c r="S363" s="218">
        <f>SUM(S365:S376)</f>
        <v>5.1159076974727213E-13</v>
      </c>
    </row>
    <row r="364" spans="3:25" x14ac:dyDescent="0.25">
      <c r="C364" s="16"/>
      <c r="D364" s="16"/>
      <c r="E364" s="190" t="s">
        <v>221</v>
      </c>
      <c r="F364" s="190" t="str">
        <f>E364</f>
        <v>Dec</v>
      </c>
      <c r="G364" s="190" t="str">
        <f t="shared" ref="G364:P364" si="42">F364</f>
        <v>Dec</v>
      </c>
      <c r="H364" s="190" t="str">
        <f t="shared" si="42"/>
        <v>Dec</v>
      </c>
      <c r="I364" s="190" t="str">
        <f t="shared" si="42"/>
        <v>Dec</v>
      </c>
      <c r="J364" s="190" t="str">
        <f t="shared" si="42"/>
        <v>Dec</v>
      </c>
      <c r="K364" s="190" t="str">
        <f t="shared" si="42"/>
        <v>Dec</v>
      </c>
      <c r="L364" s="190" t="str">
        <f t="shared" si="42"/>
        <v>Dec</v>
      </c>
      <c r="M364" s="190" t="str">
        <f t="shared" si="42"/>
        <v>Dec</v>
      </c>
      <c r="N364" s="190" t="str">
        <f t="shared" si="42"/>
        <v>Dec</v>
      </c>
      <c r="O364" s="190" t="str">
        <f t="shared" si="42"/>
        <v>Dec</v>
      </c>
      <c r="P364" s="190" t="str">
        <f t="shared" si="42"/>
        <v>Dec</v>
      </c>
      <c r="Q364" s="171"/>
      <c r="R364" s="219"/>
      <c r="S364" s="219"/>
    </row>
    <row r="365" spans="3:25" x14ac:dyDescent="0.25">
      <c r="C365" s="1" t="s">
        <v>39</v>
      </c>
      <c r="D365" s="2" t="s">
        <v>29</v>
      </c>
      <c r="E365" s="9">
        <f>'Heat Matrix Calc'!FN156</f>
        <v>0</v>
      </c>
      <c r="F365" s="9">
        <f>'Heat Matrix Calc'!FO156</f>
        <v>0</v>
      </c>
      <c r="G365" s="9">
        <f>'Heat Matrix Calc'!FP156</f>
        <v>0</v>
      </c>
      <c r="H365" s="9">
        <f>'Heat Matrix Calc'!FQ156</f>
        <v>0</v>
      </c>
      <c r="I365" s="9">
        <f>'Heat Matrix Calc'!FR156</f>
        <v>333.31200000000001</v>
      </c>
      <c r="J365" s="9">
        <f>'Heat Matrix Calc'!FS156</f>
        <v>885.36</v>
      </c>
      <c r="K365" s="9">
        <f>'Heat Matrix Calc'!FT156</f>
        <v>885.36</v>
      </c>
      <c r="L365" s="9">
        <f>'Heat Matrix Calc'!FU156</f>
        <v>86.251184926511669</v>
      </c>
      <c r="M365" s="9">
        <f>'Heat Matrix Calc'!FV156</f>
        <v>0</v>
      </c>
      <c r="N365" s="13">
        <f>'Heat Matrix Calc'!FW156</f>
        <v>0</v>
      </c>
      <c r="O365" s="5">
        <f>'Heat Matrix Calc'!FX156</f>
        <v>0</v>
      </c>
      <c r="P365" s="14">
        <f>'Heat Matrix Calc'!FY156</f>
        <v>0</v>
      </c>
      <c r="R365" s="220" t="s">
        <v>48</v>
      </c>
      <c r="S365" s="220">
        <f>SUM(E365:P368)</f>
        <v>3220.516780619801</v>
      </c>
    </row>
    <row r="366" spans="3:25" x14ac:dyDescent="0.25">
      <c r="C366" s="1" t="s">
        <v>36</v>
      </c>
      <c r="D366" s="2" t="s">
        <v>29</v>
      </c>
      <c r="E366" s="9">
        <f>'Heat Matrix Calc'!FN157</f>
        <v>0</v>
      </c>
      <c r="F366" s="9">
        <f>'Heat Matrix Calc'!FO157</f>
        <v>0</v>
      </c>
      <c r="G366" s="9">
        <f>'Heat Matrix Calc'!FP157</f>
        <v>0</v>
      </c>
      <c r="H366" s="9">
        <f>'Heat Matrix Calc'!FQ157</f>
        <v>0</v>
      </c>
      <c r="I366" s="9">
        <f>'Heat Matrix Calc'!FR157</f>
        <v>185.70239999999998</v>
      </c>
      <c r="J366" s="9">
        <f>'Heat Matrix Calc'!FS157</f>
        <v>0</v>
      </c>
      <c r="K366" s="9">
        <f>'Heat Matrix Calc'!FT157</f>
        <v>0</v>
      </c>
      <c r="L366" s="9">
        <f>'Heat Matrix Calc'!FU157</f>
        <v>0</v>
      </c>
      <c r="M366" s="9">
        <f>'Heat Matrix Calc'!FV157</f>
        <v>0</v>
      </c>
      <c r="N366" s="13">
        <f>'Heat Matrix Calc'!FW157</f>
        <v>0</v>
      </c>
      <c r="O366" s="5">
        <f>'Heat Matrix Calc'!FX157</f>
        <v>0</v>
      </c>
      <c r="P366" s="14">
        <f>'Heat Matrix Calc'!FY157</f>
        <v>0</v>
      </c>
    </row>
    <row r="367" spans="3:25" x14ac:dyDescent="0.25">
      <c r="C367" s="1" t="s">
        <v>37</v>
      </c>
      <c r="D367" s="2" t="s">
        <v>29</v>
      </c>
      <c r="E367" s="9">
        <f>'Heat Matrix Calc'!FN158</f>
        <v>0</v>
      </c>
      <c r="F367" s="9">
        <f>'Heat Matrix Calc'!FO158</f>
        <v>0</v>
      </c>
      <c r="G367" s="9">
        <f>'Heat Matrix Calc'!FP158</f>
        <v>0</v>
      </c>
      <c r="H367" s="9">
        <f>'Heat Matrix Calc'!FQ158</f>
        <v>0</v>
      </c>
      <c r="I367" s="9">
        <f>'Heat Matrix Calc'!FR158</f>
        <v>238.08</v>
      </c>
      <c r="J367" s="9">
        <f>'Heat Matrix Calc'!FS158</f>
        <v>252.96</v>
      </c>
      <c r="K367" s="9">
        <f>'Heat Matrix Calc'!FT158</f>
        <v>252.96</v>
      </c>
      <c r="L367" s="9">
        <f>'Heat Matrix Calc'!FU158</f>
        <v>12.321597846644526</v>
      </c>
      <c r="M367" s="9">
        <f>'Heat Matrix Calc'!FV158</f>
        <v>0</v>
      </c>
      <c r="N367" s="13">
        <f>'Heat Matrix Calc'!FW158</f>
        <v>0</v>
      </c>
      <c r="O367" s="5">
        <f>'Heat Matrix Calc'!FX158</f>
        <v>0</v>
      </c>
      <c r="P367" s="14">
        <f>'Heat Matrix Calc'!FY158</f>
        <v>0</v>
      </c>
    </row>
    <row r="368" spans="3:25" x14ac:dyDescent="0.25">
      <c r="C368" s="1" t="s">
        <v>38</v>
      </c>
      <c r="D368" s="2" t="s">
        <v>29</v>
      </c>
      <c r="E368" s="9">
        <f>'Heat Matrix Calc'!FN159</f>
        <v>0</v>
      </c>
      <c r="F368" s="9">
        <f>'Heat Matrix Calc'!FO159</f>
        <v>0</v>
      </c>
      <c r="G368" s="9">
        <f>'Heat Matrix Calc'!FP159</f>
        <v>0</v>
      </c>
      <c r="H368" s="9">
        <f>'Heat Matrix Calc'!FQ159</f>
        <v>0</v>
      </c>
      <c r="I368" s="9">
        <f>'Heat Matrix Calc'!FR159</f>
        <v>0</v>
      </c>
      <c r="J368" s="9">
        <f>'Heat Matrix Calc'!FS159</f>
        <v>12.648</v>
      </c>
      <c r="K368" s="9">
        <f>'Heat Matrix Calc'!FT159</f>
        <v>63.24</v>
      </c>
      <c r="L368" s="9">
        <f>'Heat Matrix Calc'!FU159</f>
        <v>12.321597846644526</v>
      </c>
      <c r="M368" s="9">
        <f>'Heat Matrix Calc'!FV159</f>
        <v>0</v>
      </c>
      <c r="N368" s="13">
        <f>'Heat Matrix Calc'!FW159</f>
        <v>0</v>
      </c>
      <c r="O368" s="5">
        <f>'Heat Matrix Calc'!FX159</f>
        <v>0</v>
      </c>
      <c r="P368" s="14">
        <f>'Heat Matrix Calc'!FY159</f>
        <v>0</v>
      </c>
    </row>
    <row r="369" spans="3:25" x14ac:dyDescent="0.25">
      <c r="C369" s="1" t="s">
        <v>20</v>
      </c>
      <c r="D369" s="2" t="s">
        <v>29</v>
      </c>
      <c r="E369" s="9">
        <f>'Heat Matrix Calc'!FN160</f>
        <v>-333.31200000000001</v>
      </c>
      <c r="F369" s="9">
        <f>'Heat Matrix Calc'!FO160</f>
        <v>-185.70239999999998</v>
      </c>
      <c r="G369" s="9">
        <f>'Heat Matrix Calc'!FP160</f>
        <v>-238.08</v>
      </c>
      <c r="H369" s="9">
        <f>'Heat Matrix Calc'!FQ160</f>
        <v>0</v>
      </c>
      <c r="I369" s="9">
        <f>'Heat Matrix Calc'!FR160</f>
        <v>0</v>
      </c>
      <c r="J369" s="9">
        <f>'Heat Matrix Calc'!FS160</f>
        <v>33.479999999999997</v>
      </c>
      <c r="K369" s="9">
        <f>'Heat Matrix Calc'!FT160</f>
        <v>0</v>
      </c>
      <c r="L369" s="9">
        <f>'Heat Matrix Calc'!FU160</f>
        <v>0</v>
      </c>
      <c r="M369" s="9">
        <f>'Heat Matrix Calc'!FV160</f>
        <v>0</v>
      </c>
      <c r="N369" s="172">
        <f>'Heat Matrix Calc'!FW160</f>
        <v>0</v>
      </c>
      <c r="O369" s="173">
        <f>'Heat Matrix Calc'!FX160</f>
        <v>0</v>
      </c>
      <c r="P369" s="174">
        <f>'Heat Matrix Calc'!FY160</f>
        <v>0</v>
      </c>
      <c r="R369" s="220" t="s">
        <v>20</v>
      </c>
      <c r="S369" s="220">
        <f>SUM(E369:P369)</f>
        <v>-723.61440000000005</v>
      </c>
    </row>
    <row r="370" spans="3:25" x14ac:dyDescent="0.25">
      <c r="C370" s="1" t="s">
        <v>21</v>
      </c>
      <c r="D370" s="2" t="s">
        <v>29</v>
      </c>
      <c r="E370" s="9">
        <f>'Heat Matrix Calc'!FN161</f>
        <v>-885.36</v>
      </c>
      <c r="F370" s="9">
        <f>'Heat Matrix Calc'!FO161</f>
        <v>0</v>
      </c>
      <c r="G370" s="9">
        <f>'Heat Matrix Calc'!FP161</f>
        <v>-252.96</v>
      </c>
      <c r="H370" s="9">
        <f>'Heat Matrix Calc'!FQ161</f>
        <v>-12.648</v>
      </c>
      <c r="I370" s="9">
        <f>'Heat Matrix Calc'!FR161</f>
        <v>-33.479999999999997</v>
      </c>
      <c r="J370" s="9">
        <f>'Heat Matrix Calc'!FS161</f>
        <v>0</v>
      </c>
      <c r="K370" s="9">
        <f>'Heat Matrix Calc'!FT161</f>
        <v>0</v>
      </c>
      <c r="L370" s="9">
        <f>'Heat Matrix Calc'!FU161</f>
        <v>0</v>
      </c>
      <c r="M370" s="9">
        <f>'Heat Matrix Calc'!FV161</f>
        <v>0</v>
      </c>
      <c r="N370" s="172">
        <f>'Heat Matrix Calc'!FW161</f>
        <v>0</v>
      </c>
      <c r="O370" s="173">
        <f>'Heat Matrix Calc'!FX161</f>
        <v>0</v>
      </c>
      <c r="P370" s="174">
        <f>'Heat Matrix Calc'!FY161</f>
        <v>0</v>
      </c>
      <c r="R370" s="220" t="s">
        <v>21</v>
      </c>
      <c r="S370" s="220">
        <f>SUM(E370:P370)</f>
        <v>-1184.4479999999999</v>
      </c>
    </row>
    <row r="371" spans="3:25" x14ac:dyDescent="0.25">
      <c r="C371" s="1" t="s">
        <v>27</v>
      </c>
      <c r="D371" s="2" t="s">
        <v>29</v>
      </c>
      <c r="E371" s="9">
        <f>'Heat Matrix Calc'!FN162</f>
        <v>-885.36</v>
      </c>
      <c r="F371" s="9">
        <f>'Heat Matrix Calc'!FO162</f>
        <v>0</v>
      </c>
      <c r="G371" s="9">
        <f>'Heat Matrix Calc'!FP162</f>
        <v>-252.96</v>
      </c>
      <c r="H371" s="9">
        <f>'Heat Matrix Calc'!FQ162</f>
        <v>-63.24</v>
      </c>
      <c r="I371" s="9">
        <f>'Heat Matrix Calc'!FR162</f>
        <v>0</v>
      </c>
      <c r="J371" s="9">
        <f>'Heat Matrix Calc'!FS162</f>
        <v>0</v>
      </c>
      <c r="K371" s="9">
        <f>'Heat Matrix Calc'!FT162</f>
        <v>0</v>
      </c>
      <c r="L371" s="9">
        <f>'Heat Matrix Calc'!FU162</f>
        <v>-291.92404845049822</v>
      </c>
      <c r="M371" s="9">
        <f>'Heat Matrix Calc'!FV162</f>
        <v>0</v>
      </c>
      <c r="N371" s="172">
        <f>'Heat Matrix Calc'!FW162</f>
        <v>0</v>
      </c>
      <c r="O371" s="173">
        <f>'Heat Matrix Calc'!FX162</f>
        <v>0</v>
      </c>
      <c r="P371" s="174">
        <f>'Heat Matrix Calc'!FY162</f>
        <v>0</v>
      </c>
      <c r="R371" s="220" t="s">
        <v>27</v>
      </c>
      <c r="S371" s="220">
        <f t="shared" ref="S371:S372" si="43">SUM(E371:P371)</f>
        <v>-1493.4840484504982</v>
      </c>
    </row>
    <row r="372" spans="3:25" x14ac:dyDescent="0.25">
      <c r="C372" s="1" t="s">
        <v>19</v>
      </c>
      <c r="D372" s="2" t="s">
        <v>29</v>
      </c>
      <c r="E372" s="9">
        <f>'Heat Matrix Calc'!FN163</f>
        <v>-86.251184926511669</v>
      </c>
      <c r="F372" s="9">
        <f>'Heat Matrix Calc'!FO163</f>
        <v>0</v>
      </c>
      <c r="G372" s="9">
        <f>'Heat Matrix Calc'!FP163</f>
        <v>-12.321597846644526</v>
      </c>
      <c r="H372" s="9">
        <f>'Heat Matrix Calc'!FQ163</f>
        <v>-12.321597846644526</v>
      </c>
      <c r="I372" s="9">
        <f>'Heat Matrix Calc'!FR163</f>
        <v>0</v>
      </c>
      <c r="J372" s="9">
        <f>'Heat Matrix Calc'!FS163</f>
        <v>0</v>
      </c>
      <c r="K372" s="9">
        <f>'Heat Matrix Calc'!FT163</f>
        <v>291.92404845049822</v>
      </c>
      <c r="L372" s="9">
        <f>'Heat Matrix Calc'!FU163</f>
        <v>0</v>
      </c>
      <c r="M372" s="9">
        <f>'Heat Matrix Calc'!FV163</f>
        <v>-181.03179543122991</v>
      </c>
      <c r="N372" s="172">
        <f>'Heat Matrix Calc'!FW163</f>
        <v>0</v>
      </c>
      <c r="O372" s="173">
        <f>'Heat Matrix Calc'!FX163</f>
        <v>0</v>
      </c>
      <c r="P372" s="174">
        <f>'Heat Matrix Calc'!FY163</f>
        <v>0</v>
      </c>
      <c r="R372" s="220" t="s">
        <v>19</v>
      </c>
      <c r="S372" s="220">
        <f t="shared" si="43"/>
        <v>-2.1276005323898062E-3</v>
      </c>
      <c r="U372" s="220">
        <f>SUMIF(S369:S372,"&lt;0",S369:S372)</f>
        <v>-3401.5485760510305</v>
      </c>
      <c r="V372" s="220">
        <f>SUMIF(S369:S372,"&gt;0",S369:S372)</f>
        <v>0</v>
      </c>
      <c r="Y372" s="220">
        <f>U372/31</f>
        <v>-109.72737342100099</v>
      </c>
    </row>
    <row r="373" spans="3:25" x14ac:dyDescent="0.25">
      <c r="C373" s="1" t="s">
        <v>35</v>
      </c>
      <c r="D373" s="2" t="s">
        <v>29</v>
      </c>
      <c r="E373" s="9">
        <f>'Heat Matrix Calc'!FN164</f>
        <v>0</v>
      </c>
      <c r="F373" s="9">
        <f>'Heat Matrix Calc'!FO164</f>
        <v>0</v>
      </c>
      <c r="G373" s="9">
        <f>'Heat Matrix Calc'!FP164</f>
        <v>0</v>
      </c>
      <c r="H373" s="9">
        <f>'Heat Matrix Calc'!FQ164</f>
        <v>0</v>
      </c>
      <c r="I373" s="9">
        <f>'Heat Matrix Calc'!FR164</f>
        <v>0</v>
      </c>
      <c r="J373" s="9">
        <f>'Heat Matrix Calc'!FS164</f>
        <v>0</v>
      </c>
      <c r="K373" s="9">
        <f>'Heat Matrix Calc'!FT164</f>
        <v>0</v>
      </c>
      <c r="L373" s="9">
        <f>'Heat Matrix Calc'!FU164</f>
        <v>181.03179543122991</v>
      </c>
      <c r="M373" s="9">
        <f>'Heat Matrix Calc'!FV164</f>
        <v>0</v>
      </c>
      <c r="N373" s="13">
        <f>'Heat Matrix Calc'!FW164</f>
        <v>0</v>
      </c>
      <c r="O373" s="5">
        <f>'Heat Matrix Calc'!FX164</f>
        <v>0</v>
      </c>
      <c r="P373" s="14">
        <f>'Heat Matrix Calc'!FY164</f>
        <v>0</v>
      </c>
    </row>
    <row r="374" spans="3:25" x14ac:dyDescent="0.25">
      <c r="C374" s="1" t="s">
        <v>33</v>
      </c>
      <c r="D374" s="2" t="s">
        <v>29</v>
      </c>
      <c r="E374" s="13">
        <f>'Heat Matrix Calc'!FN165</f>
        <v>0</v>
      </c>
      <c r="F374" s="13">
        <f>'Heat Matrix Calc'!FO165</f>
        <v>0</v>
      </c>
      <c r="G374" s="13">
        <f>'Heat Matrix Calc'!FP165</f>
        <v>0</v>
      </c>
      <c r="H374" s="13">
        <f>'Heat Matrix Calc'!FQ165</f>
        <v>0</v>
      </c>
      <c r="I374" s="172">
        <f>'Heat Matrix Calc'!FR165</f>
        <v>0</v>
      </c>
      <c r="J374" s="172">
        <f>'Heat Matrix Calc'!FS165</f>
        <v>0</v>
      </c>
      <c r="K374" s="172">
        <f>'Heat Matrix Calc'!FT165</f>
        <v>0</v>
      </c>
      <c r="L374" s="172">
        <f>'Heat Matrix Calc'!FU165</f>
        <v>0</v>
      </c>
      <c r="M374" s="13">
        <f>'Heat Matrix Calc'!FV165</f>
        <v>0</v>
      </c>
      <c r="N374" s="13">
        <f>'Heat Matrix Calc'!FW165</f>
        <v>0</v>
      </c>
      <c r="O374" s="5">
        <f>'Heat Matrix Calc'!FX165</f>
        <v>0</v>
      </c>
      <c r="P374" s="14">
        <f>'Heat Matrix Calc'!FY165</f>
        <v>0</v>
      </c>
      <c r="R374" s="220" t="s">
        <v>227</v>
      </c>
      <c r="S374" s="220">
        <f>-SUM(N365:P373)</f>
        <v>0</v>
      </c>
    </row>
    <row r="375" spans="3:25" x14ac:dyDescent="0.25">
      <c r="C375" s="1" t="s">
        <v>31</v>
      </c>
      <c r="D375" s="2" t="s">
        <v>29</v>
      </c>
      <c r="E375" s="5">
        <f>'Heat Matrix Calc'!FN166</f>
        <v>0</v>
      </c>
      <c r="F375" s="5">
        <f>'Heat Matrix Calc'!FO166</f>
        <v>0</v>
      </c>
      <c r="G375" s="5">
        <f>'Heat Matrix Calc'!FP166</f>
        <v>0</v>
      </c>
      <c r="H375" s="5">
        <f>'Heat Matrix Calc'!FQ166</f>
        <v>0</v>
      </c>
      <c r="I375" s="173">
        <f>'Heat Matrix Calc'!FR166</f>
        <v>0</v>
      </c>
      <c r="J375" s="173">
        <f>'Heat Matrix Calc'!FS166</f>
        <v>0</v>
      </c>
      <c r="K375" s="173">
        <f>'Heat Matrix Calc'!FT166</f>
        <v>0</v>
      </c>
      <c r="L375" s="173">
        <f>'Heat Matrix Calc'!FU166</f>
        <v>0</v>
      </c>
      <c r="M375" s="5">
        <f>'Heat Matrix Calc'!FV166</f>
        <v>0</v>
      </c>
      <c r="N375" s="5">
        <f>'Heat Matrix Calc'!FW166</f>
        <v>0</v>
      </c>
      <c r="O375" s="5">
        <f>'Heat Matrix Calc'!FX166</f>
        <v>0</v>
      </c>
      <c r="P375" s="14">
        <f>'Heat Matrix Calc'!FY166</f>
        <v>0</v>
      </c>
    </row>
    <row r="376" spans="3:25" x14ac:dyDescent="0.25">
      <c r="C376" s="1" t="s">
        <v>41</v>
      </c>
      <c r="D376" s="2" t="s">
        <v>29</v>
      </c>
      <c r="E376" s="14">
        <f>'Heat Matrix Calc'!FN167</f>
        <v>0</v>
      </c>
      <c r="F376" s="14">
        <f>'Heat Matrix Calc'!FO167</f>
        <v>0</v>
      </c>
      <c r="G376" s="14">
        <f>'Heat Matrix Calc'!FP167</f>
        <v>0</v>
      </c>
      <c r="H376" s="14">
        <f>'Heat Matrix Calc'!FQ167</f>
        <v>0</v>
      </c>
      <c r="I376" s="174">
        <f>'Heat Matrix Calc'!FR167</f>
        <v>0</v>
      </c>
      <c r="J376" s="174">
        <f>'Heat Matrix Calc'!FS167</f>
        <v>0</v>
      </c>
      <c r="K376" s="174">
        <f>'Heat Matrix Calc'!FT167</f>
        <v>0</v>
      </c>
      <c r="L376" s="174">
        <f>'Heat Matrix Calc'!FU167</f>
        <v>0</v>
      </c>
      <c r="M376" s="14">
        <f>'Heat Matrix Calc'!FV167</f>
        <v>0</v>
      </c>
      <c r="N376" s="14">
        <f>'Heat Matrix Calc'!FW167</f>
        <v>0</v>
      </c>
      <c r="O376" s="14">
        <f>'Heat Matrix Calc'!FX167</f>
        <v>0</v>
      </c>
      <c r="P376" s="14">
        <f>'Heat Matrix Calc'!FY167</f>
        <v>0</v>
      </c>
      <c r="R376" s="220" t="s">
        <v>35</v>
      </c>
      <c r="S376" s="220">
        <f>SUM(E373:P373)</f>
        <v>181.03179543122991</v>
      </c>
    </row>
  </sheetData>
  <sheetProtection algorithmName="SHA-512" hashValue="/YA79oyM4ZXy7ekXK5ZtX/MYlotO5/rwgjJjq5ryESDOiTaGzBvBfA9JtHUz4KI4LGLJUhiese61Nb2ILT8HmQ==" saltValue="CO7MhDNjkZBlsxBiADszAQ==" spinCount="100000" sheet="1" objects="1" scenarios="1" selectLockedCells="1" selectUnlockedCells="1"/>
  <phoneticPr fontId="1" type="noConversion"/>
  <pageMargins left="0.7" right="0.7" top="0.78740157499999996" bottom="0.78740157499999996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A6B6-ACB6-254C-B4CF-9F7D6BCDEE48}">
  <dimension ref="B1:GL138"/>
  <sheetViews>
    <sheetView topLeftCell="A59" zoomScaleNormal="100" workbookViewId="0">
      <selection activeCell="P16" sqref="P16"/>
    </sheetView>
  </sheetViews>
  <sheetFormatPr baseColWidth="10" defaultRowHeight="16" x14ac:dyDescent="0.2"/>
  <cols>
    <col min="1" max="1" width="2.83203125" style="4" customWidth="1"/>
    <col min="2" max="2" width="6.1640625" style="4" customWidth="1"/>
    <col min="3" max="3" width="15.83203125" style="1" customWidth="1"/>
    <col min="4" max="11" width="15.1640625" style="4" customWidth="1"/>
    <col min="12" max="16" width="13" style="4" customWidth="1"/>
    <col min="17" max="17" width="3.83203125" style="4" customWidth="1"/>
    <col min="18" max="18" width="10.83203125" style="4"/>
    <col min="19" max="19" width="13.6640625" style="4" customWidth="1"/>
    <col min="20" max="22" width="15.1640625" style="4" customWidth="1"/>
    <col min="23" max="23" width="15.1640625" style="30" customWidth="1"/>
    <col min="24" max="27" width="15.1640625" style="4" customWidth="1"/>
    <col min="28" max="28" width="12.5" style="4" customWidth="1"/>
    <col min="29" max="34" width="10.83203125" style="4"/>
    <col min="35" max="35" width="13.6640625" style="4" customWidth="1"/>
    <col min="36" max="38" width="15.1640625" style="4" customWidth="1"/>
    <col min="39" max="39" width="15.1640625" style="30" customWidth="1"/>
    <col min="40" max="43" width="15.1640625" style="4" customWidth="1"/>
    <col min="44" max="44" width="12.5" style="4" customWidth="1"/>
    <col min="45" max="50" width="10.83203125" style="4"/>
    <col min="51" max="51" width="13.6640625" style="4" customWidth="1"/>
    <col min="52" max="54" width="15.1640625" style="4" customWidth="1"/>
    <col min="55" max="55" width="15.1640625" style="30" customWidth="1"/>
    <col min="56" max="59" width="15.1640625" style="4" customWidth="1"/>
    <col min="60" max="60" width="12.5" style="4" customWidth="1"/>
    <col min="61" max="66" width="10.83203125" style="4"/>
    <col min="67" max="67" width="13.6640625" style="4" customWidth="1"/>
    <col min="68" max="70" width="15.1640625" style="4" customWidth="1"/>
    <col min="71" max="71" width="15.1640625" style="30" customWidth="1"/>
    <col min="72" max="75" width="15.1640625" style="4" customWidth="1"/>
    <col min="76" max="76" width="12.5" style="4" customWidth="1"/>
    <col min="77" max="82" width="10.83203125" style="4"/>
    <col min="83" max="83" width="13.6640625" style="4" customWidth="1"/>
    <col min="84" max="86" width="15.1640625" style="4" customWidth="1"/>
    <col min="87" max="87" width="15.1640625" style="30" customWidth="1"/>
    <col min="88" max="91" width="15.1640625" style="4" customWidth="1"/>
    <col min="92" max="92" width="12.5" style="4" customWidth="1"/>
    <col min="93" max="98" width="10.83203125" style="4"/>
    <col min="99" max="99" width="13.6640625" style="4" customWidth="1"/>
    <col min="100" max="102" width="15.1640625" style="4" customWidth="1"/>
    <col min="103" max="103" width="15.1640625" style="30" customWidth="1"/>
    <col min="104" max="107" width="15.1640625" style="4" customWidth="1"/>
    <col min="108" max="108" width="12.5" style="4" customWidth="1"/>
    <col min="109" max="114" width="10.83203125" style="4"/>
    <col min="115" max="115" width="13.6640625" style="4" customWidth="1"/>
    <col min="116" max="118" width="15.1640625" style="4" customWidth="1"/>
    <col min="119" max="119" width="15.1640625" style="30" customWidth="1"/>
    <col min="120" max="123" width="15.1640625" style="4" customWidth="1"/>
    <col min="124" max="124" width="12.5" style="4" customWidth="1"/>
    <col min="125" max="130" width="10.83203125" style="4"/>
    <col min="131" max="131" width="13.6640625" style="4" customWidth="1"/>
    <col min="132" max="134" width="15.1640625" style="4" customWidth="1"/>
    <col min="135" max="135" width="15.1640625" style="30" customWidth="1"/>
    <col min="136" max="139" width="15.1640625" style="4" customWidth="1"/>
    <col min="140" max="140" width="12.5" style="4" customWidth="1"/>
    <col min="141" max="146" width="10.83203125" style="4"/>
    <col min="147" max="147" width="13.6640625" style="4" customWidth="1"/>
    <col min="148" max="150" width="15.1640625" style="4" customWidth="1"/>
    <col min="151" max="151" width="15.1640625" style="30" customWidth="1"/>
    <col min="152" max="155" width="15.1640625" style="4" customWidth="1"/>
    <col min="156" max="156" width="12.5" style="4" customWidth="1"/>
    <col min="157" max="162" width="10.83203125" style="4"/>
    <col min="163" max="163" width="13.6640625" style="4" customWidth="1"/>
    <col min="164" max="166" width="15.1640625" style="4" customWidth="1"/>
    <col min="167" max="167" width="15.1640625" style="30" customWidth="1"/>
    <col min="168" max="171" width="15.1640625" style="4" customWidth="1"/>
    <col min="172" max="172" width="12.5" style="4" customWidth="1"/>
    <col min="173" max="178" width="10.83203125" style="4"/>
    <col min="179" max="179" width="13.6640625" style="4" customWidth="1"/>
    <col min="180" max="182" width="15.1640625" style="4" customWidth="1"/>
    <col min="183" max="183" width="15.1640625" style="30" customWidth="1"/>
    <col min="184" max="187" width="15.1640625" style="4" customWidth="1"/>
    <col min="188" max="188" width="12.5" style="4" customWidth="1"/>
    <col min="189" max="16384" width="10.83203125" style="4"/>
  </cols>
  <sheetData>
    <row r="1" spans="2:194" x14ac:dyDescent="0.2">
      <c r="B1" s="164"/>
      <c r="C1" s="165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4"/>
      <c r="S1" s="165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4"/>
      <c r="AI1" s="165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4"/>
      <c r="AY1" s="165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4"/>
      <c r="BO1" s="165"/>
      <c r="BP1" s="166"/>
      <c r="BQ1" s="166"/>
      <c r="BR1" s="166"/>
      <c r="BS1" s="166"/>
      <c r="BT1" s="166"/>
      <c r="BU1" s="166"/>
      <c r="BV1" s="166"/>
      <c r="BW1" s="166"/>
      <c r="BX1" s="166"/>
      <c r="BY1" s="166"/>
      <c r="BZ1" s="166"/>
      <c r="CA1" s="166"/>
      <c r="CB1" s="166"/>
      <c r="CC1" s="166"/>
      <c r="CD1" s="164"/>
      <c r="CE1" s="165"/>
      <c r="CF1" s="166"/>
      <c r="CG1" s="166"/>
      <c r="CH1" s="166"/>
      <c r="CI1" s="166"/>
      <c r="CJ1" s="166"/>
      <c r="CK1" s="166"/>
      <c r="CL1" s="166"/>
      <c r="CM1" s="166"/>
      <c r="CN1" s="166"/>
      <c r="CO1" s="166"/>
      <c r="CP1" s="166"/>
      <c r="CQ1" s="166"/>
      <c r="CR1" s="166"/>
      <c r="CS1" s="166"/>
      <c r="CT1" s="164"/>
      <c r="CU1" s="165"/>
      <c r="CV1" s="166"/>
      <c r="CW1" s="166"/>
      <c r="CX1" s="166"/>
      <c r="CY1" s="166"/>
      <c r="CZ1" s="166"/>
      <c r="DA1" s="166"/>
      <c r="DB1" s="166"/>
      <c r="DC1" s="166"/>
      <c r="DD1" s="166"/>
      <c r="DE1" s="166"/>
      <c r="DF1" s="166"/>
      <c r="DG1" s="166"/>
      <c r="DH1" s="166"/>
      <c r="DI1" s="166"/>
      <c r="DJ1" s="164"/>
      <c r="DK1" s="165"/>
      <c r="DL1" s="166"/>
      <c r="DM1" s="166"/>
      <c r="DN1" s="166"/>
      <c r="DO1" s="166"/>
      <c r="DP1" s="166"/>
      <c r="DQ1" s="166"/>
      <c r="DR1" s="166"/>
      <c r="DS1" s="166"/>
      <c r="DT1" s="166"/>
      <c r="DU1" s="166"/>
      <c r="DV1" s="166"/>
      <c r="DW1" s="166"/>
      <c r="DX1" s="166"/>
      <c r="DY1" s="166"/>
      <c r="DZ1" s="164"/>
      <c r="EA1" s="165"/>
      <c r="EB1" s="166"/>
      <c r="EC1" s="166"/>
      <c r="ED1" s="166"/>
      <c r="EE1" s="166"/>
      <c r="EF1" s="166"/>
      <c r="EG1" s="166"/>
      <c r="EH1" s="166"/>
      <c r="EI1" s="166"/>
      <c r="EJ1" s="166"/>
      <c r="EK1" s="166"/>
      <c r="EL1" s="166"/>
      <c r="EM1" s="166"/>
      <c r="EN1" s="166"/>
      <c r="EO1" s="166"/>
      <c r="EP1" s="164"/>
      <c r="EQ1" s="165"/>
      <c r="ER1" s="166"/>
      <c r="ES1" s="166"/>
      <c r="ET1" s="166"/>
      <c r="EU1" s="166"/>
      <c r="EV1" s="166"/>
      <c r="EW1" s="166"/>
      <c r="EX1" s="166"/>
      <c r="EY1" s="166"/>
      <c r="EZ1" s="166"/>
      <c r="FA1" s="166"/>
      <c r="FB1" s="166"/>
      <c r="FC1" s="166"/>
      <c r="FD1" s="166"/>
      <c r="FE1" s="166"/>
      <c r="FF1" s="164"/>
      <c r="FG1" s="165"/>
      <c r="FH1" s="166"/>
      <c r="FI1" s="166"/>
      <c r="FJ1" s="166"/>
      <c r="FK1" s="166"/>
      <c r="FL1" s="166"/>
      <c r="FM1" s="166"/>
      <c r="FN1" s="166"/>
      <c r="FO1" s="166"/>
      <c r="FP1" s="166"/>
      <c r="FQ1" s="166"/>
      <c r="FR1" s="166"/>
      <c r="FS1" s="166"/>
      <c r="FT1" s="166"/>
      <c r="FU1" s="166"/>
      <c r="FV1" s="164"/>
      <c r="FW1" s="165"/>
      <c r="FX1" s="166"/>
      <c r="FY1" s="166"/>
      <c r="FZ1" s="166"/>
      <c r="GA1" s="166"/>
      <c r="GB1" s="166"/>
      <c r="GC1" s="166"/>
      <c r="GD1" s="166"/>
      <c r="GE1" s="166"/>
      <c r="GF1" s="166"/>
      <c r="GG1" s="166"/>
      <c r="GH1" s="166"/>
      <c r="GI1" s="166"/>
      <c r="GJ1" s="166"/>
      <c r="GK1" s="166"/>
      <c r="GL1" s="201"/>
    </row>
    <row r="2" spans="2:194" ht="36" x14ac:dyDescent="0.3">
      <c r="B2" s="179" t="s">
        <v>50</v>
      </c>
      <c r="C2" s="199" t="s">
        <v>4</v>
      </c>
      <c r="D2" s="4" t="s">
        <v>47</v>
      </c>
      <c r="F2" s="16" t="s">
        <v>45</v>
      </c>
      <c r="G2" s="188" t="s">
        <v>39</v>
      </c>
      <c r="H2" s="188" t="s">
        <v>36</v>
      </c>
      <c r="I2" s="188" t="s">
        <v>37</v>
      </c>
      <c r="J2" s="188" t="s">
        <v>38</v>
      </c>
      <c r="K2" s="188" t="s">
        <v>20</v>
      </c>
      <c r="L2" s="15" t="s">
        <v>21</v>
      </c>
      <c r="M2" s="15" t="s">
        <v>27</v>
      </c>
      <c r="N2" s="15" t="s">
        <v>19</v>
      </c>
      <c r="O2" s="15" t="s">
        <v>35</v>
      </c>
      <c r="R2" s="179" t="s">
        <v>50</v>
      </c>
      <c r="S2" s="199" t="s">
        <v>5</v>
      </c>
      <c r="T2" s="4" t="s">
        <v>47</v>
      </c>
      <c r="W2" s="4"/>
      <c r="AH2" s="179" t="s">
        <v>50</v>
      </c>
      <c r="AI2" s="199" t="s">
        <v>6</v>
      </c>
      <c r="AJ2" s="4" t="s">
        <v>47</v>
      </c>
      <c r="AM2" s="4"/>
      <c r="AX2" s="179" t="s">
        <v>50</v>
      </c>
      <c r="AY2" s="199" t="s">
        <v>8</v>
      </c>
      <c r="AZ2" s="4" t="s">
        <v>47</v>
      </c>
      <c r="BC2" s="4"/>
      <c r="BN2" s="179" t="s">
        <v>50</v>
      </c>
      <c r="BO2" s="199" t="s">
        <v>219</v>
      </c>
      <c r="BP2" s="4" t="s">
        <v>47</v>
      </c>
      <c r="BS2" s="4"/>
      <c r="CD2" s="179" t="s">
        <v>50</v>
      </c>
      <c r="CE2" s="199" t="s">
        <v>10</v>
      </c>
      <c r="CF2" s="4" t="s">
        <v>47</v>
      </c>
      <c r="CI2" s="4"/>
      <c r="CT2" s="179" t="s">
        <v>50</v>
      </c>
      <c r="CU2" s="199" t="s">
        <v>11</v>
      </c>
      <c r="CV2" s="4" t="s">
        <v>47</v>
      </c>
      <c r="CY2" s="4"/>
      <c r="DJ2" s="179" t="s">
        <v>50</v>
      </c>
      <c r="DK2" s="199" t="s">
        <v>12</v>
      </c>
      <c r="DL2" s="4" t="s">
        <v>47</v>
      </c>
      <c r="DO2" s="4"/>
      <c r="DZ2" s="179" t="s">
        <v>50</v>
      </c>
      <c r="EA2" s="199" t="s">
        <v>13</v>
      </c>
      <c r="EB2" s="4" t="s">
        <v>47</v>
      </c>
      <c r="EE2" s="4"/>
      <c r="EP2" s="179" t="s">
        <v>50</v>
      </c>
      <c r="EQ2" s="199" t="s">
        <v>220</v>
      </c>
      <c r="ER2" s="4" t="s">
        <v>47</v>
      </c>
      <c r="EU2" s="4"/>
      <c r="FF2" s="179" t="s">
        <v>50</v>
      </c>
      <c r="FG2" s="199" t="s">
        <v>15</v>
      </c>
      <c r="FH2" s="4" t="s">
        <v>47</v>
      </c>
      <c r="FK2" s="4"/>
      <c r="FV2" s="179" t="s">
        <v>50</v>
      </c>
      <c r="FW2" s="199" t="s">
        <v>16</v>
      </c>
      <c r="FX2" s="4" t="s">
        <v>47</v>
      </c>
      <c r="GA2" s="4"/>
      <c r="GL2" s="202" t="s">
        <v>50</v>
      </c>
    </row>
    <row r="3" spans="2:194" x14ac:dyDescent="0.2">
      <c r="B3" s="178"/>
      <c r="C3" s="1" t="s">
        <v>48</v>
      </c>
      <c r="D3" s="4">
        <f>'Environment &amp; Targets'!Q$13</f>
        <v>-1</v>
      </c>
      <c r="F3" s="1" t="s">
        <v>39</v>
      </c>
      <c r="G3" s="4">
        <f>'Heat Matrix Calc'!E48</f>
        <v>0</v>
      </c>
      <c r="H3" s="4">
        <f>'Heat Matrix Calc'!F48</f>
        <v>0</v>
      </c>
      <c r="I3" s="4">
        <f>'Heat Matrix Calc'!G48</f>
        <v>0</v>
      </c>
      <c r="J3" s="4">
        <f>'Heat Matrix Calc'!H48</f>
        <v>0</v>
      </c>
      <c r="K3" s="8">
        <f>'Heat Matrix Calc'!I48</f>
        <v>56</v>
      </c>
      <c r="L3" s="8">
        <f>'Heat Matrix Calc'!J48</f>
        <v>140</v>
      </c>
      <c r="M3" s="8">
        <f>'Heat Matrix Calc'!K48</f>
        <v>140</v>
      </c>
      <c r="N3" s="8">
        <f>'Heat Matrix Calc'!L48</f>
        <v>28</v>
      </c>
      <c r="O3" s="6">
        <f>'Heat Matrix Calc'!M48</f>
        <v>0</v>
      </c>
      <c r="R3" s="178"/>
      <c r="S3" s="1" t="s">
        <v>48</v>
      </c>
      <c r="T3" s="4">
        <f>'Environment &amp; Targets'!R$13</f>
        <v>0</v>
      </c>
      <c r="W3" s="4"/>
      <c r="AH3" s="178"/>
      <c r="AI3" s="1" t="s">
        <v>48</v>
      </c>
      <c r="AJ3" s="4">
        <f>'Environment &amp; Targets'!S$13</f>
        <v>3</v>
      </c>
      <c r="AM3" s="4"/>
      <c r="AX3" s="178"/>
      <c r="AY3" s="1" t="s">
        <v>48</v>
      </c>
      <c r="AZ3" s="4">
        <f>'Environment &amp; Targets'!T$13</f>
        <v>6</v>
      </c>
      <c r="BC3" s="4"/>
      <c r="BN3" s="178"/>
      <c r="BO3" s="1" t="s">
        <v>48</v>
      </c>
      <c r="BP3" s="4">
        <f>'Environment &amp; Targets'!U$13</f>
        <v>10</v>
      </c>
      <c r="BS3" s="4"/>
      <c r="CD3" s="178"/>
      <c r="CE3" s="1" t="s">
        <v>48</v>
      </c>
      <c r="CF3" s="4">
        <f>'Environment &amp; Targets'!V$13</f>
        <v>14</v>
      </c>
      <c r="CI3" s="4"/>
      <c r="CT3" s="178"/>
      <c r="CU3" s="1" t="s">
        <v>48</v>
      </c>
      <c r="CV3" s="4">
        <f>'Environment &amp; Targets'!W$13</f>
        <v>16</v>
      </c>
      <c r="CY3" s="4"/>
      <c r="DJ3" s="178"/>
      <c r="DK3" s="1" t="s">
        <v>48</v>
      </c>
      <c r="DL3" s="4">
        <f>'Environment &amp; Targets'!X$13</f>
        <v>15</v>
      </c>
      <c r="DO3" s="4"/>
      <c r="DZ3" s="178"/>
      <c r="EA3" s="1" t="s">
        <v>48</v>
      </c>
      <c r="EB3" s="4">
        <f>'Environment &amp; Targets'!Y$13</f>
        <v>12</v>
      </c>
      <c r="EE3" s="4"/>
      <c r="EP3" s="178"/>
      <c r="EQ3" s="1" t="s">
        <v>48</v>
      </c>
      <c r="ER3" s="4">
        <f>'Environment &amp; Targets'!Z$13</f>
        <v>8</v>
      </c>
      <c r="EU3" s="4"/>
      <c r="FF3" s="178"/>
      <c r="FG3" s="1" t="s">
        <v>48</v>
      </c>
      <c r="FH3" s="4">
        <f>'Environment &amp; Targets'!AA$13</f>
        <v>3</v>
      </c>
      <c r="FK3" s="4"/>
      <c r="FV3" s="178"/>
      <c r="FW3" s="1" t="s">
        <v>48</v>
      </c>
      <c r="FX3" s="4">
        <f>'Environment &amp; Targets'!AB$13</f>
        <v>1</v>
      </c>
      <c r="GA3" s="4"/>
      <c r="GL3" s="203"/>
    </row>
    <row r="4" spans="2:194" x14ac:dyDescent="0.2">
      <c r="B4" s="164"/>
      <c r="C4" s="1" t="s">
        <v>20</v>
      </c>
      <c r="D4" s="4">
        <f>'Environment &amp; Targets'!Q$22</f>
        <v>17</v>
      </c>
      <c r="F4" s="1" t="s">
        <v>36</v>
      </c>
      <c r="G4" s="4">
        <f>'Heat Matrix Calc'!E49</f>
        <v>0</v>
      </c>
      <c r="H4" s="4">
        <f>'Heat Matrix Calc'!F49</f>
        <v>0</v>
      </c>
      <c r="I4" s="4">
        <f>'Heat Matrix Calc'!G49</f>
        <v>0</v>
      </c>
      <c r="J4" s="4">
        <f>'Heat Matrix Calc'!H49</f>
        <v>0</v>
      </c>
      <c r="K4" s="8">
        <f>'Heat Matrix Calc'!I49</f>
        <v>31.2</v>
      </c>
      <c r="L4" s="8">
        <f>'Heat Matrix Calc'!J49</f>
        <v>0</v>
      </c>
      <c r="M4" s="8">
        <f>'Heat Matrix Calc'!K49</f>
        <v>0</v>
      </c>
      <c r="N4" s="8">
        <f>'Heat Matrix Calc'!L49</f>
        <v>0</v>
      </c>
      <c r="O4" s="6">
        <f>'Heat Matrix Calc'!M49</f>
        <v>0</v>
      </c>
      <c r="R4" s="164"/>
      <c r="S4" s="1" t="s">
        <v>20</v>
      </c>
      <c r="T4" s="4">
        <f>'Environment &amp; Targets'!R$22</f>
        <v>17</v>
      </c>
      <c r="W4" s="4"/>
      <c r="AH4" s="164"/>
      <c r="AI4" s="1" t="s">
        <v>20</v>
      </c>
      <c r="AJ4" s="4">
        <f>'Environment &amp; Targets'!S$22</f>
        <v>17</v>
      </c>
      <c r="AM4" s="4"/>
      <c r="AX4" s="164"/>
      <c r="AY4" s="1" t="s">
        <v>20</v>
      </c>
      <c r="AZ4" s="4">
        <f>'Environment &amp; Targets'!T$22</f>
        <v>17</v>
      </c>
      <c r="BC4" s="4"/>
      <c r="BN4" s="164"/>
      <c r="BO4" s="1" t="s">
        <v>20</v>
      </c>
      <c r="BP4" s="4">
        <f>'Environment &amp; Targets'!U$22</f>
        <v>17</v>
      </c>
      <c r="BS4" s="4"/>
      <c r="CD4" s="164"/>
      <c r="CE4" s="1" t="s">
        <v>20</v>
      </c>
      <c r="CF4" s="4">
        <f>'Environment &amp; Targets'!V$22</f>
        <v>17</v>
      </c>
      <c r="CI4" s="4"/>
      <c r="CT4" s="164"/>
      <c r="CU4" s="1" t="s">
        <v>20</v>
      </c>
      <c r="CV4" s="4">
        <f>'Environment &amp; Targets'!W$22</f>
        <v>17</v>
      </c>
      <c r="CY4" s="4"/>
      <c r="DJ4" s="164"/>
      <c r="DK4" s="1" t="s">
        <v>20</v>
      </c>
      <c r="DL4" s="4">
        <f>'Environment &amp; Targets'!X$22</f>
        <v>17</v>
      </c>
      <c r="DO4" s="4"/>
      <c r="DZ4" s="164"/>
      <c r="EA4" s="1" t="s">
        <v>20</v>
      </c>
      <c r="EB4" s="4">
        <f>'Environment &amp; Targets'!Y$22</f>
        <v>17</v>
      </c>
      <c r="EE4" s="4"/>
      <c r="EP4" s="164"/>
      <c r="EQ4" s="1" t="s">
        <v>20</v>
      </c>
      <c r="ER4" s="4">
        <f>'Environment &amp; Targets'!Z$22</f>
        <v>17</v>
      </c>
      <c r="EU4" s="4"/>
      <c r="FF4" s="164"/>
      <c r="FG4" s="1" t="s">
        <v>20</v>
      </c>
      <c r="FH4" s="4">
        <f>'Environment &amp; Targets'!AA$22</f>
        <v>17</v>
      </c>
      <c r="FK4" s="4"/>
      <c r="FV4" s="164"/>
      <c r="FW4" s="1" t="s">
        <v>20</v>
      </c>
      <c r="FX4" s="4">
        <f>'Environment &amp; Targets'!AB$22</f>
        <v>17</v>
      </c>
      <c r="GA4" s="4"/>
      <c r="GL4" s="201"/>
    </row>
    <row r="5" spans="2:194" x14ac:dyDescent="0.2">
      <c r="B5" s="164"/>
      <c r="C5" s="1" t="s">
        <v>21</v>
      </c>
      <c r="D5" s="4">
        <f>'Environment &amp; Targets'!Q$24</f>
        <v>18</v>
      </c>
      <c r="F5" s="1" t="s">
        <v>37</v>
      </c>
      <c r="G5" s="4">
        <f>'Heat Matrix Calc'!E50</f>
        <v>0</v>
      </c>
      <c r="H5" s="4">
        <f>'Heat Matrix Calc'!F50</f>
        <v>0</v>
      </c>
      <c r="I5" s="4">
        <f>'Heat Matrix Calc'!G50</f>
        <v>0</v>
      </c>
      <c r="J5" s="4">
        <f>'Heat Matrix Calc'!H50</f>
        <v>0</v>
      </c>
      <c r="K5" s="8">
        <f>'Heat Matrix Calc'!I50</f>
        <v>40</v>
      </c>
      <c r="L5" s="8">
        <f>'Heat Matrix Calc'!J50</f>
        <v>40</v>
      </c>
      <c r="M5" s="8">
        <f>'Heat Matrix Calc'!K50</f>
        <v>40</v>
      </c>
      <c r="N5" s="8">
        <f>'Heat Matrix Calc'!L50</f>
        <v>4</v>
      </c>
      <c r="O5" s="6">
        <f>'Heat Matrix Calc'!M50</f>
        <v>0</v>
      </c>
      <c r="R5" s="164"/>
      <c r="S5" s="1" t="s">
        <v>21</v>
      </c>
      <c r="T5" s="4">
        <f>'Environment &amp; Targets'!R$24</f>
        <v>18</v>
      </c>
      <c r="W5" s="4"/>
      <c r="AH5" s="164"/>
      <c r="AI5" s="1" t="s">
        <v>21</v>
      </c>
      <c r="AJ5" s="4">
        <f>'Environment &amp; Targets'!S$24</f>
        <v>18</v>
      </c>
      <c r="AM5" s="4"/>
      <c r="AX5" s="164"/>
      <c r="AY5" s="1" t="s">
        <v>21</v>
      </c>
      <c r="AZ5" s="4">
        <f>'Environment &amp; Targets'!T$24</f>
        <v>18</v>
      </c>
      <c r="BC5" s="4"/>
      <c r="BN5" s="164"/>
      <c r="BO5" s="1" t="s">
        <v>21</v>
      </c>
      <c r="BP5" s="4">
        <f>'Environment &amp; Targets'!U$24</f>
        <v>18</v>
      </c>
      <c r="BS5" s="4"/>
      <c r="CD5" s="164"/>
      <c r="CE5" s="1" t="s">
        <v>21</v>
      </c>
      <c r="CF5" s="4">
        <f>'Environment &amp; Targets'!V$24</f>
        <v>18</v>
      </c>
      <c r="CI5" s="4"/>
      <c r="CT5" s="164"/>
      <c r="CU5" s="1" t="s">
        <v>21</v>
      </c>
      <c r="CV5" s="4">
        <f>'Environment &amp; Targets'!W$24</f>
        <v>18</v>
      </c>
      <c r="CY5" s="4"/>
      <c r="DJ5" s="164"/>
      <c r="DK5" s="1" t="s">
        <v>21</v>
      </c>
      <c r="DL5" s="4">
        <f>'Environment &amp; Targets'!X$24</f>
        <v>18</v>
      </c>
      <c r="DO5" s="4"/>
      <c r="DZ5" s="164"/>
      <c r="EA5" s="1" t="s">
        <v>21</v>
      </c>
      <c r="EB5" s="4">
        <f>'Environment &amp; Targets'!Y$24</f>
        <v>18</v>
      </c>
      <c r="EE5" s="4"/>
      <c r="EP5" s="164"/>
      <c r="EQ5" s="1" t="s">
        <v>21</v>
      </c>
      <c r="ER5" s="4">
        <f>'Environment &amp; Targets'!Z$24</f>
        <v>18</v>
      </c>
      <c r="EU5" s="4"/>
      <c r="FF5" s="164"/>
      <c r="FG5" s="1" t="s">
        <v>21</v>
      </c>
      <c r="FH5" s="4">
        <f>'Environment &amp; Targets'!AA$24</f>
        <v>18</v>
      </c>
      <c r="FK5" s="4"/>
      <c r="FV5" s="164"/>
      <c r="FW5" s="1" t="s">
        <v>21</v>
      </c>
      <c r="FX5" s="4">
        <f>'Environment &amp; Targets'!AB$24</f>
        <v>18</v>
      </c>
      <c r="GA5" s="4"/>
      <c r="GL5" s="201"/>
    </row>
    <row r="6" spans="2:194" x14ac:dyDescent="0.2">
      <c r="B6" s="164"/>
      <c r="C6" s="1" t="s">
        <v>27</v>
      </c>
      <c r="D6" s="4">
        <f>'Environment &amp; Targets'!Q$26</f>
        <v>19</v>
      </c>
      <c r="F6" s="1" t="s">
        <v>38</v>
      </c>
      <c r="G6" s="4">
        <f>'Heat Matrix Calc'!E51</f>
        <v>0</v>
      </c>
      <c r="H6" s="4">
        <f>'Heat Matrix Calc'!F51</f>
        <v>0</v>
      </c>
      <c r="I6" s="4">
        <f>'Heat Matrix Calc'!G51</f>
        <v>0</v>
      </c>
      <c r="J6" s="4">
        <f>'Heat Matrix Calc'!H51</f>
        <v>0</v>
      </c>
      <c r="K6" s="8">
        <f>'Heat Matrix Calc'!I51</f>
        <v>0</v>
      </c>
      <c r="L6" s="8">
        <f>'Heat Matrix Calc'!J51</f>
        <v>2</v>
      </c>
      <c r="M6" s="8">
        <f>'Heat Matrix Calc'!K51</f>
        <v>10</v>
      </c>
      <c r="N6" s="8">
        <f>'Heat Matrix Calc'!L51</f>
        <v>4</v>
      </c>
      <c r="O6" s="6">
        <f>'Heat Matrix Calc'!M51</f>
        <v>0</v>
      </c>
      <c r="R6" s="164"/>
      <c r="S6" s="1" t="s">
        <v>27</v>
      </c>
      <c r="T6" s="4">
        <f>'Environment &amp; Targets'!R$26</f>
        <v>19</v>
      </c>
      <c r="W6" s="4"/>
      <c r="AH6" s="164"/>
      <c r="AI6" s="1" t="s">
        <v>27</v>
      </c>
      <c r="AJ6" s="4">
        <f>'Environment &amp; Targets'!S$26</f>
        <v>19</v>
      </c>
      <c r="AM6" s="4"/>
      <c r="AX6" s="164"/>
      <c r="AY6" s="1" t="s">
        <v>27</v>
      </c>
      <c r="AZ6" s="4">
        <f>'Environment &amp; Targets'!T$26</f>
        <v>19</v>
      </c>
      <c r="BC6" s="4"/>
      <c r="BN6" s="164"/>
      <c r="BO6" s="1" t="s">
        <v>27</v>
      </c>
      <c r="BP6" s="4">
        <f>'Environment &amp; Targets'!U$26</f>
        <v>19</v>
      </c>
      <c r="BS6" s="4"/>
      <c r="CD6" s="164"/>
      <c r="CE6" s="1" t="s">
        <v>27</v>
      </c>
      <c r="CF6" s="4">
        <f>'Environment &amp; Targets'!V$26</f>
        <v>19</v>
      </c>
      <c r="CI6" s="4"/>
      <c r="CT6" s="164"/>
      <c r="CU6" s="1" t="s">
        <v>27</v>
      </c>
      <c r="CV6" s="4">
        <f>'Environment &amp; Targets'!W$26</f>
        <v>19</v>
      </c>
      <c r="CY6" s="4"/>
      <c r="DJ6" s="164"/>
      <c r="DK6" s="1" t="s">
        <v>27</v>
      </c>
      <c r="DL6" s="4">
        <f>'Environment &amp; Targets'!X$26</f>
        <v>19</v>
      </c>
      <c r="DO6" s="4"/>
      <c r="DZ6" s="164"/>
      <c r="EA6" s="1" t="s">
        <v>27</v>
      </c>
      <c r="EB6" s="4">
        <f>'Environment &amp; Targets'!Y$26</f>
        <v>19</v>
      </c>
      <c r="EE6" s="4"/>
      <c r="EP6" s="164"/>
      <c r="EQ6" s="1" t="s">
        <v>27</v>
      </c>
      <c r="ER6" s="4">
        <f>'Environment &amp; Targets'!Z$26</f>
        <v>19</v>
      </c>
      <c r="EU6" s="4"/>
      <c r="FF6" s="164"/>
      <c r="FG6" s="1" t="s">
        <v>27</v>
      </c>
      <c r="FH6" s="4">
        <f>'Environment &amp; Targets'!AA$26</f>
        <v>19</v>
      </c>
      <c r="FK6" s="4"/>
      <c r="FV6" s="164"/>
      <c r="FW6" s="1" t="s">
        <v>27</v>
      </c>
      <c r="FX6" s="4">
        <f>'Environment &amp; Targets'!AB$26</f>
        <v>19</v>
      </c>
      <c r="GA6" s="4"/>
      <c r="GL6" s="201"/>
    </row>
    <row r="7" spans="2:194" x14ac:dyDescent="0.2">
      <c r="B7" s="164"/>
      <c r="C7" s="1" t="s">
        <v>19</v>
      </c>
      <c r="D7" s="4">
        <f>'Environment &amp; Targets'!Q$28</f>
        <v>18</v>
      </c>
      <c r="F7" s="1" t="s">
        <v>20</v>
      </c>
      <c r="G7" s="8">
        <f>'Heat Matrix Calc'!E52</f>
        <v>56</v>
      </c>
      <c r="H7" s="8">
        <f>'Heat Matrix Calc'!F52</f>
        <v>31.2</v>
      </c>
      <c r="I7" s="8">
        <f>'Heat Matrix Calc'!G52</f>
        <v>40</v>
      </c>
      <c r="J7" s="8">
        <f>'Heat Matrix Calc'!H52</f>
        <v>0</v>
      </c>
      <c r="K7" s="7">
        <f>'Heat Matrix Calc'!I52</f>
        <v>0</v>
      </c>
      <c r="L7" s="7">
        <f>'Heat Matrix Calc'!J52</f>
        <v>90</v>
      </c>
      <c r="M7" s="7">
        <f>'Heat Matrix Calc'!K52</f>
        <v>0</v>
      </c>
      <c r="N7" s="7">
        <f>'Heat Matrix Calc'!L52</f>
        <v>0</v>
      </c>
      <c r="O7" s="6">
        <f>'Heat Matrix Calc'!M52</f>
        <v>0</v>
      </c>
      <c r="R7" s="164"/>
      <c r="S7" s="1" t="s">
        <v>19</v>
      </c>
      <c r="T7" s="4">
        <f>'Environment &amp; Targets'!R$28</f>
        <v>18</v>
      </c>
      <c r="W7" s="4"/>
      <c r="AH7" s="164"/>
      <c r="AI7" s="1" t="s">
        <v>19</v>
      </c>
      <c r="AJ7" s="4">
        <f>'Environment &amp; Targets'!S$28</f>
        <v>18</v>
      </c>
      <c r="AM7" s="4"/>
      <c r="AX7" s="164"/>
      <c r="AY7" s="1" t="s">
        <v>19</v>
      </c>
      <c r="AZ7" s="4">
        <f>'Environment &amp; Targets'!T$28</f>
        <v>18</v>
      </c>
      <c r="BC7" s="4"/>
      <c r="BN7" s="164"/>
      <c r="BO7" s="1" t="s">
        <v>19</v>
      </c>
      <c r="BP7" s="4">
        <f>'Environment &amp; Targets'!U$28</f>
        <v>18</v>
      </c>
      <c r="BS7" s="4"/>
      <c r="CD7" s="164"/>
      <c r="CE7" s="1" t="s">
        <v>19</v>
      </c>
      <c r="CF7" s="4">
        <f>'Environment &amp; Targets'!V$28</f>
        <v>18</v>
      </c>
      <c r="CI7" s="4"/>
      <c r="CT7" s="164"/>
      <c r="CU7" s="1" t="s">
        <v>19</v>
      </c>
      <c r="CV7" s="4">
        <f>'Environment &amp; Targets'!W$28</f>
        <v>18</v>
      </c>
      <c r="CY7" s="4"/>
      <c r="DJ7" s="164"/>
      <c r="DK7" s="1" t="s">
        <v>19</v>
      </c>
      <c r="DL7" s="4">
        <f>'Environment &amp; Targets'!X$28</f>
        <v>18</v>
      </c>
      <c r="DO7" s="4"/>
      <c r="DZ7" s="164"/>
      <c r="EA7" s="1" t="s">
        <v>19</v>
      </c>
      <c r="EB7" s="4">
        <f>'Environment &amp; Targets'!Y$28</f>
        <v>18</v>
      </c>
      <c r="EE7" s="4"/>
      <c r="EP7" s="164"/>
      <c r="EQ7" s="1" t="s">
        <v>19</v>
      </c>
      <c r="ER7" s="4">
        <f>'Environment &amp; Targets'!Z$28</f>
        <v>18</v>
      </c>
      <c r="EU7" s="4"/>
      <c r="FF7" s="164"/>
      <c r="FG7" s="1" t="s">
        <v>19</v>
      </c>
      <c r="FH7" s="4">
        <f>'Environment &amp; Targets'!AA$28</f>
        <v>18</v>
      </c>
      <c r="FK7" s="4"/>
      <c r="FV7" s="164"/>
      <c r="FW7" s="1" t="s">
        <v>19</v>
      </c>
      <c r="FX7" s="4">
        <f>'Environment &amp; Targets'!AB$28</f>
        <v>18</v>
      </c>
      <c r="GA7" s="4"/>
      <c r="GL7" s="201"/>
    </row>
    <row r="8" spans="2:194" x14ac:dyDescent="0.2">
      <c r="B8" s="164"/>
      <c r="C8" s="1" t="s">
        <v>57</v>
      </c>
      <c r="D8" s="4">
        <f>'Environment &amp; Targets'!Q$15</f>
        <v>12</v>
      </c>
      <c r="F8" s="1" t="s">
        <v>21</v>
      </c>
      <c r="G8" s="8">
        <f>'Heat Matrix Calc'!E53</f>
        <v>140</v>
      </c>
      <c r="H8" s="8">
        <f>'Heat Matrix Calc'!F53</f>
        <v>0</v>
      </c>
      <c r="I8" s="8">
        <f>'Heat Matrix Calc'!G53</f>
        <v>40</v>
      </c>
      <c r="J8" s="8">
        <f>'Heat Matrix Calc'!H53</f>
        <v>2</v>
      </c>
      <c r="K8" s="7">
        <f>'Heat Matrix Calc'!I53</f>
        <v>90</v>
      </c>
      <c r="L8" s="7">
        <f>'Heat Matrix Calc'!J53</f>
        <v>0</v>
      </c>
      <c r="M8" s="7">
        <f>'Heat Matrix Calc'!K53</f>
        <v>90</v>
      </c>
      <c r="N8" s="7">
        <f>'Heat Matrix Calc'!L53</f>
        <v>0</v>
      </c>
      <c r="O8" s="6">
        <f>'Heat Matrix Calc'!M53</f>
        <v>0</v>
      </c>
      <c r="R8" s="164"/>
      <c r="S8" s="1" t="s">
        <v>57</v>
      </c>
      <c r="T8" s="4">
        <f>'Environment &amp; Targets'!R$15</f>
        <v>12.5</v>
      </c>
      <c r="W8" s="4"/>
      <c r="AH8" s="164"/>
      <c r="AI8" s="1" t="s">
        <v>57</v>
      </c>
      <c r="AJ8" s="4">
        <f>'Environment &amp; Targets'!S$15</f>
        <v>13</v>
      </c>
      <c r="AM8" s="4"/>
      <c r="AX8" s="164"/>
      <c r="AY8" s="1" t="s">
        <v>57</v>
      </c>
      <c r="AZ8" s="4">
        <f>'Environment &amp; Targets'!T$15</f>
        <v>14</v>
      </c>
      <c r="BC8" s="4"/>
      <c r="BN8" s="164"/>
      <c r="BO8" s="1" t="s">
        <v>57</v>
      </c>
      <c r="BP8" s="4">
        <f>'Environment &amp; Targets'!U$15</f>
        <v>14.5</v>
      </c>
      <c r="BS8" s="4"/>
      <c r="CD8" s="164"/>
      <c r="CE8" s="1" t="s">
        <v>57</v>
      </c>
      <c r="CF8" s="4">
        <f>'Environment &amp; Targets'!V$15</f>
        <v>15</v>
      </c>
      <c r="CI8" s="4"/>
      <c r="CT8" s="164"/>
      <c r="CU8" s="1" t="s">
        <v>57</v>
      </c>
      <c r="CV8" s="4">
        <f>'Environment &amp; Targets'!W$15</f>
        <v>15</v>
      </c>
      <c r="CY8" s="4"/>
      <c r="DJ8" s="164"/>
      <c r="DK8" s="1" t="s">
        <v>57</v>
      </c>
      <c r="DL8" s="4">
        <f>'Environment &amp; Targets'!X$15</f>
        <v>15</v>
      </c>
      <c r="DO8" s="4"/>
      <c r="DZ8" s="164"/>
      <c r="EA8" s="1" t="s">
        <v>57</v>
      </c>
      <c r="EB8" s="4">
        <f>'Environment &amp; Targets'!Y$15</f>
        <v>14.5</v>
      </c>
      <c r="EE8" s="4"/>
      <c r="EP8" s="164"/>
      <c r="EQ8" s="1" t="s">
        <v>57</v>
      </c>
      <c r="ER8" s="4">
        <f>'Environment &amp; Targets'!Z$15</f>
        <v>14</v>
      </c>
      <c r="EU8" s="4"/>
      <c r="FF8" s="164"/>
      <c r="FG8" s="1" t="s">
        <v>57</v>
      </c>
      <c r="FH8" s="4">
        <f>'Environment &amp; Targets'!AA$15</f>
        <v>13.5</v>
      </c>
      <c r="FK8" s="4"/>
      <c r="FV8" s="164"/>
      <c r="FW8" s="1" t="s">
        <v>57</v>
      </c>
      <c r="FX8" s="4">
        <f>'Environment &amp; Targets'!AB$15</f>
        <v>13</v>
      </c>
      <c r="GA8" s="4"/>
      <c r="GL8" s="201"/>
    </row>
    <row r="9" spans="2:194" x14ac:dyDescent="0.2">
      <c r="B9" s="164"/>
      <c r="F9" s="1" t="s">
        <v>27</v>
      </c>
      <c r="G9" s="8">
        <f>'Heat Matrix Calc'!E54</f>
        <v>140</v>
      </c>
      <c r="H9" s="8">
        <f>'Heat Matrix Calc'!F54</f>
        <v>0</v>
      </c>
      <c r="I9" s="8">
        <f>'Heat Matrix Calc'!G54</f>
        <v>40</v>
      </c>
      <c r="J9" s="8">
        <f>'Heat Matrix Calc'!H54</f>
        <v>10</v>
      </c>
      <c r="K9" s="7">
        <f>'Heat Matrix Calc'!I54</f>
        <v>0</v>
      </c>
      <c r="L9" s="7">
        <f>'Heat Matrix Calc'!J54</f>
        <v>90</v>
      </c>
      <c r="M9" s="7">
        <f>'Heat Matrix Calc'!K54</f>
        <v>0</v>
      </c>
      <c r="N9" s="7">
        <f>'Heat Matrix Calc'!L54</f>
        <v>90</v>
      </c>
      <c r="O9" s="6">
        <f>'Heat Matrix Calc'!M54</f>
        <v>0</v>
      </c>
      <c r="R9" s="164"/>
      <c r="S9" s="1"/>
      <c r="W9" s="4"/>
      <c r="AH9" s="164"/>
      <c r="AI9" s="1"/>
      <c r="AM9" s="4"/>
      <c r="AX9" s="164"/>
      <c r="AY9" s="1"/>
      <c r="BC9" s="4"/>
      <c r="BN9" s="164"/>
      <c r="BO9" s="1"/>
      <c r="BS9" s="4"/>
      <c r="CD9" s="164"/>
      <c r="CE9" s="1"/>
      <c r="CI9" s="4"/>
      <c r="CT9" s="164"/>
      <c r="CU9" s="1"/>
      <c r="CY9" s="4"/>
      <c r="DJ9" s="164"/>
      <c r="DK9" s="1"/>
      <c r="DO9" s="4"/>
      <c r="DZ9" s="164"/>
      <c r="EA9" s="1"/>
      <c r="EE9" s="4"/>
      <c r="EP9" s="164"/>
      <c r="EQ9" s="1"/>
      <c r="EU9" s="4"/>
      <c r="FF9" s="164"/>
      <c r="FG9" s="1"/>
      <c r="FK9" s="4"/>
      <c r="FV9" s="164"/>
      <c r="FW9" s="1"/>
      <c r="GA9" s="4"/>
      <c r="GL9" s="201"/>
    </row>
    <row r="10" spans="2:194" x14ac:dyDescent="0.2">
      <c r="B10" s="164"/>
      <c r="F10" s="1" t="s">
        <v>19</v>
      </c>
      <c r="G10" s="8">
        <f>'Heat Matrix Calc'!E55</f>
        <v>28</v>
      </c>
      <c r="H10" s="8">
        <f>'Heat Matrix Calc'!F55</f>
        <v>0</v>
      </c>
      <c r="I10" s="8">
        <f>'Heat Matrix Calc'!G55</f>
        <v>4</v>
      </c>
      <c r="J10" s="8">
        <f>'Heat Matrix Calc'!H55</f>
        <v>4</v>
      </c>
      <c r="K10" s="7">
        <f>'Heat Matrix Calc'!I55</f>
        <v>0</v>
      </c>
      <c r="L10" s="7">
        <f>'Heat Matrix Calc'!J55</f>
        <v>0</v>
      </c>
      <c r="M10" s="7">
        <f>'Heat Matrix Calc'!K55</f>
        <v>90</v>
      </c>
      <c r="N10" s="7">
        <f>'Heat Matrix Calc'!L55</f>
        <v>0</v>
      </c>
      <c r="O10" s="6">
        <f>'Heat Matrix Calc'!M55</f>
        <v>380</v>
      </c>
      <c r="R10" s="164"/>
      <c r="S10" s="1"/>
      <c r="W10" s="4"/>
      <c r="AH10" s="164"/>
      <c r="AI10" s="1"/>
      <c r="AM10" s="4"/>
      <c r="AX10" s="164"/>
      <c r="AY10" s="1"/>
      <c r="BC10" s="4"/>
      <c r="BN10" s="164"/>
      <c r="BO10" s="1"/>
      <c r="BS10" s="4"/>
      <c r="CD10" s="164"/>
      <c r="CE10" s="1"/>
      <c r="CI10" s="4"/>
      <c r="CT10" s="164"/>
      <c r="CU10" s="1"/>
      <c r="CY10" s="4"/>
      <c r="DJ10" s="164"/>
      <c r="DK10" s="1"/>
      <c r="DO10" s="4"/>
      <c r="DZ10" s="164"/>
      <c r="EA10" s="1"/>
      <c r="EE10" s="4"/>
      <c r="EP10" s="164"/>
      <c r="EQ10" s="1"/>
      <c r="EU10" s="4"/>
      <c r="FF10" s="164"/>
      <c r="FG10" s="1"/>
      <c r="FK10" s="4"/>
      <c r="FV10" s="164"/>
      <c r="FW10" s="1"/>
      <c r="GA10" s="4"/>
      <c r="GL10" s="201"/>
    </row>
    <row r="11" spans="2:194" x14ac:dyDescent="0.2">
      <c r="B11" s="164"/>
      <c r="F11" s="1" t="s">
        <v>35</v>
      </c>
      <c r="G11" s="6">
        <f>'Heat Matrix Calc'!E56</f>
        <v>0</v>
      </c>
      <c r="H11" s="6">
        <f>'Heat Matrix Calc'!F56</f>
        <v>0</v>
      </c>
      <c r="I11" s="6">
        <f>'Heat Matrix Calc'!G56</f>
        <v>0</v>
      </c>
      <c r="J11" s="6">
        <f>'Heat Matrix Calc'!H56</f>
        <v>0</v>
      </c>
      <c r="K11" s="6">
        <f>'Heat Matrix Calc'!I56</f>
        <v>0</v>
      </c>
      <c r="L11" s="6">
        <f>'Heat Matrix Calc'!J56</f>
        <v>0</v>
      </c>
      <c r="M11" s="6">
        <f>'Heat Matrix Calc'!K56</f>
        <v>0</v>
      </c>
      <c r="N11" s="6">
        <f>'Heat Matrix Calc'!L56</f>
        <v>380</v>
      </c>
      <c r="O11" s="6">
        <f>'Heat Matrix Calc'!M56</f>
        <v>0</v>
      </c>
      <c r="R11" s="164"/>
      <c r="S11" s="1"/>
      <c r="W11" s="4"/>
      <c r="AH11" s="164"/>
      <c r="AI11" s="1"/>
      <c r="AM11" s="4"/>
      <c r="AX11" s="164"/>
      <c r="AY11" s="1"/>
      <c r="BC11" s="4"/>
      <c r="BN11" s="164"/>
      <c r="BO11" s="1"/>
      <c r="BS11" s="4"/>
      <c r="CD11" s="164"/>
      <c r="CE11" s="1"/>
      <c r="CI11" s="4"/>
      <c r="CT11" s="164"/>
      <c r="CU11" s="1"/>
      <c r="CY11" s="4"/>
      <c r="DJ11" s="164"/>
      <c r="DK11" s="1"/>
      <c r="DO11" s="4"/>
      <c r="DZ11" s="164"/>
      <c r="EA11" s="1"/>
      <c r="EE11" s="4"/>
      <c r="EP11" s="164"/>
      <c r="EQ11" s="1"/>
      <c r="EU11" s="4"/>
      <c r="FF11" s="164"/>
      <c r="FG11" s="1"/>
      <c r="FK11" s="4"/>
      <c r="FV11" s="164"/>
      <c r="FW11" s="1"/>
      <c r="GA11" s="4"/>
      <c r="GL11" s="201"/>
    </row>
    <row r="12" spans="2:194" x14ac:dyDescent="0.2">
      <c r="B12" s="164"/>
      <c r="R12" s="164"/>
      <c r="S12" s="1"/>
      <c r="W12" s="4"/>
      <c r="AH12" s="164"/>
      <c r="AI12" s="1"/>
      <c r="AM12" s="4"/>
      <c r="AX12" s="164"/>
      <c r="AY12" s="1"/>
      <c r="BC12" s="4"/>
      <c r="BN12" s="164"/>
      <c r="BO12" s="1"/>
      <c r="BS12" s="4"/>
      <c r="CD12" s="164"/>
      <c r="CE12" s="1"/>
      <c r="CI12" s="4"/>
      <c r="CT12" s="164"/>
      <c r="CU12" s="1"/>
      <c r="CY12" s="4"/>
      <c r="DJ12" s="164"/>
      <c r="DK12" s="1"/>
      <c r="DO12" s="4"/>
      <c r="DZ12" s="164"/>
      <c r="EA12" s="1"/>
      <c r="EE12" s="4"/>
      <c r="EP12" s="164"/>
      <c r="EQ12" s="1"/>
      <c r="EU12" s="4"/>
      <c r="FF12" s="164"/>
      <c r="FG12" s="1"/>
      <c r="FK12" s="4"/>
      <c r="FV12" s="164"/>
      <c r="FW12" s="1"/>
      <c r="GA12" s="4"/>
      <c r="GL12" s="201"/>
    </row>
    <row r="13" spans="2:194" x14ac:dyDescent="0.2">
      <c r="B13" s="164"/>
      <c r="R13" s="164"/>
      <c r="S13" s="1"/>
      <c r="W13" s="4"/>
      <c r="AH13" s="164"/>
      <c r="AI13" s="1"/>
      <c r="AM13" s="4"/>
      <c r="AX13" s="164"/>
      <c r="AY13" s="1"/>
      <c r="BC13" s="4"/>
      <c r="BN13" s="164"/>
      <c r="BO13" s="1"/>
      <c r="BS13" s="4"/>
      <c r="CD13" s="164"/>
      <c r="CE13" s="1"/>
      <c r="CI13" s="4"/>
      <c r="CT13" s="164"/>
      <c r="CU13" s="1"/>
      <c r="CY13" s="4"/>
      <c r="DJ13" s="164"/>
      <c r="DK13" s="1"/>
      <c r="DO13" s="4"/>
      <c r="DZ13" s="164"/>
      <c r="EA13" s="1"/>
      <c r="EE13" s="4"/>
      <c r="EP13" s="164"/>
      <c r="EQ13" s="1"/>
      <c r="EU13" s="4"/>
      <c r="FF13" s="164"/>
      <c r="FG13" s="1"/>
      <c r="FK13" s="4"/>
      <c r="FV13" s="164"/>
      <c r="FW13" s="1"/>
      <c r="GA13" s="4"/>
      <c r="GL13" s="201"/>
    </row>
    <row r="14" spans="2:194" x14ac:dyDescent="0.2">
      <c r="B14" s="164"/>
      <c r="C14" s="1" t="s">
        <v>58</v>
      </c>
      <c r="D14" s="4" t="s">
        <v>59</v>
      </c>
      <c r="E14" s="4" t="s">
        <v>60</v>
      </c>
      <c r="F14" s="4" t="s">
        <v>61</v>
      </c>
      <c r="G14" s="4" t="s">
        <v>62</v>
      </c>
      <c r="H14" s="4" t="s">
        <v>63</v>
      </c>
      <c r="I14" s="4" t="s">
        <v>64</v>
      </c>
      <c r="J14" s="4" t="s">
        <v>65</v>
      </c>
      <c r="K14" s="4" t="s">
        <v>66</v>
      </c>
      <c r="M14" s="30" t="s">
        <v>215</v>
      </c>
      <c r="N14" s="30">
        <v>1000</v>
      </c>
      <c r="R14" s="164"/>
      <c r="S14" s="1" t="s">
        <v>58</v>
      </c>
      <c r="T14" s="4" t="s">
        <v>59</v>
      </c>
      <c r="U14" s="4" t="s">
        <v>60</v>
      </c>
      <c r="V14" s="4" t="s">
        <v>61</v>
      </c>
      <c r="W14" s="4" t="s">
        <v>62</v>
      </c>
      <c r="X14" s="4" t="s">
        <v>63</v>
      </c>
      <c r="Y14" s="4" t="s">
        <v>64</v>
      </c>
      <c r="Z14" s="4" t="s">
        <v>65</v>
      </c>
      <c r="AA14" s="4" t="s">
        <v>66</v>
      </c>
      <c r="AC14" s="30" t="s">
        <v>215</v>
      </c>
      <c r="AD14" s="30">
        <v>1000</v>
      </c>
      <c r="AH14" s="164"/>
      <c r="AI14" s="1" t="s">
        <v>58</v>
      </c>
      <c r="AJ14" s="4" t="s">
        <v>59</v>
      </c>
      <c r="AK14" s="4" t="s">
        <v>60</v>
      </c>
      <c r="AL14" s="4" t="s">
        <v>61</v>
      </c>
      <c r="AM14" s="4" t="s">
        <v>62</v>
      </c>
      <c r="AN14" s="4" t="s">
        <v>63</v>
      </c>
      <c r="AO14" s="4" t="s">
        <v>64</v>
      </c>
      <c r="AP14" s="4" t="s">
        <v>65</v>
      </c>
      <c r="AQ14" s="4" t="s">
        <v>66</v>
      </c>
      <c r="AS14" s="30" t="s">
        <v>215</v>
      </c>
      <c r="AT14" s="30">
        <v>1000</v>
      </c>
      <c r="AX14" s="164"/>
      <c r="AY14" s="1" t="s">
        <v>58</v>
      </c>
      <c r="AZ14" s="4" t="s">
        <v>59</v>
      </c>
      <c r="BA14" s="4" t="s">
        <v>60</v>
      </c>
      <c r="BB14" s="4" t="s">
        <v>61</v>
      </c>
      <c r="BC14" s="4" t="s">
        <v>62</v>
      </c>
      <c r="BD14" s="4" t="s">
        <v>63</v>
      </c>
      <c r="BE14" s="4" t="s">
        <v>64</v>
      </c>
      <c r="BF14" s="4" t="s">
        <v>65</v>
      </c>
      <c r="BG14" s="4" t="s">
        <v>66</v>
      </c>
      <c r="BI14" s="30" t="s">
        <v>215</v>
      </c>
      <c r="BJ14" s="30">
        <v>1000</v>
      </c>
      <c r="BN14" s="164"/>
      <c r="BO14" s="1" t="s">
        <v>58</v>
      </c>
      <c r="BP14" s="4" t="s">
        <v>59</v>
      </c>
      <c r="BQ14" s="4" t="s">
        <v>60</v>
      </c>
      <c r="BR14" s="4" t="s">
        <v>61</v>
      </c>
      <c r="BS14" s="4" t="s">
        <v>62</v>
      </c>
      <c r="BT14" s="4" t="s">
        <v>63</v>
      </c>
      <c r="BU14" s="4" t="s">
        <v>64</v>
      </c>
      <c r="BV14" s="4" t="s">
        <v>65</v>
      </c>
      <c r="BW14" s="4" t="s">
        <v>66</v>
      </c>
      <c r="BY14" s="30" t="s">
        <v>215</v>
      </c>
      <c r="BZ14" s="30">
        <v>1000</v>
      </c>
      <c r="CD14" s="164"/>
      <c r="CE14" s="1" t="s">
        <v>58</v>
      </c>
      <c r="CF14" s="4" t="s">
        <v>59</v>
      </c>
      <c r="CG14" s="4" t="s">
        <v>60</v>
      </c>
      <c r="CH14" s="4" t="s">
        <v>61</v>
      </c>
      <c r="CI14" s="4" t="s">
        <v>62</v>
      </c>
      <c r="CJ14" s="4" t="s">
        <v>63</v>
      </c>
      <c r="CK14" s="4" t="s">
        <v>64</v>
      </c>
      <c r="CL14" s="4" t="s">
        <v>65</v>
      </c>
      <c r="CM14" s="4" t="s">
        <v>66</v>
      </c>
      <c r="CO14" s="30" t="s">
        <v>215</v>
      </c>
      <c r="CP14" s="30">
        <v>1000</v>
      </c>
      <c r="CT14" s="164"/>
      <c r="CU14" s="1" t="s">
        <v>58</v>
      </c>
      <c r="CV14" s="4" t="s">
        <v>59</v>
      </c>
      <c r="CW14" s="4" t="s">
        <v>60</v>
      </c>
      <c r="CX14" s="4" t="s">
        <v>61</v>
      </c>
      <c r="CY14" s="4" t="s">
        <v>62</v>
      </c>
      <c r="CZ14" s="4" t="s">
        <v>63</v>
      </c>
      <c r="DA14" s="4" t="s">
        <v>64</v>
      </c>
      <c r="DB14" s="4" t="s">
        <v>65</v>
      </c>
      <c r="DC14" s="4" t="s">
        <v>66</v>
      </c>
      <c r="DE14" s="30" t="s">
        <v>215</v>
      </c>
      <c r="DF14" s="30">
        <v>1000</v>
      </c>
      <c r="DJ14" s="164"/>
      <c r="DK14" s="1" t="s">
        <v>58</v>
      </c>
      <c r="DL14" s="4" t="s">
        <v>59</v>
      </c>
      <c r="DM14" s="4" t="s">
        <v>60</v>
      </c>
      <c r="DN14" s="4" t="s">
        <v>61</v>
      </c>
      <c r="DO14" s="4" t="s">
        <v>62</v>
      </c>
      <c r="DP14" s="4" t="s">
        <v>63</v>
      </c>
      <c r="DQ14" s="4" t="s">
        <v>64</v>
      </c>
      <c r="DR14" s="4" t="s">
        <v>65</v>
      </c>
      <c r="DS14" s="4" t="s">
        <v>66</v>
      </c>
      <c r="DU14" s="30" t="s">
        <v>215</v>
      </c>
      <c r="DV14" s="30">
        <v>1000</v>
      </c>
      <c r="DZ14" s="164"/>
      <c r="EA14" s="1" t="s">
        <v>58</v>
      </c>
      <c r="EB14" s="4" t="s">
        <v>59</v>
      </c>
      <c r="EC14" s="4" t="s">
        <v>60</v>
      </c>
      <c r="ED14" s="4" t="s">
        <v>61</v>
      </c>
      <c r="EE14" s="4" t="s">
        <v>62</v>
      </c>
      <c r="EF14" s="4" t="s">
        <v>63</v>
      </c>
      <c r="EG14" s="4" t="s">
        <v>64</v>
      </c>
      <c r="EH14" s="4" t="s">
        <v>65</v>
      </c>
      <c r="EI14" s="4" t="s">
        <v>66</v>
      </c>
      <c r="EK14" s="30" t="s">
        <v>215</v>
      </c>
      <c r="EL14" s="30">
        <v>1000</v>
      </c>
      <c r="EP14" s="164"/>
      <c r="EQ14" s="1" t="s">
        <v>58</v>
      </c>
      <c r="ER14" s="4" t="s">
        <v>59</v>
      </c>
      <c r="ES14" s="4" t="s">
        <v>60</v>
      </c>
      <c r="ET14" s="4" t="s">
        <v>61</v>
      </c>
      <c r="EU14" s="4" t="s">
        <v>62</v>
      </c>
      <c r="EV14" s="4" t="s">
        <v>63</v>
      </c>
      <c r="EW14" s="4" t="s">
        <v>64</v>
      </c>
      <c r="EX14" s="4" t="s">
        <v>65</v>
      </c>
      <c r="EY14" s="4" t="s">
        <v>66</v>
      </c>
      <c r="FA14" s="30" t="s">
        <v>215</v>
      </c>
      <c r="FB14" s="30">
        <v>1000</v>
      </c>
      <c r="FF14" s="164"/>
      <c r="FG14" s="1" t="s">
        <v>58</v>
      </c>
      <c r="FH14" s="4" t="s">
        <v>59</v>
      </c>
      <c r="FI14" s="4" t="s">
        <v>60</v>
      </c>
      <c r="FJ14" s="4" t="s">
        <v>61</v>
      </c>
      <c r="FK14" s="4" t="s">
        <v>62</v>
      </c>
      <c r="FL14" s="4" t="s">
        <v>63</v>
      </c>
      <c r="FM14" s="4" t="s">
        <v>64</v>
      </c>
      <c r="FN14" s="4" t="s">
        <v>65</v>
      </c>
      <c r="FO14" s="4" t="s">
        <v>66</v>
      </c>
      <c r="FQ14" s="30" t="s">
        <v>215</v>
      </c>
      <c r="FR14" s="30">
        <v>1000</v>
      </c>
      <c r="FV14" s="164"/>
      <c r="FW14" s="1" t="s">
        <v>58</v>
      </c>
      <c r="FX14" s="4" t="s">
        <v>59</v>
      </c>
      <c r="FY14" s="4" t="s">
        <v>60</v>
      </c>
      <c r="FZ14" s="4" t="s">
        <v>61</v>
      </c>
      <c r="GA14" s="4" t="s">
        <v>62</v>
      </c>
      <c r="GB14" s="4" t="s">
        <v>63</v>
      </c>
      <c r="GC14" s="4" t="s">
        <v>64</v>
      </c>
      <c r="GD14" s="4" t="s">
        <v>65</v>
      </c>
      <c r="GE14" s="4" t="s">
        <v>66</v>
      </c>
      <c r="GG14" s="30" t="s">
        <v>215</v>
      </c>
      <c r="GH14" s="30">
        <v>1000</v>
      </c>
      <c r="GL14" s="201"/>
    </row>
    <row r="15" spans="2:194" x14ac:dyDescent="0.2">
      <c r="B15" s="164"/>
      <c r="D15" s="4">
        <f>SUM(K3:K6)</f>
        <v>127.2</v>
      </c>
      <c r="E15" s="4">
        <f>SUM(L3:L6)</f>
        <v>182</v>
      </c>
      <c r="F15" s="4">
        <f>SUM(M3:M6)</f>
        <v>190</v>
      </c>
      <c r="G15" s="4">
        <f>SUM(N3:N6)</f>
        <v>36</v>
      </c>
      <c r="H15" s="4">
        <f>K8</f>
        <v>90</v>
      </c>
      <c r="I15" s="4">
        <f>L9</f>
        <v>90</v>
      </c>
      <c r="J15" s="4">
        <f>M10</f>
        <v>90</v>
      </c>
      <c r="K15" s="4">
        <f>N11</f>
        <v>380</v>
      </c>
      <c r="R15" s="164"/>
      <c r="S15" s="1"/>
      <c r="T15" s="4">
        <f>$D$15</f>
        <v>127.2</v>
      </c>
      <c r="U15" s="4">
        <f>$E$15</f>
        <v>182</v>
      </c>
      <c r="V15" s="4">
        <f>$F$15</f>
        <v>190</v>
      </c>
      <c r="W15" s="4">
        <f>$G$15</f>
        <v>36</v>
      </c>
      <c r="X15" s="4">
        <f>$H$15</f>
        <v>90</v>
      </c>
      <c r="Y15" s="4">
        <f>$I$15</f>
        <v>90</v>
      </c>
      <c r="Z15" s="4">
        <f>$J$15</f>
        <v>90</v>
      </c>
      <c r="AA15" s="4">
        <f>$K$15</f>
        <v>380</v>
      </c>
      <c r="AH15" s="164"/>
      <c r="AI15" s="1"/>
      <c r="AJ15" s="4">
        <f>$D$15</f>
        <v>127.2</v>
      </c>
      <c r="AK15" s="4">
        <f>$E$15</f>
        <v>182</v>
      </c>
      <c r="AL15" s="4">
        <f>$F$15</f>
        <v>190</v>
      </c>
      <c r="AM15" s="4">
        <f>$G$15</f>
        <v>36</v>
      </c>
      <c r="AN15" s="4">
        <f>$H$15</f>
        <v>90</v>
      </c>
      <c r="AO15" s="4">
        <f>$I$15</f>
        <v>90</v>
      </c>
      <c r="AP15" s="4">
        <f>$J$15</f>
        <v>90</v>
      </c>
      <c r="AQ15" s="4">
        <f>$K$15</f>
        <v>380</v>
      </c>
      <c r="AX15" s="164"/>
      <c r="AY15" s="1"/>
      <c r="AZ15" s="4">
        <f>$D$15</f>
        <v>127.2</v>
      </c>
      <c r="BA15" s="4">
        <f>$E$15</f>
        <v>182</v>
      </c>
      <c r="BB15" s="4">
        <f>$F$15</f>
        <v>190</v>
      </c>
      <c r="BC15" s="4">
        <f>$G$15</f>
        <v>36</v>
      </c>
      <c r="BD15" s="4">
        <f>$H$15</f>
        <v>90</v>
      </c>
      <c r="BE15" s="4">
        <f>$I$15</f>
        <v>90</v>
      </c>
      <c r="BF15" s="4">
        <f>$J$15</f>
        <v>90</v>
      </c>
      <c r="BG15" s="4">
        <f>$K$15</f>
        <v>380</v>
      </c>
      <c r="BN15" s="164"/>
      <c r="BO15" s="1"/>
      <c r="BP15" s="4">
        <f>$D$15</f>
        <v>127.2</v>
      </c>
      <c r="BQ15" s="4">
        <f>$E$15</f>
        <v>182</v>
      </c>
      <c r="BR15" s="4">
        <f>$F$15</f>
        <v>190</v>
      </c>
      <c r="BS15" s="4">
        <f>$G$15</f>
        <v>36</v>
      </c>
      <c r="BT15" s="4">
        <f>$H$15</f>
        <v>90</v>
      </c>
      <c r="BU15" s="4">
        <f>$I$15</f>
        <v>90</v>
      </c>
      <c r="BV15" s="4">
        <f>$J$15</f>
        <v>90</v>
      </c>
      <c r="BW15" s="4">
        <f>$K$15</f>
        <v>380</v>
      </c>
      <c r="CD15" s="164"/>
      <c r="CE15" s="1"/>
      <c r="CF15" s="4">
        <f>$D$15</f>
        <v>127.2</v>
      </c>
      <c r="CG15" s="4">
        <f>$E$15</f>
        <v>182</v>
      </c>
      <c r="CH15" s="4">
        <f>$F$15</f>
        <v>190</v>
      </c>
      <c r="CI15" s="4">
        <f>$G$15</f>
        <v>36</v>
      </c>
      <c r="CJ15" s="4">
        <f>$H$15</f>
        <v>90</v>
      </c>
      <c r="CK15" s="4">
        <f>$I$15</f>
        <v>90</v>
      </c>
      <c r="CL15" s="4">
        <f>$J$15</f>
        <v>90</v>
      </c>
      <c r="CM15" s="4">
        <f>$K$15</f>
        <v>380</v>
      </c>
      <c r="CT15" s="164"/>
      <c r="CU15" s="1"/>
      <c r="CV15" s="4">
        <f>$D$15</f>
        <v>127.2</v>
      </c>
      <c r="CW15" s="4">
        <f>$E$15</f>
        <v>182</v>
      </c>
      <c r="CX15" s="4">
        <f>$F$15</f>
        <v>190</v>
      </c>
      <c r="CY15" s="4">
        <f>$G$15</f>
        <v>36</v>
      </c>
      <c r="CZ15" s="4">
        <f>$H$15</f>
        <v>90</v>
      </c>
      <c r="DA15" s="4">
        <f>$I$15</f>
        <v>90</v>
      </c>
      <c r="DB15" s="4">
        <f>$J$15</f>
        <v>90</v>
      </c>
      <c r="DC15" s="4">
        <f>$K$15</f>
        <v>380</v>
      </c>
      <c r="DJ15" s="164"/>
      <c r="DK15" s="1"/>
      <c r="DL15" s="4">
        <f>$D$15</f>
        <v>127.2</v>
      </c>
      <c r="DM15" s="4">
        <f>$E$15</f>
        <v>182</v>
      </c>
      <c r="DN15" s="4">
        <f>$F$15</f>
        <v>190</v>
      </c>
      <c r="DO15" s="4">
        <f>$G$15</f>
        <v>36</v>
      </c>
      <c r="DP15" s="4">
        <f>$H$15</f>
        <v>90</v>
      </c>
      <c r="DQ15" s="4">
        <f>$I$15</f>
        <v>90</v>
      </c>
      <c r="DR15" s="4">
        <f>$J$15</f>
        <v>90</v>
      </c>
      <c r="DS15" s="4">
        <f>$K$15</f>
        <v>380</v>
      </c>
      <c r="DZ15" s="164"/>
      <c r="EA15" s="1"/>
      <c r="EB15" s="4">
        <f>$D$15</f>
        <v>127.2</v>
      </c>
      <c r="EC15" s="4">
        <f>$E$15</f>
        <v>182</v>
      </c>
      <c r="ED15" s="4">
        <f>$F$15</f>
        <v>190</v>
      </c>
      <c r="EE15" s="4">
        <f>$G$15</f>
        <v>36</v>
      </c>
      <c r="EF15" s="4">
        <f>$H$15</f>
        <v>90</v>
      </c>
      <c r="EG15" s="4">
        <f>$I$15</f>
        <v>90</v>
      </c>
      <c r="EH15" s="4">
        <f>$J$15</f>
        <v>90</v>
      </c>
      <c r="EI15" s="4">
        <f>$K$15</f>
        <v>380</v>
      </c>
      <c r="EP15" s="164"/>
      <c r="EQ15" s="1"/>
      <c r="ER15" s="4">
        <f>$D$15</f>
        <v>127.2</v>
      </c>
      <c r="ES15" s="4">
        <f>$E$15</f>
        <v>182</v>
      </c>
      <c r="ET15" s="4">
        <f>$F$15</f>
        <v>190</v>
      </c>
      <c r="EU15" s="4">
        <f>$G$15</f>
        <v>36</v>
      </c>
      <c r="EV15" s="4">
        <f>$H$15</f>
        <v>90</v>
      </c>
      <c r="EW15" s="4">
        <f>$I$15</f>
        <v>90</v>
      </c>
      <c r="EX15" s="4">
        <f>$J$15</f>
        <v>90</v>
      </c>
      <c r="EY15" s="4">
        <f>$K$15</f>
        <v>380</v>
      </c>
      <c r="FF15" s="164"/>
      <c r="FG15" s="1"/>
      <c r="FH15" s="4">
        <f>$D$15</f>
        <v>127.2</v>
      </c>
      <c r="FI15" s="4">
        <f>$E$15</f>
        <v>182</v>
      </c>
      <c r="FJ15" s="4">
        <f>$F$15</f>
        <v>190</v>
      </c>
      <c r="FK15" s="4">
        <f>$G$15</f>
        <v>36</v>
      </c>
      <c r="FL15" s="4">
        <f>$H$15</f>
        <v>90</v>
      </c>
      <c r="FM15" s="4">
        <f>$I$15</f>
        <v>90</v>
      </c>
      <c r="FN15" s="4">
        <f>$J$15</f>
        <v>90</v>
      </c>
      <c r="FO15" s="4">
        <f>$K$15</f>
        <v>380</v>
      </c>
      <c r="FV15" s="164"/>
      <c r="FW15" s="1"/>
      <c r="FX15" s="4">
        <f>$D$15</f>
        <v>127.2</v>
      </c>
      <c r="FY15" s="4">
        <f>$E$15</f>
        <v>182</v>
      </c>
      <c r="FZ15" s="4">
        <f>$F$15</f>
        <v>190</v>
      </c>
      <c r="GA15" s="4">
        <f>$G$15</f>
        <v>36</v>
      </c>
      <c r="GB15" s="4">
        <f>$H$15</f>
        <v>90</v>
      </c>
      <c r="GC15" s="4">
        <f>$I$15</f>
        <v>90</v>
      </c>
      <c r="GD15" s="4">
        <f>$J$15</f>
        <v>90</v>
      </c>
      <c r="GE15" s="4">
        <f>$K$15</f>
        <v>380</v>
      </c>
      <c r="GL15" s="201"/>
    </row>
    <row r="16" spans="2:194" x14ac:dyDescent="0.2">
      <c r="B16" s="164"/>
      <c r="M16" s="30" t="s">
        <v>119</v>
      </c>
      <c r="N16" s="30">
        <f>IF(H64="on",0,N$14)</f>
        <v>1000</v>
      </c>
      <c r="R16" s="164"/>
      <c r="S16" s="1"/>
      <c r="W16" s="4"/>
      <c r="AC16" s="30" t="s">
        <v>119</v>
      </c>
      <c r="AD16" s="30">
        <f>IF(X64="on",0,AD$14)</f>
        <v>1000</v>
      </c>
      <c r="AH16" s="164"/>
      <c r="AI16" s="1"/>
      <c r="AM16" s="4"/>
      <c r="AS16" s="30" t="s">
        <v>119</v>
      </c>
      <c r="AT16" s="30">
        <f>IF(AN64="on",0,AT$14)</f>
        <v>1000</v>
      </c>
      <c r="AX16" s="164"/>
      <c r="AY16" s="1"/>
      <c r="BC16" s="4"/>
      <c r="BI16" s="30" t="s">
        <v>119</v>
      </c>
      <c r="BJ16" s="30">
        <f>IF(BD64="on",0,BJ$14)</f>
        <v>1000</v>
      </c>
      <c r="BN16" s="164"/>
      <c r="BO16" s="1"/>
      <c r="BS16" s="4"/>
      <c r="BY16" s="30" t="s">
        <v>119</v>
      </c>
      <c r="BZ16" s="30">
        <f>IF(BT64="on",0,BZ$14)</f>
        <v>1000</v>
      </c>
      <c r="CD16" s="164"/>
      <c r="CE16" s="1"/>
      <c r="CI16" s="4"/>
      <c r="CO16" s="30" t="s">
        <v>119</v>
      </c>
      <c r="CP16" s="30">
        <f>IF(CJ64="on",0,CP$14)</f>
        <v>1000</v>
      </c>
      <c r="CT16" s="164"/>
      <c r="CU16" s="1"/>
      <c r="CY16" s="4"/>
      <c r="DE16" s="30" t="s">
        <v>119</v>
      </c>
      <c r="DF16" s="30">
        <f>IF(CZ64="on",0,DF$14)</f>
        <v>1000</v>
      </c>
      <c r="DJ16" s="164"/>
      <c r="DK16" s="1"/>
      <c r="DO16" s="4"/>
      <c r="DU16" s="30" t="s">
        <v>119</v>
      </c>
      <c r="DV16" s="30">
        <f>IF(DP64="on",0,DV$14)</f>
        <v>1000</v>
      </c>
      <c r="DZ16" s="164"/>
      <c r="EA16" s="1"/>
      <c r="EE16" s="4"/>
      <c r="EK16" s="30" t="s">
        <v>119</v>
      </c>
      <c r="EL16" s="30">
        <f>IF(EF64="on",0,EL$14)</f>
        <v>1000</v>
      </c>
      <c r="EP16" s="164"/>
      <c r="EQ16" s="1"/>
      <c r="EU16" s="4"/>
      <c r="FA16" s="30" t="s">
        <v>119</v>
      </c>
      <c r="FB16" s="30">
        <f>IF(EV64="on",0,FB$14)</f>
        <v>1000</v>
      </c>
      <c r="FF16" s="164"/>
      <c r="FG16" s="1"/>
      <c r="FK16" s="4"/>
      <c r="FQ16" s="30" t="s">
        <v>119</v>
      </c>
      <c r="FR16" s="30">
        <f>IF(FL64="on",0,FR$14)</f>
        <v>1000</v>
      </c>
      <c r="FV16" s="164"/>
      <c r="FW16" s="1"/>
      <c r="GA16" s="4"/>
      <c r="GG16" s="30" t="s">
        <v>119</v>
      </c>
      <c r="GH16" s="30">
        <f>IF(GB64="on",0,GH$14)</f>
        <v>1000</v>
      </c>
      <c r="GL16" s="201"/>
    </row>
    <row r="17" spans="2:194" x14ac:dyDescent="0.2">
      <c r="B17" s="164"/>
      <c r="M17" s="30" t="s">
        <v>118</v>
      </c>
      <c r="N17" s="30">
        <f t="shared" ref="N17:N19" si="0">IF(H65="on",0,N$14)</f>
        <v>0</v>
      </c>
      <c r="R17" s="164"/>
      <c r="S17" s="1"/>
      <c r="W17" s="4"/>
      <c r="AC17" s="30" t="s">
        <v>118</v>
      </c>
      <c r="AD17" s="30">
        <f t="shared" ref="AD17:AD19" si="1">IF(X65="on",0,AD$14)</f>
        <v>0</v>
      </c>
      <c r="AH17" s="164"/>
      <c r="AI17" s="1"/>
      <c r="AM17" s="4"/>
      <c r="AS17" s="30" t="s">
        <v>118</v>
      </c>
      <c r="AT17" s="30">
        <f t="shared" ref="AT17:AT19" si="2">IF(AN65="on",0,AT$14)</f>
        <v>0</v>
      </c>
      <c r="AX17" s="164"/>
      <c r="AY17" s="1"/>
      <c r="BC17" s="4"/>
      <c r="BI17" s="30" t="s">
        <v>118</v>
      </c>
      <c r="BJ17" s="30">
        <f t="shared" ref="BJ17:BJ19" si="3">IF(BD65="on",0,BJ$14)</f>
        <v>0</v>
      </c>
      <c r="BN17" s="164"/>
      <c r="BO17" s="1"/>
      <c r="BS17" s="4"/>
      <c r="BY17" s="30" t="s">
        <v>118</v>
      </c>
      <c r="BZ17" s="30">
        <f t="shared" ref="BZ17:BZ19" si="4">IF(BT65="on",0,BZ$14)</f>
        <v>0</v>
      </c>
      <c r="CD17" s="164"/>
      <c r="CE17" s="1"/>
      <c r="CI17" s="4"/>
      <c r="CO17" s="30" t="s">
        <v>118</v>
      </c>
      <c r="CP17" s="30">
        <f t="shared" ref="CP17:CP19" si="5">IF(CJ65="on",0,CP$14)</f>
        <v>0</v>
      </c>
      <c r="CT17" s="164"/>
      <c r="CU17" s="1"/>
      <c r="CY17" s="4"/>
      <c r="DE17" s="30" t="s">
        <v>118</v>
      </c>
      <c r="DF17" s="30">
        <f t="shared" ref="DF17:DF19" si="6">IF(CZ65="on",0,DF$14)</f>
        <v>0</v>
      </c>
      <c r="DJ17" s="164"/>
      <c r="DK17" s="1"/>
      <c r="DO17" s="4"/>
      <c r="DU17" s="30" t="s">
        <v>118</v>
      </c>
      <c r="DV17" s="30">
        <f t="shared" ref="DV17:DV19" si="7">IF(DP65="on",0,DV$14)</f>
        <v>0</v>
      </c>
      <c r="DZ17" s="164"/>
      <c r="EA17" s="1"/>
      <c r="EE17" s="4"/>
      <c r="EK17" s="30" t="s">
        <v>118</v>
      </c>
      <c r="EL17" s="30">
        <f t="shared" ref="EL17:EL19" si="8">IF(EF65="on",0,EL$14)</f>
        <v>0</v>
      </c>
      <c r="EP17" s="164"/>
      <c r="EQ17" s="1"/>
      <c r="EU17" s="4"/>
      <c r="FA17" s="30" t="s">
        <v>118</v>
      </c>
      <c r="FB17" s="30">
        <f t="shared" ref="FB17:FB19" si="9">IF(EV65="on",0,FB$14)</f>
        <v>0</v>
      </c>
      <c r="FF17" s="164"/>
      <c r="FG17" s="1"/>
      <c r="FK17" s="4"/>
      <c r="FQ17" s="30" t="s">
        <v>118</v>
      </c>
      <c r="FR17" s="30">
        <f t="shared" ref="FR17:FR19" si="10">IF(FL65="on",0,FR$14)</f>
        <v>0</v>
      </c>
      <c r="FV17" s="164"/>
      <c r="FW17" s="1"/>
      <c r="GA17" s="4"/>
      <c r="GG17" s="30" t="s">
        <v>118</v>
      </c>
      <c r="GH17" s="30">
        <f t="shared" ref="GH17:GH19" si="11">IF(GB65="on",0,GH$14)</f>
        <v>0</v>
      </c>
      <c r="GL17" s="201"/>
    </row>
    <row r="18" spans="2:194" x14ac:dyDescent="0.2">
      <c r="B18" s="164"/>
      <c r="C18" s="1" t="s">
        <v>67</v>
      </c>
      <c r="D18" s="4" t="s">
        <v>68</v>
      </c>
      <c r="E18" s="4" t="s">
        <v>69</v>
      </c>
      <c r="F18" s="4" t="s">
        <v>70</v>
      </c>
      <c r="G18" s="4" t="s">
        <v>71</v>
      </c>
      <c r="H18" s="4" t="s">
        <v>72</v>
      </c>
      <c r="I18" s="4" t="s">
        <v>73</v>
      </c>
      <c r="J18" s="4" t="s">
        <v>74</v>
      </c>
      <c r="K18" s="4" t="s">
        <v>75</v>
      </c>
      <c r="M18" s="30" t="s">
        <v>117</v>
      </c>
      <c r="N18" s="30">
        <f t="shared" si="0"/>
        <v>0</v>
      </c>
      <c r="R18" s="164"/>
      <c r="S18" s="1" t="s">
        <v>67</v>
      </c>
      <c r="T18" s="4" t="s">
        <v>68</v>
      </c>
      <c r="U18" s="4" t="s">
        <v>69</v>
      </c>
      <c r="V18" s="4" t="s">
        <v>70</v>
      </c>
      <c r="W18" s="4" t="s">
        <v>71</v>
      </c>
      <c r="X18" s="4" t="s">
        <v>72</v>
      </c>
      <c r="Y18" s="4" t="s">
        <v>73</v>
      </c>
      <c r="Z18" s="4" t="s">
        <v>74</v>
      </c>
      <c r="AA18" s="4" t="s">
        <v>75</v>
      </c>
      <c r="AC18" s="30" t="s">
        <v>117</v>
      </c>
      <c r="AD18" s="30">
        <f t="shared" si="1"/>
        <v>0</v>
      </c>
      <c r="AH18" s="164"/>
      <c r="AI18" s="1" t="s">
        <v>67</v>
      </c>
      <c r="AJ18" s="4" t="s">
        <v>68</v>
      </c>
      <c r="AK18" s="4" t="s">
        <v>69</v>
      </c>
      <c r="AL18" s="4" t="s">
        <v>70</v>
      </c>
      <c r="AM18" s="4" t="s">
        <v>71</v>
      </c>
      <c r="AN18" s="4" t="s">
        <v>72</v>
      </c>
      <c r="AO18" s="4" t="s">
        <v>73</v>
      </c>
      <c r="AP18" s="4" t="s">
        <v>74</v>
      </c>
      <c r="AQ18" s="4" t="s">
        <v>75</v>
      </c>
      <c r="AS18" s="30" t="s">
        <v>117</v>
      </c>
      <c r="AT18" s="30">
        <f t="shared" si="2"/>
        <v>0</v>
      </c>
      <c r="AX18" s="164"/>
      <c r="AY18" s="1" t="s">
        <v>67</v>
      </c>
      <c r="AZ18" s="4" t="s">
        <v>68</v>
      </c>
      <c r="BA18" s="4" t="s">
        <v>69</v>
      </c>
      <c r="BB18" s="4" t="s">
        <v>70</v>
      </c>
      <c r="BC18" s="4" t="s">
        <v>71</v>
      </c>
      <c r="BD18" s="4" t="s">
        <v>72</v>
      </c>
      <c r="BE18" s="4" t="s">
        <v>73</v>
      </c>
      <c r="BF18" s="4" t="s">
        <v>74</v>
      </c>
      <c r="BG18" s="4" t="s">
        <v>75</v>
      </c>
      <c r="BI18" s="30" t="s">
        <v>117</v>
      </c>
      <c r="BJ18" s="30">
        <f t="shared" si="3"/>
        <v>0</v>
      </c>
      <c r="BN18" s="164"/>
      <c r="BO18" s="1" t="s">
        <v>67</v>
      </c>
      <c r="BP18" s="4" t="s">
        <v>68</v>
      </c>
      <c r="BQ18" s="4" t="s">
        <v>69</v>
      </c>
      <c r="BR18" s="4" t="s">
        <v>70</v>
      </c>
      <c r="BS18" s="4" t="s">
        <v>71</v>
      </c>
      <c r="BT18" s="4" t="s">
        <v>72</v>
      </c>
      <c r="BU18" s="4" t="s">
        <v>73</v>
      </c>
      <c r="BV18" s="4" t="s">
        <v>74</v>
      </c>
      <c r="BW18" s="4" t="s">
        <v>75</v>
      </c>
      <c r="BY18" s="30" t="s">
        <v>117</v>
      </c>
      <c r="BZ18" s="30">
        <f t="shared" si="4"/>
        <v>0</v>
      </c>
      <c r="CD18" s="164"/>
      <c r="CE18" s="1" t="s">
        <v>67</v>
      </c>
      <c r="CF18" s="4" t="s">
        <v>68</v>
      </c>
      <c r="CG18" s="4" t="s">
        <v>69</v>
      </c>
      <c r="CH18" s="4" t="s">
        <v>70</v>
      </c>
      <c r="CI18" s="4" t="s">
        <v>71</v>
      </c>
      <c r="CJ18" s="4" t="s">
        <v>72</v>
      </c>
      <c r="CK18" s="4" t="s">
        <v>73</v>
      </c>
      <c r="CL18" s="4" t="s">
        <v>74</v>
      </c>
      <c r="CM18" s="4" t="s">
        <v>75</v>
      </c>
      <c r="CO18" s="30" t="s">
        <v>117</v>
      </c>
      <c r="CP18" s="30">
        <f t="shared" si="5"/>
        <v>0</v>
      </c>
      <c r="CT18" s="164"/>
      <c r="CU18" s="1" t="s">
        <v>67</v>
      </c>
      <c r="CV18" s="4" t="s">
        <v>68</v>
      </c>
      <c r="CW18" s="4" t="s">
        <v>69</v>
      </c>
      <c r="CX18" s="4" t="s">
        <v>70</v>
      </c>
      <c r="CY18" s="4" t="s">
        <v>71</v>
      </c>
      <c r="CZ18" s="4" t="s">
        <v>72</v>
      </c>
      <c r="DA18" s="4" t="s">
        <v>73</v>
      </c>
      <c r="DB18" s="4" t="s">
        <v>74</v>
      </c>
      <c r="DC18" s="4" t="s">
        <v>75</v>
      </c>
      <c r="DE18" s="30" t="s">
        <v>117</v>
      </c>
      <c r="DF18" s="30">
        <f t="shared" si="6"/>
        <v>0</v>
      </c>
      <c r="DJ18" s="164"/>
      <c r="DK18" s="1" t="s">
        <v>67</v>
      </c>
      <c r="DL18" s="4" t="s">
        <v>68</v>
      </c>
      <c r="DM18" s="4" t="s">
        <v>69</v>
      </c>
      <c r="DN18" s="4" t="s">
        <v>70</v>
      </c>
      <c r="DO18" s="4" t="s">
        <v>71</v>
      </c>
      <c r="DP18" s="4" t="s">
        <v>72</v>
      </c>
      <c r="DQ18" s="4" t="s">
        <v>73</v>
      </c>
      <c r="DR18" s="4" t="s">
        <v>74</v>
      </c>
      <c r="DS18" s="4" t="s">
        <v>75</v>
      </c>
      <c r="DU18" s="30" t="s">
        <v>117</v>
      </c>
      <c r="DV18" s="30">
        <f t="shared" si="7"/>
        <v>0</v>
      </c>
      <c r="DZ18" s="164"/>
      <c r="EA18" s="1" t="s">
        <v>67</v>
      </c>
      <c r="EB18" s="4" t="s">
        <v>68</v>
      </c>
      <c r="EC18" s="4" t="s">
        <v>69</v>
      </c>
      <c r="ED18" s="4" t="s">
        <v>70</v>
      </c>
      <c r="EE18" s="4" t="s">
        <v>71</v>
      </c>
      <c r="EF18" s="4" t="s">
        <v>72</v>
      </c>
      <c r="EG18" s="4" t="s">
        <v>73</v>
      </c>
      <c r="EH18" s="4" t="s">
        <v>74</v>
      </c>
      <c r="EI18" s="4" t="s">
        <v>75</v>
      </c>
      <c r="EK18" s="30" t="s">
        <v>117</v>
      </c>
      <c r="EL18" s="30">
        <f t="shared" si="8"/>
        <v>0</v>
      </c>
      <c r="EP18" s="164"/>
      <c r="EQ18" s="1" t="s">
        <v>67</v>
      </c>
      <c r="ER18" s="4" t="s">
        <v>68</v>
      </c>
      <c r="ES18" s="4" t="s">
        <v>69</v>
      </c>
      <c r="ET18" s="4" t="s">
        <v>70</v>
      </c>
      <c r="EU18" s="4" t="s">
        <v>71</v>
      </c>
      <c r="EV18" s="4" t="s">
        <v>72</v>
      </c>
      <c r="EW18" s="4" t="s">
        <v>73</v>
      </c>
      <c r="EX18" s="4" t="s">
        <v>74</v>
      </c>
      <c r="EY18" s="4" t="s">
        <v>75</v>
      </c>
      <c r="FA18" s="30" t="s">
        <v>117</v>
      </c>
      <c r="FB18" s="30">
        <f t="shared" si="9"/>
        <v>0</v>
      </c>
      <c r="FF18" s="164"/>
      <c r="FG18" s="1" t="s">
        <v>67</v>
      </c>
      <c r="FH18" s="4" t="s">
        <v>68</v>
      </c>
      <c r="FI18" s="4" t="s">
        <v>69</v>
      </c>
      <c r="FJ18" s="4" t="s">
        <v>70</v>
      </c>
      <c r="FK18" s="4" t="s">
        <v>71</v>
      </c>
      <c r="FL18" s="4" t="s">
        <v>72</v>
      </c>
      <c r="FM18" s="4" t="s">
        <v>73</v>
      </c>
      <c r="FN18" s="4" t="s">
        <v>74</v>
      </c>
      <c r="FO18" s="4" t="s">
        <v>75</v>
      </c>
      <c r="FQ18" s="30" t="s">
        <v>117</v>
      </c>
      <c r="FR18" s="30">
        <f t="shared" si="10"/>
        <v>0</v>
      </c>
      <c r="FV18" s="164"/>
      <c r="FW18" s="1" t="s">
        <v>67</v>
      </c>
      <c r="FX18" s="4" t="s">
        <v>68</v>
      </c>
      <c r="FY18" s="4" t="s">
        <v>69</v>
      </c>
      <c r="FZ18" s="4" t="s">
        <v>70</v>
      </c>
      <c r="GA18" s="4" t="s">
        <v>71</v>
      </c>
      <c r="GB18" s="4" t="s">
        <v>72</v>
      </c>
      <c r="GC18" s="4" t="s">
        <v>73</v>
      </c>
      <c r="GD18" s="4" t="s">
        <v>74</v>
      </c>
      <c r="GE18" s="4" t="s">
        <v>75</v>
      </c>
      <c r="GG18" s="30" t="s">
        <v>117</v>
      </c>
      <c r="GH18" s="30">
        <f t="shared" si="11"/>
        <v>0</v>
      </c>
      <c r="GL18" s="201"/>
    </row>
    <row r="19" spans="2:194" x14ac:dyDescent="0.2">
      <c r="B19" s="164"/>
      <c r="D19" s="4">
        <f>1/D15</f>
        <v>7.8616352201257862E-3</v>
      </c>
      <c r="E19" s="4">
        <f t="shared" ref="E19:K19" si="12">1/E15</f>
        <v>5.4945054945054949E-3</v>
      </c>
      <c r="F19" s="4">
        <f t="shared" si="12"/>
        <v>5.263157894736842E-3</v>
      </c>
      <c r="G19" s="4">
        <f t="shared" si="12"/>
        <v>2.7777777777777776E-2</v>
      </c>
      <c r="H19" s="4">
        <f t="shared" si="12"/>
        <v>1.1111111111111112E-2</v>
      </c>
      <c r="I19" s="4">
        <f t="shared" si="12"/>
        <v>1.1111111111111112E-2</v>
      </c>
      <c r="J19" s="4">
        <f>1/J15</f>
        <v>1.1111111111111112E-2</v>
      </c>
      <c r="K19" s="4">
        <f t="shared" si="12"/>
        <v>2.631578947368421E-3</v>
      </c>
      <c r="M19" s="30" t="s">
        <v>116</v>
      </c>
      <c r="N19" s="30">
        <f t="shared" si="0"/>
        <v>0</v>
      </c>
      <c r="R19" s="164"/>
      <c r="S19" s="1"/>
      <c r="T19" s="4">
        <f>1/T15</f>
        <v>7.8616352201257862E-3</v>
      </c>
      <c r="U19" s="4">
        <f t="shared" ref="U19:Y19" si="13">1/U15</f>
        <v>5.4945054945054949E-3</v>
      </c>
      <c r="V19" s="4">
        <f t="shared" si="13"/>
        <v>5.263157894736842E-3</v>
      </c>
      <c r="W19" s="4">
        <f t="shared" si="13"/>
        <v>2.7777777777777776E-2</v>
      </c>
      <c r="X19" s="4">
        <f t="shared" si="13"/>
        <v>1.1111111111111112E-2</v>
      </c>
      <c r="Y19" s="4">
        <f t="shared" si="13"/>
        <v>1.1111111111111112E-2</v>
      </c>
      <c r="Z19" s="4">
        <f>1/Z15</f>
        <v>1.1111111111111112E-2</v>
      </c>
      <c r="AA19" s="4">
        <f t="shared" ref="AA19" si="14">1/AA15</f>
        <v>2.631578947368421E-3</v>
      </c>
      <c r="AC19" s="30" t="s">
        <v>116</v>
      </c>
      <c r="AD19" s="30">
        <f t="shared" si="1"/>
        <v>0</v>
      </c>
      <c r="AH19" s="164"/>
      <c r="AI19" s="1"/>
      <c r="AJ19" s="4">
        <f>1/AJ15</f>
        <v>7.8616352201257862E-3</v>
      </c>
      <c r="AK19" s="4">
        <f t="shared" ref="AK19:AO19" si="15">1/AK15</f>
        <v>5.4945054945054949E-3</v>
      </c>
      <c r="AL19" s="4">
        <f t="shared" si="15"/>
        <v>5.263157894736842E-3</v>
      </c>
      <c r="AM19" s="4">
        <f t="shared" si="15"/>
        <v>2.7777777777777776E-2</v>
      </c>
      <c r="AN19" s="4">
        <f t="shared" si="15"/>
        <v>1.1111111111111112E-2</v>
      </c>
      <c r="AO19" s="4">
        <f t="shared" si="15"/>
        <v>1.1111111111111112E-2</v>
      </c>
      <c r="AP19" s="4">
        <f>1/AP15</f>
        <v>1.1111111111111112E-2</v>
      </c>
      <c r="AQ19" s="4">
        <f t="shared" ref="AQ19" si="16">1/AQ15</f>
        <v>2.631578947368421E-3</v>
      </c>
      <c r="AS19" s="30" t="s">
        <v>116</v>
      </c>
      <c r="AT19" s="30">
        <f t="shared" si="2"/>
        <v>0</v>
      </c>
      <c r="AX19" s="164"/>
      <c r="AY19" s="1"/>
      <c r="AZ19" s="4">
        <f>1/AZ15</f>
        <v>7.8616352201257862E-3</v>
      </c>
      <c r="BA19" s="4">
        <f t="shared" ref="BA19:BE19" si="17">1/BA15</f>
        <v>5.4945054945054949E-3</v>
      </c>
      <c r="BB19" s="4">
        <f t="shared" si="17"/>
        <v>5.263157894736842E-3</v>
      </c>
      <c r="BC19" s="4">
        <f t="shared" si="17"/>
        <v>2.7777777777777776E-2</v>
      </c>
      <c r="BD19" s="4">
        <f t="shared" si="17"/>
        <v>1.1111111111111112E-2</v>
      </c>
      <c r="BE19" s="4">
        <f t="shared" si="17"/>
        <v>1.1111111111111112E-2</v>
      </c>
      <c r="BF19" s="4">
        <f>1/BF15</f>
        <v>1.1111111111111112E-2</v>
      </c>
      <c r="BG19" s="4">
        <f t="shared" ref="BG19" si="18">1/BG15</f>
        <v>2.631578947368421E-3</v>
      </c>
      <c r="BI19" s="30" t="s">
        <v>116</v>
      </c>
      <c r="BJ19" s="30">
        <f t="shared" si="3"/>
        <v>0</v>
      </c>
      <c r="BN19" s="164"/>
      <c r="BO19" s="1"/>
      <c r="BP19" s="4">
        <f>1/BP15</f>
        <v>7.8616352201257862E-3</v>
      </c>
      <c r="BQ19" s="4">
        <f t="shared" ref="BQ19:BU19" si="19">1/BQ15</f>
        <v>5.4945054945054949E-3</v>
      </c>
      <c r="BR19" s="4">
        <f t="shared" si="19"/>
        <v>5.263157894736842E-3</v>
      </c>
      <c r="BS19" s="4">
        <f t="shared" si="19"/>
        <v>2.7777777777777776E-2</v>
      </c>
      <c r="BT19" s="4">
        <f t="shared" si="19"/>
        <v>1.1111111111111112E-2</v>
      </c>
      <c r="BU19" s="4">
        <f t="shared" si="19"/>
        <v>1.1111111111111112E-2</v>
      </c>
      <c r="BV19" s="4">
        <f>1/BV15</f>
        <v>1.1111111111111112E-2</v>
      </c>
      <c r="BW19" s="4">
        <f t="shared" ref="BW19" si="20">1/BW15</f>
        <v>2.631578947368421E-3</v>
      </c>
      <c r="BY19" s="30" t="s">
        <v>116</v>
      </c>
      <c r="BZ19" s="30">
        <f t="shared" si="4"/>
        <v>0</v>
      </c>
      <c r="CD19" s="164"/>
      <c r="CE19" s="1"/>
      <c r="CF19" s="4">
        <f>1/CF15</f>
        <v>7.8616352201257862E-3</v>
      </c>
      <c r="CG19" s="4">
        <f t="shared" ref="CG19:CK19" si="21">1/CG15</f>
        <v>5.4945054945054949E-3</v>
      </c>
      <c r="CH19" s="4">
        <f t="shared" si="21"/>
        <v>5.263157894736842E-3</v>
      </c>
      <c r="CI19" s="4">
        <f t="shared" si="21"/>
        <v>2.7777777777777776E-2</v>
      </c>
      <c r="CJ19" s="4">
        <f t="shared" si="21"/>
        <v>1.1111111111111112E-2</v>
      </c>
      <c r="CK19" s="4">
        <f t="shared" si="21"/>
        <v>1.1111111111111112E-2</v>
      </c>
      <c r="CL19" s="4">
        <f>1/CL15</f>
        <v>1.1111111111111112E-2</v>
      </c>
      <c r="CM19" s="4">
        <f t="shared" ref="CM19" si="22">1/CM15</f>
        <v>2.631578947368421E-3</v>
      </c>
      <c r="CO19" s="30" t="s">
        <v>116</v>
      </c>
      <c r="CP19" s="30">
        <f t="shared" si="5"/>
        <v>0</v>
      </c>
      <c r="CT19" s="164"/>
      <c r="CU19" s="1"/>
      <c r="CV19" s="4">
        <f>1/CV15</f>
        <v>7.8616352201257862E-3</v>
      </c>
      <c r="CW19" s="4">
        <f t="shared" ref="CW19:DA19" si="23">1/CW15</f>
        <v>5.4945054945054949E-3</v>
      </c>
      <c r="CX19" s="4">
        <f t="shared" si="23"/>
        <v>5.263157894736842E-3</v>
      </c>
      <c r="CY19" s="4">
        <f t="shared" si="23"/>
        <v>2.7777777777777776E-2</v>
      </c>
      <c r="CZ19" s="4">
        <f t="shared" si="23"/>
        <v>1.1111111111111112E-2</v>
      </c>
      <c r="DA19" s="4">
        <f t="shared" si="23"/>
        <v>1.1111111111111112E-2</v>
      </c>
      <c r="DB19" s="4">
        <f>1/DB15</f>
        <v>1.1111111111111112E-2</v>
      </c>
      <c r="DC19" s="4">
        <f t="shared" ref="DC19" si="24">1/DC15</f>
        <v>2.631578947368421E-3</v>
      </c>
      <c r="DE19" s="30" t="s">
        <v>116</v>
      </c>
      <c r="DF19" s="30">
        <f t="shared" si="6"/>
        <v>0</v>
      </c>
      <c r="DJ19" s="164"/>
      <c r="DK19" s="1"/>
      <c r="DL19" s="4">
        <f>1/DL15</f>
        <v>7.8616352201257862E-3</v>
      </c>
      <c r="DM19" s="4">
        <f t="shared" ref="DM19:DQ19" si="25">1/DM15</f>
        <v>5.4945054945054949E-3</v>
      </c>
      <c r="DN19" s="4">
        <f t="shared" si="25"/>
        <v>5.263157894736842E-3</v>
      </c>
      <c r="DO19" s="4">
        <f t="shared" si="25"/>
        <v>2.7777777777777776E-2</v>
      </c>
      <c r="DP19" s="4">
        <f t="shared" si="25"/>
        <v>1.1111111111111112E-2</v>
      </c>
      <c r="DQ19" s="4">
        <f t="shared" si="25"/>
        <v>1.1111111111111112E-2</v>
      </c>
      <c r="DR19" s="4">
        <f>1/DR15</f>
        <v>1.1111111111111112E-2</v>
      </c>
      <c r="DS19" s="4">
        <f t="shared" ref="DS19" si="26">1/DS15</f>
        <v>2.631578947368421E-3</v>
      </c>
      <c r="DU19" s="30" t="s">
        <v>116</v>
      </c>
      <c r="DV19" s="30">
        <f t="shared" si="7"/>
        <v>0</v>
      </c>
      <c r="DZ19" s="164"/>
      <c r="EA19" s="1"/>
      <c r="EB19" s="4">
        <f>1/EB15</f>
        <v>7.8616352201257862E-3</v>
      </c>
      <c r="EC19" s="4">
        <f t="shared" ref="EC19:EG19" si="27">1/EC15</f>
        <v>5.4945054945054949E-3</v>
      </c>
      <c r="ED19" s="4">
        <f t="shared" si="27"/>
        <v>5.263157894736842E-3</v>
      </c>
      <c r="EE19" s="4">
        <f t="shared" si="27"/>
        <v>2.7777777777777776E-2</v>
      </c>
      <c r="EF19" s="4">
        <f t="shared" si="27"/>
        <v>1.1111111111111112E-2</v>
      </c>
      <c r="EG19" s="4">
        <f t="shared" si="27"/>
        <v>1.1111111111111112E-2</v>
      </c>
      <c r="EH19" s="4">
        <f>1/EH15</f>
        <v>1.1111111111111112E-2</v>
      </c>
      <c r="EI19" s="4">
        <f t="shared" ref="EI19" si="28">1/EI15</f>
        <v>2.631578947368421E-3</v>
      </c>
      <c r="EK19" s="30" t="s">
        <v>116</v>
      </c>
      <c r="EL19" s="30">
        <f t="shared" si="8"/>
        <v>0</v>
      </c>
      <c r="EP19" s="164"/>
      <c r="EQ19" s="1"/>
      <c r="ER19" s="4">
        <f>1/ER15</f>
        <v>7.8616352201257862E-3</v>
      </c>
      <c r="ES19" s="4">
        <f t="shared" ref="ES19:EW19" si="29">1/ES15</f>
        <v>5.4945054945054949E-3</v>
      </c>
      <c r="ET19" s="4">
        <f t="shared" si="29"/>
        <v>5.263157894736842E-3</v>
      </c>
      <c r="EU19" s="4">
        <f t="shared" si="29"/>
        <v>2.7777777777777776E-2</v>
      </c>
      <c r="EV19" s="4">
        <f t="shared" si="29"/>
        <v>1.1111111111111112E-2</v>
      </c>
      <c r="EW19" s="4">
        <f t="shared" si="29"/>
        <v>1.1111111111111112E-2</v>
      </c>
      <c r="EX19" s="4">
        <f>1/EX15</f>
        <v>1.1111111111111112E-2</v>
      </c>
      <c r="EY19" s="4">
        <f t="shared" ref="EY19" si="30">1/EY15</f>
        <v>2.631578947368421E-3</v>
      </c>
      <c r="FA19" s="30" t="s">
        <v>116</v>
      </c>
      <c r="FB19" s="30">
        <f t="shared" si="9"/>
        <v>0</v>
      </c>
      <c r="FF19" s="164"/>
      <c r="FG19" s="1"/>
      <c r="FH19" s="4">
        <f>1/FH15</f>
        <v>7.8616352201257862E-3</v>
      </c>
      <c r="FI19" s="4">
        <f t="shared" ref="FI19:FM19" si="31">1/FI15</f>
        <v>5.4945054945054949E-3</v>
      </c>
      <c r="FJ19" s="4">
        <f t="shared" si="31"/>
        <v>5.263157894736842E-3</v>
      </c>
      <c r="FK19" s="4">
        <f t="shared" si="31"/>
        <v>2.7777777777777776E-2</v>
      </c>
      <c r="FL19" s="4">
        <f t="shared" si="31"/>
        <v>1.1111111111111112E-2</v>
      </c>
      <c r="FM19" s="4">
        <f t="shared" si="31"/>
        <v>1.1111111111111112E-2</v>
      </c>
      <c r="FN19" s="4">
        <f>1/FN15</f>
        <v>1.1111111111111112E-2</v>
      </c>
      <c r="FO19" s="4">
        <f t="shared" ref="FO19" si="32">1/FO15</f>
        <v>2.631578947368421E-3</v>
      </c>
      <c r="FQ19" s="30" t="s">
        <v>116</v>
      </c>
      <c r="FR19" s="30">
        <f t="shared" si="10"/>
        <v>0</v>
      </c>
      <c r="FV19" s="164"/>
      <c r="FW19" s="1"/>
      <c r="FX19" s="4">
        <f>1/FX15</f>
        <v>7.8616352201257862E-3</v>
      </c>
      <c r="FY19" s="4">
        <f t="shared" ref="FY19:GC19" si="33">1/FY15</f>
        <v>5.4945054945054949E-3</v>
      </c>
      <c r="FZ19" s="4">
        <f t="shared" si="33"/>
        <v>5.263157894736842E-3</v>
      </c>
      <c r="GA19" s="4">
        <f t="shared" si="33"/>
        <v>2.7777777777777776E-2</v>
      </c>
      <c r="GB19" s="4">
        <f t="shared" si="33"/>
        <v>1.1111111111111112E-2</v>
      </c>
      <c r="GC19" s="4">
        <f t="shared" si="33"/>
        <v>1.1111111111111112E-2</v>
      </c>
      <c r="GD19" s="4">
        <f>1/GD15</f>
        <v>1.1111111111111112E-2</v>
      </c>
      <c r="GE19" s="4">
        <f t="shared" ref="GE19" si="34">1/GE15</f>
        <v>2.631578947368421E-3</v>
      </c>
      <c r="GG19" s="30" t="s">
        <v>116</v>
      </c>
      <c r="GH19" s="30">
        <f t="shared" si="11"/>
        <v>0</v>
      </c>
      <c r="GL19" s="201"/>
    </row>
    <row r="20" spans="2:194" x14ac:dyDescent="0.2">
      <c r="B20" s="164"/>
      <c r="R20" s="164"/>
      <c r="S20" s="1"/>
      <c r="W20" s="4"/>
      <c r="AH20" s="164"/>
      <c r="AI20" s="1"/>
      <c r="AM20" s="4"/>
      <c r="AX20" s="164"/>
      <c r="AY20" s="1"/>
      <c r="BC20" s="4"/>
      <c r="BN20" s="164"/>
      <c r="BO20" s="1"/>
      <c r="BS20" s="4"/>
      <c r="CD20" s="164"/>
      <c r="CE20" s="1"/>
      <c r="CI20" s="4"/>
      <c r="CT20" s="164"/>
      <c r="CU20" s="1"/>
      <c r="CY20" s="4"/>
      <c r="DJ20" s="164"/>
      <c r="DK20" s="1"/>
      <c r="DO20" s="4"/>
      <c r="DZ20" s="164"/>
      <c r="EA20" s="1"/>
      <c r="EE20" s="4"/>
      <c r="EP20" s="164"/>
      <c r="EQ20" s="1"/>
      <c r="EU20" s="4"/>
      <c r="FF20" s="164"/>
      <c r="FG20" s="1"/>
      <c r="FK20" s="4"/>
      <c r="FV20" s="164"/>
      <c r="FW20" s="1"/>
      <c r="GA20" s="4"/>
      <c r="GL20" s="201"/>
    </row>
    <row r="21" spans="2:194" x14ac:dyDescent="0.2">
      <c r="B21" s="164"/>
      <c r="R21" s="164"/>
      <c r="S21" s="1"/>
      <c r="W21" s="4"/>
      <c r="AH21" s="164"/>
      <c r="AI21" s="1"/>
      <c r="AM21" s="4"/>
      <c r="AX21" s="164"/>
      <c r="AY21" s="1"/>
      <c r="BC21" s="4"/>
      <c r="BN21" s="164"/>
      <c r="BO21" s="1"/>
      <c r="BS21" s="4"/>
      <c r="CD21" s="164"/>
      <c r="CE21" s="1"/>
      <c r="CI21" s="4"/>
      <c r="CT21" s="164"/>
      <c r="CU21" s="1"/>
      <c r="CY21" s="4"/>
      <c r="DJ21" s="164"/>
      <c r="DK21" s="1"/>
      <c r="DO21" s="4"/>
      <c r="DZ21" s="164"/>
      <c r="EA21" s="1"/>
      <c r="EE21" s="4"/>
      <c r="EP21" s="164"/>
      <c r="EQ21" s="1"/>
      <c r="EU21" s="4"/>
      <c r="FF21" s="164"/>
      <c r="FG21" s="1"/>
      <c r="FK21" s="4"/>
      <c r="FV21" s="164"/>
      <c r="FW21" s="1"/>
      <c r="GA21" s="4"/>
      <c r="GL21" s="201"/>
    </row>
    <row r="22" spans="2:194" ht="34" x14ac:dyDescent="0.2">
      <c r="B22" s="164"/>
      <c r="C22" s="1" t="s">
        <v>76</v>
      </c>
      <c r="G22" s="4" t="s">
        <v>94</v>
      </c>
      <c r="M22" s="15" t="s">
        <v>100</v>
      </c>
      <c r="N22" s="20" t="s">
        <v>93</v>
      </c>
      <c r="O22" s="15" t="s">
        <v>101</v>
      </c>
      <c r="R22" s="164"/>
      <c r="S22" s="1" t="s">
        <v>76</v>
      </c>
      <c r="W22" s="4" t="s">
        <v>94</v>
      </c>
      <c r="AC22" s="15" t="s">
        <v>100</v>
      </c>
      <c r="AD22" s="20" t="s">
        <v>93</v>
      </c>
      <c r="AE22" s="15" t="s">
        <v>101</v>
      </c>
      <c r="AH22" s="164"/>
      <c r="AI22" s="1" t="s">
        <v>76</v>
      </c>
      <c r="AM22" s="4" t="s">
        <v>94</v>
      </c>
      <c r="AS22" s="15" t="s">
        <v>100</v>
      </c>
      <c r="AT22" s="20" t="s">
        <v>93</v>
      </c>
      <c r="AU22" s="15" t="s">
        <v>101</v>
      </c>
      <c r="AX22" s="164"/>
      <c r="AY22" s="1" t="s">
        <v>76</v>
      </c>
      <c r="BC22" s="4" t="s">
        <v>94</v>
      </c>
      <c r="BI22" s="15" t="s">
        <v>100</v>
      </c>
      <c r="BJ22" s="20" t="s">
        <v>93</v>
      </c>
      <c r="BK22" s="15" t="s">
        <v>101</v>
      </c>
      <c r="BN22" s="164"/>
      <c r="BO22" s="1" t="s">
        <v>76</v>
      </c>
      <c r="BS22" s="4" t="s">
        <v>94</v>
      </c>
      <c r="BY22" s="15" t="s">
        <v>100</v>
      </c>
      <c r="BZ22" s="20" t="s">
        <v>93</v>
      </c>
      <c r="CA22" s="15" t="s">
        <v>101</v>
      </c>
      <c r="CD22" s="164"/>
      <c r="CE22" s="1" t="s">
        <v>76</v>
      </c>
      <c r="CI22" s="4" t="s">
        <v>94</v>
      </c>
      <c r="CO22" s="15" t="s">
        <v>100</v>
      </c>
      <c r="CP22" s="20" t="s">
        <v>93</v>
      </c>
      <c r="CQ22" s="15" t="s">
        <v>101</v>
      </c>
      <c r="CT22" s="164"/>
      <c r="CU22" s="1" t="s">
        <v>76</v>
      </c>
      <c r="CY22" s="4" t="s">
        <v>94</v>
      </c>
      <c r="DE22" s="15" t="s">
        <v>100</v>
      </c>
      <c r="DF22" s="20" t="s">
        <v>93</v>
      </c>
      <c r="DG22" s="15" t="s">
        <v>101</v>
      </c>
      <c r="DJ22" s="164"/>
      <c r="DK22" s="1" t="s">
        <v>76</v>
      </c>
      <c r="DO22" s="4" t="s">
        <v>94</v>
      </c>
      <c r="DU22" s="15" t="s">
        <v>100</v>
      </c>
      <c r="DV22" s="20" t="s">
        <v>93</v>
      </c>
      <c r="DW22" s="15" t="s">
        <v>101</v>
      </c>
      <c r="DZ22" s="164"/>
      <c r="EA22" s="1" t="s">
        <v>76</v>
      </c>
      <c r="EE22" s="4" t="s">
        <v>94</v>
      </c>
      <c r="EK22" s="15" t="s">
        <v>100</v>
      </c>
      <c r="EL22" s="20" t="s">
        <v>93</v>
      </c>
      <c r="EM22" s="15" t="s">
        <v>101</v>
      </c>
      <c r="EP22" s="164"/>
      <c r="EQ22" s="1" t="s">
        <v>76</v>
      </c>
      <c r="EU22" s="4" t="s">
        <v>94</v>
      </c>
      <c r="FA22" s="15" t="s">
        <v>100</v>
      </c>
      <c r="FB22" s="20" t="s">
        <v>93</v>
      </c>
      <c r="FC22" s="15" t="s">
        <v>101</v>
      </c>
      <c r="FF22" s="164"/>
      <c r="FG22" s="1" t="s">
        <v>76</v>
      </c>
      <c r="FK22" s="4" t="s">
        <v>94</v>
      </c>
      <c r="FQ22" s="15" t="s">
        <v>100</v>
      </c>
      <c r="FR22" s="20" t="s">
        <v>93</v>
      </c>
      <c r="FS22" s="15" t="s">
        <v>101</v>
      </c>
      <c r="FV22" s="164"/>
      <c r="FW22" s="1" t="s">
        <v>76</v>
      </c>
      <c r="GA22" s="4" t="s">
        <v>94</v>
      </c>
      <c r="GG22" s="15" t="s">
        <v>100</v>
      </c>
      <c r="GH22" s="20" t="s">
        <v>93</v>
      </c>
      <c r="GI22" s="15" t="s">
        <v>101</v>
      </c>
      <c r="GL22" s="201"/>
    </row>
    <row r="23" spans="2:194" x14ac:dyDescent="0.2">
      <c r="B23" s="164"/>
      <c r="C23" s="1" t="s">
        <v>85</v>
      </c>
      <c r="D23" s="4" t="s">
        <v>77</v>
      </c>
      <c r="E23" s="4" t="s">
        <v>78</v>
      </c>
      <c r="F23" s="4" t="s">
        <v>79</v>
      </c>
      <c r="G23" s="4" t="s">
        <v>80</v>
      </c>
      <c r="H23" s="4" t="s">
        <v>81</v>
      </c>
      <c r="I23" s="4" t="s">
        <v>82</v>
      </c>
      <c r="J23" s="4" t="s">
        <v>83</v>
      </c>
      <c r="K23" s="4" t="s">
        <v>84</v>
      </c>
      <c r="R23" s="164"/>
      <c r="S23" s="1" t="s">
        <v>85</v>
      </c>
      <c r="T23" s="4" t="s">
        <v>77</v>
      </c>
      <c r="U23" s="4" t="s">
        <v>78</v>
      </c>
      <c r="V23" s="4" t="s">
        <v>79</v>
      </c>
      <c r="W23" s="4" t="s">
        <v>80</v>
      </c>
      <c r="X23" s="4" t="s">
        <v>81</v>
      </c>
      <c r="Y23" s="4" t="s">
        <v>82</v>
      </c>
      <c r="Z23" s="4" t="s">
        <v>83</v>
      </c>
      <c r="AA23" s="4" t="s">
        <v>84</v>
      </c>
      <c r="AH23" s="164"/>
      <c r="AI23" s="1" t="s">
        <v>85</v>
      </c>
      <c r="AJ23" s="4" t="s">
        <v>77</v>
      </c>
      <c r="AK23" s="4" t="s">
        <v>78</v>
      </c>
      <c r="AL23" s="4" t="s">
        <v>79</v>
      </c>
      <c r="AM23" s="4" t="s">
        <v>80</v>
      </c>
      <c r="AN23" s="4" t="s">
        <v>81</v>
      </c>
      <c r="AO23" s="4" t="s">
        <v>82</v>
      </c>
      <c r="AP23" s="4" t="s">
        <v>83</v>
      </c>
      <c r="AQ23" s="4" t="s">
        <v>84</v>
      </c>
      <c r="AX23" s="164"/>
      <c r="AY23" s="1" t="s">
        <v>85</v>
      </c>
      <c r="AZ23" s="4" t="s">
        <v>77</v>
      </c>
      <c r="BA23" s="4" t="s">
        <v>78</v>
      </c>
      <c r="BB23" s="4" t="s">
        <v>79</v>
      </c>
      <c r="BC23" s="4" t="s">
        <v>80</v>
      </c>
      <c r="BD23" s="4" t="s">
        <v>81</v>
      </c>
      <c r="BE23" s="4" t="s">
        <v>82</v>
      </c>
      <c r="BF23" s="4" t="s">
        <v>83</v>
      </c>
      <c r="BG23" s="4" t="s">
        <v>84</v>
      </c>
      <c r="BN23" s="164"/>
      <c r="BO23" s="1" t="s">
        <v>85</v>
      </c>
      <c r="BP23" s="4" t="s">
        <v>77</v>
      </c>
      <c r="BQ23" s="4" t="s">
        <v>78</v>
      </c>
      <c r="BR23" s="4" t="s">
        <v>79</v>
      </c>
      <c r="BS23" s="4" t="s">
        <v>80</v>
      </c>
      <c r="BT23" s="4" t="s">
        <v>81</v>
      </c>
      <c r="BU23" s="4" t="s">
        <v>82</v>
      </c>
      <c r="BV23" s="4" t="s">
        <v>83</v>
      </c>
      <c r="BW23" s="4" t="s">
        <v>84</v>
      </c>
      <c r="CD23" s="164"/>
      <c r="CE23" s="1" t="s">
        <v>85</v>
      </c>
      <c r="CF23" s="4" t="s">
        <v>77</v>
      </c>
      <c r="CG23" s="4" t="s">
        <v>78</v>
      </c>
      <c r="CH23" s="4" t="s">
        <v>79</v>
      </c>
      <c r="CI23" s="4" t="s">
        <v>80</v>
      </c>
      <c r="CJ23" s="4" t="s">
        <v>81</v>
      </c>
      <c r="CK23" s="4" t="s">
        <v>82</v>
      </c>
      <c r="CL23" s="4" t="s">
        <v>83</v>
      </c>
      <c r="CM23" s="4" t="s">
        <v>84</v>
      </c>
      <c r="CT23" s="164"/>
      <c r="CU23" s="1" t="s">
        <v>85</v>
      </c>
      <c r="CV23" s="4" t="s">
        <v>77</v>
      </c>
      <c r="CW23" s="4" t="s">
        <v>78</v>
      </c>
      <c r="CX23" s="4" t="s">
        <v>79</v>
      </c>
      <c r="CY23" s="4" t="s">
        <v>80</v>
      </c>
      <c r="CZ23" s="4" t="s">
        <v>81</v>
      </c>
      <c r="DA23" s="4" t="s">
        <v>82</v>
      </c>
      <c r="DB23" s="4" t="s">
        <v>83</v>
      </c>
      <c r="DC23" s="4" t="s">
        <v>84</v>
      </c>
      <c r="DJ23" s="164"/>
      <c r="DK23" s="1" t="s">
        <v>85</v>
      </c>
      <c r="DL23" s="4" t="s">
        <v>77</v>
      </c>
      <c r="DM23" s="4" t="s">
        <v>78</v>
      </c>
      <c r="DN23" s="4" t="s">
        <v>79</v>
      </c>
      <c r="DO23" s="4" t="s">
        <v>80</v>
      </c>
      <c r="DP23" s="4" t="s">
        <v>81</v>
      </c>
      <c r="DQ23" s="4" t="s">
        <v>82</v>
      </c>
      <c r="DR23" s="4" t="s">
        <v>83</v>
      </c>
      <c r="DS23" s="4" t="s">
        <v>84</v>
      </c>
      <c r="DZ23" s="164"/>
      <c r="EA23" s="1" t="s">
        <v>85</v>
      </c>
      <c r="EB23" s="4" t="s">
        <v>77</v>
      </c>
      <c r="EC23" s="4" t="s">
        <v>78</v>
      </c>
      <c r="ED23" s="4" t="s">
        <v>79</v>
      </c>
      <c r="EE23" s="4" t="s">
        <v>80</v>
      </c>
      <c r="EF23" s="4" t="s">
        <v>81</v>
      </c>
      <c r="EG23" s="4" t="s">
        <v>82</v>
      </c>
      <c r="EH23" s="4" t="s">
        <v>83</v>
      </c>
      <c r="EI23" s="4" t="s">
        <v>84</v>
      </c>
      <c r="EP23" s="164"/>
      <c r="EQ23" s="1" t="s">
        <v>85</v>
      </c>
      <c r="ER23" s="4" t="s">
        <v>77</v>
      </c>
      <c r="ES23" s="4" t="s">
        <v>78</v>
      </c>
      <c r="ET23" s="4" t="s">
        <v>79</v>
      </c>
      <c r="EU23" s="4" t="s">
        <v>80</v>
      </c>
      <c r="EV23" s="4" t="s">
        <v>81</v>
      </c>
      <c r="EW23" s="4" t="s">
        <v>82</v>
      </c>
      <c r="EX23" s="4" t="s">
        <v>83</v>
      </c>
      <c r="EY23" s="4" t="s">
        <v>84</v>
      </c>
      <c r="FF23" s="164"/>
      <c r="FG23" s="1" t="s">
        <v>85</v>
      </c>
      <c r="FH23" s="4" t="s">
        <v>77</v>
      </c>
      <c r="FI23" s="4" t="s">
        <v>78</v>
      </c>
      <c r="FJ23" s="4" t="s">
        <v>79</v>
      </c>
      <c r="FK23" s="4" t="s">
        <v>80</v>
      </c>
      <c r="FL23" s="4" t="s">
        <v>81</v>
      </c>
      <c r="FM23" s="4" t="s">
        <v>82</v>
      </c>
      <c r="FN23" s="4" t="s">
        <v>83</v>
      </c>
      <c r="FO23" s="4" t="s">
        <v>84</v>
      </c>
      <c r="FV23" s="164"/>
      <c r="FW23" s="1" t="s">
        <v>85</v>
      </c>
      <c r="FX23" s="4" t="s">
        <v>77</v>
      </c>
      <c r="FY23" s="4" t="s">
        <v>78</v>
      </c>
      <c r="FZ23" s="4" t="s">
        <v>79</v>
      </c>
      <c r="GA23" s="4" t="s">
        <v>80</v>
      </c>
      <c r="GB23" s="4" t="s">
        <v>81</v>
      </c>
      <c r="GC23" s="4" t="s">
        <v>82</v>
      </c>
      <c r="GD23" s="4" t="s">
        <v>83</v>
      </c>
      <c r="GE23" s="4" t="s">
        <v>84</v>
      </c>
      <c r="GL23" s="201"/>
    </row>
    <row r="24" spans="2:194" s="19" customFormat="1" x14ac:dyDescent="0.2">
      <c r="B24" s="176"/>
      <c r="C24" s="18" t="s">
        <v>77</v>
      </c>
      <c r="D24" s="21" t="s">
        <v>86</v>
      </c>
      <c r="E24" s="21" t="s">
        <v>87</v>
      </c>
      <c r="F24" s="21" t="s">
        <v>87</v>
      </c>
      <c r="G24" s="21" t="s">
        <v>88</v>
      </c>
      <c r="H24" s="21" t="s">
        <v>75</v>
      </c>
      <c r="I24" s="21" t="s">
        <v>75</v>
      </c>
      <c r="J24" s="21" t="s">
        <v>75</v>
      </c>
      <c r="K24" s="21" t="s">
        <v>75</v>
      </c>
      <c r="M24" s="4" t="s">
        <v>96</v>
      </c>
      <c r="O24" s="4" t="s">
        <v>95</v>
      </c>
      <c r="R24" s="176"/>
      <c r="S24" s="18" t="s">
        <v>77</v>
      </c>
      <c r="T24" s="21" t="s">
        <v>86</v>
      </c>
      <c r="U24" s="21" t="s">
        <v>87</v>
      </c>
      <c r="V24" s="21" t="s">
        <v>87</v>
      </c>
      <c r="W24" s="21" t="s">
        <v>88</v>
      </c>
      <c r="X24" s="21" t="s">
        <v>75</v>
      </c>
      <c r="Y24" s="21" t="s">
        <v>75</v>
      </c>
      <c r="Z24" s="21" t="s">
        <v>75</v>
      </c>
      <c r="AA24" s="21" t="s">
        <v>75</v>
      </c>
      <c r="AC24" s="4" t="s">
        <v>96</v>
      </c>
      <c r="AE24" s="4" t="s">
        <v>95</v>
      </c>
      <c r="AH24" s="176"/>
      <c r="AI24" s="18" t="s">
        <v>77</v>
      </c>
      <c r="AJ24" s="21" t="s">
        <v>86</v>
      </c>
      <c r="AK24" s="21" t="s">
        <v>87</v>
      </c>
      <c r="AL24" s="21" t="s">
        <v>87</v>
      </c>
      <c r="AM24" s="21" t="s">
        <v>88</v>
      </c>
      <c r="AN24" s="21" t="s">
        <v>75</v>
      </c>
      <c r="AO24" s="21" t="s">
        <v>75</v>
      </c>
      <c r="AP24" s="21" t="s">
        <v>75</v>
      </c>
      <c r="AQ24" s="21" t="s">
        <v>75</v>
      </c>
      <c r="AS24" s="4" t="s">
        <v>96</v>
      </c>
      <c r="AU24" s="4" t="s">
        <v>95</v>
      </c>
      <c r="AX24" s="176"/>
      <c r="AY24" s="18" t="s">
        <v>77</v>
      </c>
      <c r="AZ24" s="21" t="s">
        <v>86</v>
      </c>
      <c r="BA24" s="21" t="s">
        <v>87</v>
      </c>
      <c r="BB24" s="21" t="s">
        <v>87</v>
      </c>
      <c r="BC24" s="21" t="s">
        <v>88</v>
      </c>
      <c r="BD24" s="21" t="s">
        <v>75</v>
      </c>
      <c r="BE24" s="21" t="s">
        <v>75</v>
      </c>
      <c r="BF24" s="21" t="s">
        <v>75</v>
      </c>
      <c r="BG24" s="21" t="s">
        <v>75</v>
      </c>
      <c r="BI24" s="4" t="s">
        <v>96</v>
      </c>
      <c r="BK24" s="4" t="s">
        <v>95</v>
      </c>
      <c r="BN24" s="176"/>
      <c r="BO24" s="18" t="s">
        <v>77</v>
      </c>
      <c r="BP24" s="21" t="s">
        <v>86</v>
      </c>
      <c r="BQ24" s="21" t="s">
        <v>87</v>
      </c>
      <c r="BR24" s="21" t="s">
        <v>87</v>
      </c>
      <c r="BS24" s="21" t="s">
        <v>88</v>
      </c>
      <c r="BT24" s="21" t="s">
        <v>75</v>
      </c>
      <c r="BU24" s="21" t="s">
        <v>75</v>
      </c>
      <c r="BV24" s="21" t="s">
        <v>75</v>
      </c>
      <c r="BW24" s="21" t="s">
        <v>75</v>
      </c>
      <c r="BY24" s="4" t="s">
        <v>96</v>
      </c>
      <c r="CA24" s="4" t="s">
        <v>95</v>
      </c>
      <c r="CD24" s="176"/>
      <c r="CE24" s="18" t="s">
        <v>77</v>
      </c>
      <c r="CF24" s="21" t="s">
        <v>86</v>
      </c>
      <c r="CG24" s="21" t="s">
        <v>87</v>
      </c>
      <c r="CH24" s="21" t="s">
        <v>87</v>
      </c>
      <c r="CI24" s="21" t="s">
        <v>88</v>
      </c>
      <c r="CJ24" s="21" t="s">
        <v>75</v>
      </c>
      <c r="CK24" s="21" t="s">
        <v>75</v>
      </c>
      <c r="CL24" s="21" t="s">
        <v>75</v>
      </c>
      <c r="CM24" s="21" t="s">
        <v>75</v>
      </c>
      <c r="CO24" s="4" t="s">
        <v>96</v>
      </c>
      <c r="CQ24" s="4" t="s">
        <v>95</v>
      </c>
      <c r="CT24" s="176"/>
      <c r="CU24" s="18" t="s">
        <v>77</v>
      </c>
      <c r="CV24" s="21" t="s">
        <v>86</v>
      </c>
      <c r="CW24" s="21" t="s">
        <v>87</v>
      </c>
      <c r="CX24" s="21" t="s">
        <v>87</v>
      </c>
      <c r="CY24" s="21" t="s">
        <v>88</v>
      </c>
      <c r="CZ24" s="21" t="s">
        <v>75</v>
      </c>
      <c r="DA24" s="21" t="s">
        <v>75</v>
      </c>
      <c r="DB24" s="21" t="s">
        <v>75</v>
      </c>
      <c r="DC24" s="21" t="s">
        <v>75</v>
      </c>
      <c r="DE24" s="4" t="s">
        <v>96</v>
      </c>
      <c r="DG24" s="4" t="s">
        <v>95</v>
      </c>
      <c r="DJ24" s="176"/>
      <c r="DK24" s="18" t="s">
        <v>77</v>
      </c>
      <c r="DL24" s="21" t="s">
        <v>86</v>
      </c>
      <c r="DM24" s="21" t="s">
        <v>87</v>
      </c>
      <c r="DN24" s="21" t="s">
        <v>87</v>
      </c>
      <c r="DO24" s="21" t="s">
        <v>88</v>
      </c>
      <c r="DP24" s="21" t="s">
        <v>75</v>
      </c>
      <c r="DQ24" s="21" t="s">
        <v>75</v>
      </c>
      <c r="DR24" s="21" t="s">
        <v>75</v>
      </c>
      <c r="DS24" s="21" t="s">
        <v>75</v>
      </c>
      <c r="DU24" s="4" t="s">
        <v>96</v>
      </c>
      <c r="DW24" s="4" t="s">
        <v>95</v>
      </c>
      <c r="DZ24" s="176"/>
      <c r="EA24" s="18" t="s">
        <v>77</v>
      </c>
      <c r="EB24" s="21" t="s">
        <v>86</v>
      </c>
      <c r="EC24" s="21" t="s">
        <v>87</v>
      </c>
      <c r="ED24" s="21" t="s">
        <v>87</v>
      </c>
      <c r="EE24" s="21" t="s">
        <v>88</v>
      </c>
      <c r="EF24" s="21" t="s">
        <v>75</v>
      </c>
      <c r="EG24" s="21" t="s">
        <v>75</v>
      </c>
      <c r="EH24" s="21" t="s">
        <v>75</v>
      </c>
      <c r="EI24" s="21" t="s">
        <v>75</v>
      </c>
      <c r="EK24" s="4" t="s">
        <v>96</v>
      </c>
      <c r="EM24" s="4" t="s">
        <v>95</v>
      </c>
      <c r="EP24" s="176"/>
      <c r="EQ24" s="18" t="s">
        <v>77</v>
      </c>
      <c r="ER24" s="21" t="s">
        <v>86</v>
      </c>
      <c r="ES24" s="21" t="s">
        <v>87</v>
      </c>
      <c r="ET24" s="21" t="s">
        <v>87</v>
      </c>
      <c r="EU24" s="21" t="s">
        <v>88</v>
      </c>
      <c r="EV24" s="21" t="s">
        <v>75</v>
      </c>
      <c r="EW24" s="21" t="s">
        <v>75</v>
      </c>
      <c r="EX24" s="21" t="s">
        <v>75</v>
      </c>
      <c r="EY24" s="21" t="s">
        <v>75</v>
      </c>
      <c r="FA24" s="4" t="s">
        <v>96</v>
      </c>
      <c r="FC24" s="4" t="s">
        <v>95</v>
      </c>
      <c r="FF24" s="176"/>
      <c r="FG24" s="18" t="s">
        <v>77</v>
      </c>
      <c r="FH24" s="21" t="s">
        <v>86</v>
      </c>
      <c r="FI24" s="21" t="s">
        <v>87</v>
      </c>
      <c r="FJ24" s="21" t="s">
        <v>87</v>
      </c>
      <c r="FK24" s="21" t="s">
        <v>88</v>
      </c>
      <c r="FL24" s="21" t="s">
        <v>75</v>
      </c>
      <c r="FM24" s="21" t="s">
        <v>75</v>
      </c>
      <c r="FN24" s="21" t="s">
        <v>75</v>
      </c>
      <c r="FO24" s="21" t="s">
        <v>75</v>
      </c>
      <c r="FQ24" s="4" t="s">
        <v>96</v>
      </c>
      <c r="FS24" s="4" t="s">
        <v>95</v>
      </c>
      <c r="FV24" s="176"/>
      <c r="FW24" s="18" t="s">
        <v>77</v>
      </c>
      <c r="FX24" s="21" t="s">
        <v>86</v>
      </c>
      <c r="FY24" s="21" t="s">
        <v>87</v>
      </c>
      <c r="FZ24" s="21" t="s">
        <v>87</v>
      </c>
      <c r="GA24" s="21" t="s">
        <v>88</v>
      </c>
      <c r="GB24" s="21" t="s">
        <v>75</v>
      </c>
      <c r="GC24" s="21" t="s">
        <v>75</v>
      </c>
      <c r="GD24" s="21" t="s">
        <v>75</v>
      </c>
      <c r="GE24" s="21" t="s">
        <v>75</v>
      </c>
      <c r="GG24" s="4" t="s">
        <v>96</v>
      </c>
      <c r="GI24" s="4" t="s">
        <v>95</v>
      </c>
      <c r="GL24" s="204"/>
    </row>
    <row r="25" spans="2:194" s="19" customFormat="1" x14ac:dyDescent="0.2">
      <c r="B25" s="176"/>
      <c r="C25" s="18" t="s">
        <v>78</v>
      </c>
      <c r="D25" s="21" t="s">
        <v>87</v>
      </c>
      <c r="E25" s="22" t="s">
        <v>89</v>
      </c>
      <c r="F25" s="22" t="s">
        <v>90</v>
      </c>
      <c r="G25" s="22" t="s">
        <v>87</v>
      </c>
      <c r="H25" s="22" t="s">
        <v>87</v>
      </c>
      <c r="I25" s="22" t="s">
        <v>87</v>
      </c>
      <c r="J25" s="22" t="s">
        <v>87</v>
      </c>
      <c r="K25" s="22" t="s">
        <v>72</v>
      </c>
      <c r="M25" s="19" t="s">
        <v>97</v>
      </c>
      <c r="O25" s="19" t="s">
        <v>87</v>
      </c>
      <c r="R25" s="176"/>
      <c r="S25" s="18" t="s">
        <v>78</v>
      </c>
      <c r="T25" s="21" t="s">
        <v>87</v>
      </c>
      <c r="U25" s="22" t="s">
        <v>89</v>
      </c>
      <c r="V25" s="22" t="s">
        <v>90</v>
      </c>
      <c r="W25" s="22" t="s">
        <v>87</v>
      </c>
      <c r="X25" s="22" t="s">
        <v>87</v>
      </c>
      <c r="Y25" s="22" t="s">
        <v>87</v>
      </c>
      <c r="Z25" s="22" t="s">
        <v>87</v>
      </c>
      <c r="AA25" s="22" t="s">
        <v>72</v>
      </c>
      <c r="AC25" s="19" t="s">
        <v>97</v>
      </c>
      <c r="AE25" s="19" t="s">
        <v>87</v>
      </c>
      <c r="AH25" s="176"/>
      <c r="AI25" s="18" t="s">
        <v>78</v>
      </c>
      <c r="AJ25" s="21" t="s">
        <v>87</v>
      </c>
      <c r="AK25" s="22" t="s">
        <v>89</v>
      </c>
      <c r="AL25" s="22" t="s">
        <v>90</v>
      </c>
      <c r="AM25" s="22" t="s">
        <v>87</v>
      </c>
      <c r="AN25" s="22" t="s">
        <v>87</v>
      </c>
      <c r="AO25" s="22" t="s">
        <v>87</v>
      </c>
      <c r="AP25" s="22" t="s">
        <v>87</v>
      </c>
      <c r="AQ25" s="22" t="s">
        <v>72</v>
      </c>
      <c r="AS25" s="19" t="s">
        <v>97</v>
      </c>
      <c r="AU25" s="19" t="s">
        <v>87</v>
      </c>
      <c r="AX25" s="176"/>
      <c r="AY25" s="18" t="s">
        <v>78</v>
      </c>
      <c r="AZ25" s="21" t="s">
        <v>87</v>
      </c>
      <c r="BA25" s="22" t="s">
        <v>89</v>
      </c>
      <c r="BB25" s="22" t="s">
        <v>90</v>
      </c>
      <c r="BC25" s="22" t="s">
        <v>87</v>
      </c>
      <c r="BD25" s="22" t="s">
        <v>87</v>
      </c>
      <c r="BE25" s="22" t="s">
        <v>87</v>
      </c>
      <c r="BF25" s="22" t="s">
        <v>87</v>
      </c>
      <c r="BG25" s="22" t="s">
        <v>72</v>
      </c>
      <c r="BI25" s="19" t="s">
        <v>97</v>
      </c>
      <c r="BK25" s="19" t="s">
        <v>87</v>
      </c>
      <c r="BN25" s="176"/>
      <c r="BO25" s="18" t="s">
        <v>78</v>
      </c>
      <c r="BP25" s="21" t="s">
        <v>87</v>
      </c>
      <c r="BQ25" s="22" t="s">
        <v>89</v>
      </c>
      <c r="BR25" s="22" t="s">
        <v>90</v>
      </c>
      <c r="BS25" s="22" t="s">
        <v>87</v>
      </c>
      <c r="BT25" s="22" t="s">
        <v>87</v>
      </c>
      <c r="BU25" s="22" t="s">
        <v>87</v>
      </c>
      <c r="BV25" s="22" t="s">
        <v>87</v>
      </c>
      <c r="BW25" s="22" t="s">
        <v>72</v>
      </c>
      <c r="BY25" s="19" t="s">
        <v>97</v>
      </c>
      <c r="CA25" s="19" t="s">
        <v>87</v>
      </c>
      <c r="CD25" s="176"/>
      <c r="CE25" s="18" t="s">
        <v>78</v>
      </c>
      <c r="CF25" s="21" t="s">
        <v>87</v>
      </c>
      <c r="CG25" s="22" t="s">
        <v>89</v>
      </c>
      <c r="CH25" s="22" t="s">
        <v>90</v>
      </c>
      <c r="CI25" s="22" t="s">
        <v>87</v>
      </c>
      <c r="CJ25" s="22" t="s">
        <v>87</v>
      </c>
      <c r="CK25" s="22" t="s">
        <v>87</v>
      </c>
      <c r="CL25" s="22" t="s">
        <v>87</v>
      </c>
      <c r="CM25" s="22" t="s">
        <v>72</v>
      </c>
      <c r="CO25" s="19" t="s">
        <v>97</v>
      </c>
      <c r="CQ25" s="19" t="s">
        <v>87</v>
      </c>
      <c r="CT25" s="176"/>
      <c r="CU25" s="18" t="s">
        <v>78</v>
      </c>
      <c r="CV25" s="21" t="s">
        <v>87</v>
      </c>
      <c r="CW25" s="22" t="s">
        <v>89</v>
      </c>
      <c r="CX25" s="22" t="s">
        <v>90</v>
      </c>
      <c r="CY25" s="22" t="s">
        <v>87</v>
      </c>
      <c r="CZ25" s="22" t="s">
        <v>87</v>
      </c>
      <c r="DA25" s="22" t="s">
        <v>87</v>
      </c>
      <c r="DB25" s="22" t="s">
        <v>87</v>
      </c>
      <c r="DC25" s="22" t="s">
        <v>72</v>
      </c>
      <c r="DE25" s="19" t="s">
        <v>97</v>
      </c>
      <c r="DG25" s="19" t="s">
        <v>87</v>
      </c>
      <c r="DJ25" s="176"/>
      <c r="DK25" s="18" t="s">
        <v>78</v>
      </c>
      <c r="DL25" s="21" t="s">
        <v>87</v>
      </c>
      <c r="DM25" s="22" t="s">
        <v>89</v>
      </c>
      <c r="DN25" s="22" t="s">
        <v>90</v>
      </c>
      <c r="DO25" s="22" t="s">
        <v>87</v>
      </c>
      <c r="DP25" s="22" t="s">
        <v>87</v>
      </c>
      <c r="DQ25" s="22" t="s">
        <v>87</v>
      </c>
      <c r="DR25" s="22" t="s">
        <v>87</v>
      </c>
      <c r="DS25" s="22" t="s">
        <v>72</v>
      </c>
      <c r="DU25" s="19" t="s">
        <v>97</v>
      </c>
      <c r="DW25" s="19" t="s">
        <v>87</v>
      </c>
      <c r="DZ25" s="176"/>
      <c r="EA25" s="18" t="s">
        <v>78</v>
      </c>
      <c r="EB25" s="21" t="s">
        <v>87</v>
      </c>
      <c r="EC25" s="22" t="s">
        <v>89</v>
      </c>
      <c r="ED25" s="22" t="s">
        <v>90</v>
      </c>
      <c r="EE25" s="22" t="s">
        <v>87</v>
      </c>
      <c r="EF25" s="22" t="s">
        <v>87</v>
      </c>
      <c r="EG25" s="22" t="s">
        <v>87</v>
      </c>
      <c r="EH25" s="22" t="s">
        <v>87</v>
      </c>
      <c r="EI25" s="22" t="s">
        <v>72</v>
      </c>
      <c r="EK25" s="19" t="s">
        <v>97</v>
      </c>
      <c r="EM25" s="19" t="s">
        <v>87</v>
      </c>
      <c r="EP25" s="176"/>
      <c r="EQ25" s="18" t="s">
        <v>78</v>
      </c>
      <c r="ER25" s="21" t="s">
        <v>87</v>
      </c>
      <c r="ES25" s="22" t="s">
        <v>89</v>
      </c>
      <c r="ET25" s="22" t="s">
        <v>90</v>
      </c>
      <c r="EU25" s="22" t="s">
        <v>87</v>
      </c>
      <c r="EV25" s="22" t="s">
        <v>87</v>
      </c>
      <c r="EW25" s="22" t="s">
        <v>87</v>
      </c>
      <c r="EX25" s="22" t="s">
        <v>87</v>
      </c>
      <c r="EY25" s="22" t="s">
        <v>72</v>
      </c>
      <c r="FA25" s="19" t="s">
        <v>97</v>
      </c>
      <c r="FC25" s="19" t="s">
        <v>87</v>
      </c>
      <c r="FF25" s="176"/>
      <c r="FG25" s="18" t="s">
        <v>78</v>
      </c>
      <c r="FH25" s="21" t="s">
        <v>87</v>
      </c>
      <c r="FI25" s="22" t="s">
        <v>89</v>
      </c>
      <c r="FJ25" s="22" t="s">
        <v>90</v>
      </c>
      <c r="FK25" s="22" t="s">
        <v>87</v>
      </c>
      <c r="FL25" s="22" t="s">
        <v>87</v>
      </c>
      <c r="FM25" s="22" t="s">
        <v>87</v>
      </c>
      <c r="FN25" s="22" t="s">
        <v>87</v>
      </c>
      <c r="FO25" s="22" t="s">
        <v>72</v>
      </c>
      <c r="FQ25" s="19" t="s">
        <v>97</v>
      </c>
      <c r="FS25" s="19" t="s">
        <v>87</v>
      </c>
      <c r="FV25" s="176"/>
      <c r="FW25" s="18" t="s">
        <v>78</v>
      </c>
      <c r="FX25" s="21" t="s">
        <v>87</v>
      </c>
      <c r="FY25" s="22" t="s">
        <v>89</v>
      </c>
      <c r="FZ25" s="22" t="s">
        <v>90</v>
      </c>
      <c r="GA25" s="22" t="s">
        <v>87</v>
      </c>
      <c r="GB25" s="22" t="s">
        <v>87</v>
      </c>
      <c r="GC25" s="22" t="s">
        <v>87</v>
      </c>
      <c r="GD25" s="22" t="s">
        <v>87</v>
      </c>
      <c r="GE25" s="22" t="s">
        <v>72</v>
      </c>
      <c r="GG25" s="19" t="s">
        <v>97</v>
      </c>
      <c r="GI25" s="19" t="s">
        <v>87</v>
      </c>
      <c r="GL25" s="204"/>
    </row>
    <row r="26" spans="2:194" s="19" customFormat="1" x14ac:dyDescent="0.2">
      <c r="B26" s="176"/>
      <c r="C26" s="18" t="s">
        <v>79</v>
      </c>
      <c r="D26" s="21" t="s">
        <v>87</v>
      </c>
      <c r="E26" s="22" t="s">
        <v>90</v>
      </c>
      <c r="F26" s="21" t="s">
        <v>91</v>
      </c>
      <c r="G26" s="21" t="s">
        <v>92</v>
      </c>
      <c r="H26" s="21" t="s">
        <v>87</v>
      </c>
      <c r="I26" s="21" t="s">
        <v>87</v>
      </c>
      <c r="J26" s="21" t="s">
        <v>73</v>
      </c>
      <c r="K26" s="21" t="s">
        <v>73</v>
      </c>
      <c r="M26" s="19" t="s">
        <v>98</v>
      </c>
      <c r="O26" s="19" t="s">
        <v>87</v>
      </c>
      <c r="R26" s="176"/>
      <c r="S26" s="18" t="s">
        <v>79</v>
      </c>
      <c r="T26" s="21" t="s">
        <v>87</v>
      </c>
      <c r="U26" s="22" t="s">
        <v>90</v>
      </c>
      <c r="V26" s="21" t="s">
        <v>91</v>
      </c>
      <c r="W26" s="21" t="s">
        <v>92</v>
      </c>
      <c r="X26" s="21" t="s">
        <v>87</v>
      </c>
      <c r="Y26" s="21" t="s">
        <v>87</v>
      </c>
      <c r="Z26" s="21" t="s">
        <v>73</v>
      </c>
      <c r="AA26" s="21" t="s">
        <v>73</v>
      </c>
      <c r="AC26" s="19" t="s">
        <v>98</v>
      </c>
      <c r="AE26" s="19" t="s">
        <v>87</v>
      </c>
      <c r="AH26" s="176"/>
      <c r="AI26" s="18" t="s">
        <v>79</v>
      </c>
      <c r="AJ26" s="21" t="s">
        <v>87</v>
      </c>
      <c r="AK26" s="22" t="s">
        <v>90</v>
      </c>
      <c r="AL26" s="21" t="s">
        <v>91</v>
      </c>
      <c r="AM26" s="21" t="s">
        <v>92</v>
      </c>
      <c r="AN26" s="21" t="s">
        <v>87</v>
      </c>
      <c r="AO26" s="21" t="s">
        <v>87</v>
      </c>
      <c r="AP26" s="21" t="s">
        <v>73</v>
      </c>
      <c r="AQ26" s="21" t="s">
        <v>73</v>
      </c>
      <c r="AS26" s="19" t="s">
        <v>98</v>
      </c>
      <c r="AU26" s="19" t="s">
        <v>87</v>
      </c>
      <c r="AX26" s="176"/>
      <c r="AY26" s="18" t="s">
        <v>79</v>
      </c>
      <c r="AZ26" s="21" t="s">
        <v>87</v>
      </c>
      <c r="BA26" s="22" t="s">
        <v>90</v>
      </c>
      <c r="BB26" s="21" t="s">
        <v>91</v>
      </c>
      <c r="BC26" s="21" t="s">
        <v>92</v>
      </c>
      <c r="BD26" s="21" t="s">
        <v>87</v>
      </c>
      <c r="BE26" s="21" t="s">
        <v>87</v>
      </c>
      <c r="BF26" s="21" t="s">
        <v>73</v>
      </c>
      <c r="BG26" s="21" t="s">
        <v>73</v>
      </c>
      <c r="BI26" s="19" t="s">
        <v>98</v>
      </c>
      <c r="BK26" s="19" t="s">
        <v>87</v>
      </c>
      <c r="BN26" s="176"/>
      <c r="BO26" s="18" t="s">
        <v>79</v>
      </c>
      <c r="BP26" s="21" t="s">
        <v>87</v>
      </c>
      <c r="BQ26" s="22" t="s">
        <v>90</v>
      </c>
      <c r="BR26" s="21" t="s">
        <v>91</v>
      </c>
      <c r="BS26" s="21" t="s">
        <v>92</v>
      </c>
      <c r="BT26" s="21" t="s">
        <v>87</v>
      </c>
      <c r="BU26" s="21" t="s">
        <v>87</v>
      </c>
      <c r="BV26" s="21" t="s">
        <v>73</v>
      </c>
      <c r="BW26" s="21" t="s">
        <v>73</v>
      </c>
      <c r="BY26" s="19" t="s">
        <v>98</v>
      </c>
      <c r="CA26" s="19" t="s">
        <v>87</v>
      </c>
      <c r="CD26" s="176"/>
      <c r="CE26" s="18" t="s">
        <v>79</v>
      </c>
      <c r="CF26" s="21" t="s">
        <v>87</v>
      </c>
      <c r="CG26" s="22" t="s">
        <v>90</v>
      </c>
      <c r="CH26" s="21" t="s">
        <v>91</v>
      </c>
      <c r="CI26" s="21" t="s">
        <v>92</v>
      </c>
      <c r="CJ26" s="21" t="s">
        <v>87</v>
      </c>
      <c r="CK26" s="21" t="s">
        <v>87</v>
      </c>
      <c r="CL26" s="21" t="s">
        <v>73</v>
      </c>
      <c r="CM26" s="21" t="s">
        <v>73</v>
      </c>
      <c r="CO26" s="19" t="s">
        <v>98</v>
      </c>
      <c r="CQ26" s="19" t="s">
        <v>87</v>
      </c>
      <c r="CT26" s="176"/>
      <c r="CU26" s="18" t="s">
        <v>79</v>
      </c>
      <c r="CV26" s="21" t="s">
        <v>87</v>
      </c>
      <c r="CW26" s="22" t="s">
        <v>90</v>
      </c>
      <c r="CX26" s="21" t="s">
        <v>91</v>
      </c>
      <c r="CY26" s="21" t="s">
        <v>92</v>
      </c>
      <c r="CZ26" s="21" t="s">
        <v>87</v>
      </c>
      <c r="DA26" s="21" t="s">
        <v>87</v>
      </c>
      <c r="DB26" s="21" t="s">
        <v>73</v>
      </c>
      <c r="DC26" s="21" t="s">
        <v>73</v>
      </c>
      <c r="DE26" s="19" t="s">
        <v>98</v>
      </c>
      <c r="DG26" s="19" t="s">
        <v>87</v>
      </c>
      <c r="DJ26" s="176"/>
      <c r="DK26" s="18" t="s">
        <v>79</v>
      </c>
      <c r="DL26" s="21" t="s">
        <v>87</v>
      </c>
      <c r="DM26" s="22" t="s">
        <v>90</v>
      </c>
      <c r="DN26" s="21" t="s">
        <v>91</v>
      </c>
      <c r="DO26" s="21" t="s">
        <v>92</v>
      </c>
      <c r="DP26" s="21" t="s">
        <v>87</v>
      </c>
      <c r="DQ26" s="21" t="s">
        <v>87</v>
      </c>
      <c r="DR26" s="21" t="s">
        <v>73</v>
      </c>
      <c r="DS26" s="21" t="s">
        <v>73</v>
      </c>
      <c r="DU26" s="19" t="s">
        <v>98</v>
      </c>
      <c r="DW26" s="19" t="s">
        <v>87</v>
      </c>
      <c r="DZ26" s="176"/>
      <c r="EA26" s="18" t="s">
        <v>79</v>
      </c>
      <c r="EB26" s="21" t="s">
        <v>87</v>
      </c>
      <c r="EC26" s="22" t="s">
        <v>90</v>
      </c>
      <c r="ED26" s="21" t="s">
        <v>91</v>
      </c>
      <c r="EE26" s="21" t="s">
        <v>92</v>
      </c>
      <c r="EF26" s="21" t="s">
        <v>87</v>
      </c>
      <c r="EG26" s="21" t="s">
        <v>87</v>
      </c>
      <c r="EH26" s="21" t="s">
        <v>73</v>
      </c>
      <c r="EI26" s="21" t="s">
        <v>73</v>
      </c>
      <c r="EK26" s="19" t="s">
        <v>98</v>
      </c>
      <c r="EM26" s="19" t="s">
        <v>87</v>
      </c>
      <c r="EP26" s="176"/>
      <c r="EQ26" s="18" t="s">
        <v>79</v>
      </c>
      <c r="ER26" s="21" t="s">
        <v>87</v>
      </c>
      <c r="ES26" s="22" t="s">
        <v>90</v>
      </c>
      <c r="ET26" s="21" t="s">
        <v>91</v>
      </c>
      <c r="EU26" s="21" t="s">
        <v>92</v>
      </c>
      <c r="EV26" s="21" t="s">
        <v>87</v>
      </c>
      <c r="EW26" s="21" t="s">
        <v>87</v>
      </c>
      <c r="EX26" s="21" t="s">
        <v>73</v>
      </c>
      <c r="EY26" s="21" t="s">
        <v>73</v>
      </c>
      <c r="FA26" s="19" t="s">
        <v>98</v>
      </c>
      <c r="FC26" s="19" t="s">
        <v>87</v>
      </c>
      <c r="FF26" s="176"/>
      <c r="FG26" s="18" t="s">
        <v>79</v>
      </c>
      <c r="FH26" s="21" t="s">
        <v>87</v>
      </c>
      <c r="FI26" s="22" t="s">
        <v>90</v>
      </c>
      <c r="FJ26" s="21" t="s">
        <v>91</v>
      </c>
      <c r="FK26" s="21" t="s">
        <v>92</v>
      </c>
      <c r="FL26" s="21" t="s">
        <v>87</v>
      </c>
      <c r="FM26" s="21" t="s">
        <v>87</v>
      </c>
      <c r="FN26" s="21" t="s">
        <v>73</v>
      </c>
      <c r="FO26" s="21" t="s">
        <v>73</v>
      </c>
      <c r="FQ26" s="19" t="s">
        <v>98</v>
      </c>
      <c r="FS26" s="19" t="s">
        <v>87</v>
      </c>
      <c r="FV26" s="176"/>
      <c r="FW26" s="18" t="s">
        <v>79</v>
      </c>
      <c r="FX26" s="21" t="s">
        <v>87</v>
      </c>
      <c r="FY26" s="22" t="s">
        <v>90</v>
      </c>
      <c r="FZ26" s="21" t="s">
        <v>91</v>
      </c>
      <c r="GA26" s="21" t="s">
        <v>92</v>
      </c>
      <c r="GB26" s="21" t="s">
        <v>87</v>
      </c>
      <c r="GC26" s="21" t="s">
        <v>87</v>
      </c>
      <c r="GD26" s="21" t="s">
        <v>73</v>
      </c>
      <c r="GE26" s="21" t="s">
        <v>73</v>
      </c>
      <c r="GG26" s="19" t="s">
        <v>98</v>
      </c>
      <c r="GI26" s="19" t="s">
        <v>87</v>
      </c>
      <c r="GL26" s="204"/>
    </row>
    <row r="27" spans="2:194" s="19" customFormat="1" x14ac:dyDescent="0.2">
      <c r="B27" s="176"/>
      <c r="C27" s="18" t="s">
        <v>80</v>
      </c>
      <c r="D27" s="21" t="s">
        <v>88</v>
      </c>
      <c r="E27" s="22" t="s">
        <v>87</v>
      </c>
      <c r="F27" s="21" t="s">
        <v>92</v>
      </c>
      <c r="G27" s="22" t="s">
        <v>115</v>
      </c>
      <c r="H27" s="22" t="s">
        <v>87</v>
      </c>
      <c r="I27" s="22" t="s">
        <v>74</v>
      </c>
      <c r="J27" s="22" t="s">
        <v>74</v>
      </c>
      <c r="K27" s="22" t="s">
        <v>74</v>
      </c>
      <c r="M27" s="19" t="s">
        <v>99</v>
      </c>
      <c r="O27" s="19" t="s">
        <v>87</v>
      </c>
      <c r="R27" s="176"/>
      <c r="S27" s="18" t="s">
        <v>80</v>
      </c>
      <c r="T27" s="21" t="s">
        <v>88</v>
      </c>
      <c r="U27" s="22" t="s">
        <v>87</v>
      </c>
      <c r="V27" s="21" t="s">
        <v>92</v>
      </c>
      <c r="W27" s="22" t="s">
        <v>115</v>
      </c>
      <c r="X27" s="22" t="s">
        <v>87</v>
      </c>
      <c r="Y27" s="22" t="s">
        <v>74</v>
      </c>
      <c r="Z27" s="22" t="s">
        <v>74</v>
      </c>
      <c r="AA27" s="22" t="s">
        <v>74</v>
      </c>
      <c r="AC27" s="19" t="s">
        <v>99</v>
      </c>
      <c r="AE27" s="19" t="s">
        <v>87</v>
      </c>
      <c r="AH27" s="176"/>
      <c r="AI27" s="18" t="s">
        <v>80</v>
      </c>
      <c r="AJ27" s="21" t="s">
        <v>88</v>
      </c>
      <c r="AK27" s="22" t="s">
        <v>87</v>
      </c>
      <c r="AL27" s="21" t="s">
        <v>92</v>
      </c>
      <c r="AM27" s="22" t="s">
        <v>115</v>
      </c>
      <c r="AN27" s="22" t="s">
        <v>87</v>
      </c>
      <c r="AO27" s="22" t="s">
        <v>74</v>
      </c>
      <c r="AP27" s="22" t="s">
        <v>74</v>
      </c>
      <c r="AQ27" s="22" t="s">
        <v>74</v>
      </c>
      <c r="AS27" s="19" t="s">
        <v>99</v>
      </c>
      <c r="AU27" s="19" t="s">
        <v>87</v>
      </c>
      <c r="AX27" s="176"/>
      <c r="AY27" s="18" t="s">
        <v>80</v>
      </c>
      <c r="AZ27" s="21" t="s">
        <v>88</v>
      </c>
      <c r="BA27" s="22" t="s">
        <v>87</v>
      </c>
      <c r="BB27" s="21" t="s">
        <v>92</v>
      </c>
      <c r="BC27" s="22" t="s">
        <v>115</v>
      </c>
      <c r="BD27" s="22" t="s">
        <v>87</v>
      </c>
      <c r="BE27" s="22" t="s">
        <v>74</v>
      </c>
      <c r="BF27" s="22" t="s">
        <v>74</v>
      </c>
      <c r="BG27" s="22" t="s">
        <v>74</v>
      </c>
      <c r="BI27" s="19" t="s">
        <v>99</v>
      </c>
      <c r="BK27" s="19" t="s">
        <v>87</v>
      </c>
      <c r="BN27" s="176"/>
      <c r="BO27" s="18" t="s">
        <v>80</v>
      </c>
      <c r="BP27" s="21" t="s">
        <v>88</v>
      </c>
      <c r="BQ27" s="22" t="s">
        <v>87</v>
      </c>
      <c r="BR27" s="21" t="s">
        <v>92</v>
      </c>
      <c r="BS27" s="22" t="s">
        <v>115</v>
      </c>
      <c r="BT27" s="22" t="s">
        <v>87</v>
      </c>
      <c r="BU27" s="22" t="s">
        <v>74</v>
      </c>
      <c r="BV27" s="22" t="s">
        <v>74</v>
      </c>
      <c r="BW27" s="22" t="s">
        <v>74</v>
      </c>
      <c r="BY27" s="19" t="s">
        <v>99</v>
      </c>
      <c r="CA27" s="19" t="s">
        <v>87</v>
      </c>
      <c r="CD27" s="176"/>
      <c r="CE27" s="18" t="s">
        <v>80</v>
      </c>
      <c r="CF27" s="21" t="s">
        <v>88</v>
      </c>
      <c r="CG27" s="22" t="s">
        <v>87</v>
      </c>
      <c r="CH27" s="21" t="s">
        <v>92</v>
      </c>
      <c r="CI27" s="22" t="s">
        <v>115</v>
      </c>
      <c r="CJ27" s="22" t="s">
        <v>87</v>
      </c>
      <c r="CK27" s="22" t="s">
        <v>74</v>
      </c>
      <c r="CL27" s="22" t="s">
        <v>74</v>
      </c>
      <c r="CM27" s="22" t="s">
        <v>74</v>
      </c>
      <c r="CO27" s="19" t="s">
        <v>99</v>
      </c>
      <c r="CQ27" s="19" t="s">
        <v>87</v>
      </c>
      <c r="CT27" s="176"/>
      <c r="CU27" s="18" t="s">
        <v>80</v>
      </c>
      <c r="CV27" s="21" t="s">
        <v>88</v>
      </c>
      <c r="CW27" s="22" t="s">
        <v>87</v>
      </c>
      <c r="CX27" s="21" t="s">
        <v>92</v>
      </c>
      <c r="CY27" s="22" t="s">
        <v>115</v>
      </c>
      <c r="CZ27" s="22" t="s">
        <v>87</v>
      </c>
      <c r="DA27" s="22" t="s">
        <v>74</v>
      </c>
      <c r="DB27" s="22" t="s">
        <v>74</v>
      </c>
      <c r="DC27" s="22" t="s">
        <v>74</v>
      </c>
      <c r="DE27" s="19" t="s">
        <v>99</v>
      </c>
      <c r="DG27" s="19" t="s">
        <v>87</v>
      </c>
      <c r="DJ27" s="176"/>
      <c r="DK27" s="18" t="s">
        <v>80</v>
      </c>
      <c r="DL27" s="21" t="s">
        <v>88</v>
      </c>
      <c r="DM27" s="22" t="s">
        <v>87</v>
      </c>
      <c r="DN27" s="21" t="s">
        <v>92</v>
      </c>
      <c r="DO27" s="22" t="s">
        <v>115</v>
      </c>
      <c r="DP27" s="22" t="s">
        <v>87</v>
      </c>
      <c r="DQ27" s="22" t="s">
        <v>74</v>
      </c>
      <c r="DR27" s="22" t="s">
        <v>74</v>
      </c>
      <c r="DS27" s="22" t="s">
        <v>74</v>
      </c>
      <c r="DU27" s="19" t="s">
        <v>99</v>
      </c>
      <c r="DW27" s="19" t="s">
        <v>87</v>
      </c>
      <c r="DZ27" s="176"/>
      <c r="EA27" s="18" t="s">
        <v>80</v>
      </c>
      <c r="EB27" s="21" t="s">
        <v>88</v>
      </c>
      <c r="EC27" s="22" t="s">
        <v>87</v>
      </c>
      <c r="ED27" s="21" t="s">
        <v>92</v>
      </c>
      <c r="EE27" s="22" t="s">
        <v>115</v>
      </c>
      <c r="EF27" s="22" t="s">
        <v>87</v>
      </c>
      <c r="EG27" s="22" t="s">
        <v>74</v>
      </c>
      <c r="EH27" s="22" t="s">
        <v>74</v>
      </c>
      <c r="EI27" s="22" t="s">
        <v>74</v>
      </c>
      <c r="EK27" s="19" t="s">
        <v>99</v>
      </c>
      <c r="EM27" s="19" t="s">
        <v>87</v>
      </c>
      <c r="EP27" s="176"/>
      <c r="EQ27" s="18" t="s">
        <v>80</v>
      </c>
      <c r="ER27" s="21" t="s">
        <v>88</v>
      </c>
      <c r="ES27" s="22" t="s">
        <v>87</v>
      </c>
      <c r="ET27" s="21" t="s">
        <v>92</v>
      </c>
      <c r="EU27" s="22" t="s">
        <v>115</v>
      </c>
      <c r="EV27" s="22" t="s">
        <v>87</v>
      </c>
      <c r="EW27" s="22" t="s">
        <v>74</v>
      </c>
      <c r="EX27" s="22" t="s">
        <v>74</v>
      </c>
      <c r="EY27" s="22" t="s">
        <v>74</v>
      </c>
      <c r="FA27" s="19" t="s">
        <v>99</v>
      </c>
      <c r="FC27" s="19" t="s">
        <v>87</v>
      </c>
      <c r="FF27" s="176"/>
      <c r="FG27" s="18" t="s">
        <v>80</v>
      </c>
      <c r="FH27" s="21" t="s">
        <v>88</v>
      </c>
      <c r="FI27" s="22" t="s">
        <v>87</v>
      </c>
      <c r="FJ27" s="21" t="s">
        <v>92</v>
      </c>
      <c r="FK27" s="22" t="s">
        <v>115</v>
      </c>
      <c r="FL27" s="22" t="s">
        <v>87</v>
      </c>
      <c r="FM27" s="22" t="s">
        <v>74</v>
      </c>
      <c r="FN27" s="22" t="s">
        <v>74</v>
      </c>
      <c r="FO27" s="22" t="s">
        <v>74</v>
      </c>
      <c r="FQ27" s="19" t="s">
        <v>99</v>
      </c>
      <c r="FS27" s="19" t="s">
        <v>87</v>
      </c>
      <c r="FV27" s="176"/>
      <c r="FW27" s="18" t="s">
        <v>80</v>
      </c>
      <c r="FX27" s="21" t="s">
        <v>88</v>
      </c>
      <c r="FY27" s="22" t="s">
        <v>87</v>
      </c>
      <c r="FZ27" s="21" t="s">
        <v>92</v>
      </c>
      <c r="GA27" s="22" t="s">
        <v>115</v>
      </c>
      <c r="GB27" s="22" t="s">
        <v>87</v>
      </c>
      <c r="GC27" s="22" t="s">
        <v>74</v>
      </c>
      <c r="GD27" s="22" t="s">
        <v>74</v>
      </c>
      <c r="GE27" s="22" t="s">
        <v>74</v>
      </c>
      <c r="GG27" s="19" t="s">
        <v>99</v>
      </c>
      <c r="GI27" s="19" t="s">
        <v>87</v>
      </c>
      <c r="GL27" s="204"/>
    </row>
    <row r="28" spans="2:194" s="19" customFormat="1" x14ac:dyDescent="0.2">
      <c r="B28" s="176"/>
      <c r="C28" s="18" t="s">
        <v>81</v>
      </c>
      <c r="D28" s="21" t="s">
        <v>75</v>
      </c>
      <c r="E28" s="22" t="s">
        <v>87</v>
      </c>
      <c r="F28" s="21" t="s">
        <v>87</v>
      </c>
      <c r="G28" s="22" t="s">
        <v>87</v>
      </c>
      <c r="H28" s="31" t="s">
        <v>120</v>
      </c>
      <c r="I28" s="21" t="s">
        <v>75</v>
      </c>
      <c r="J28" s="21" t="s">
        <v>75</v>
      </c>
      <c r="K28" s="21" t="s">
        <v>75</v>
      </c>
      <c r="M28" s="19" t="s">
        <v>103</v>
      </c>
      <c r="O28" s="19" t="s">
        <v>102</v>
      </c>
      <c r="R28" s="176"/>
      <c r="S28" s="18" t="s">
        <v>81</v>
      </c>
      <c r="T28" s="21" t="s">
        <v>75</v>
      </c>
      <c r="U28" s="22" t="s">
        <v>87</v>
      </c>
      <c r="V28" s="21" t="s">
        <v>87</v>
      </c>
      <c r="W28" s="22" t="s">
        <v>87</v>
      </c>
      <c r="X28" s="31" t="s">
        <v>120</v>
      </c>
      <c r="Y28" s="21" t="s">
        <v>75</v>
      </c>
      <c r="Z28" s="21" t="s">
        <v>75</v>
      </c>
      <c r="AA28" s="21" t="s">
        <v>75</v>
      </c>
      <c r="AC28" s="19" t="s">
        <v>103</v>
      </c>
      <c r="AE28" s="19" t="s">
        <v>102</v>
      </c>
      <c r="AH28" s="176"/>
      <c r="AI28" s="18" t="s">
        <v>81</v>
      </c>
      <c r="AJ28" s="21" t="s">
        <v>75</v>
      </c>
      <c r="AK28" s="22" t="s">
        <v>87</v>
      </c>
      <c r="AL28" s="21" t="s">
        <v>87</v>
      </c>
      <c r="AM28" s="22" t="s">
        <v>87</v>
      </c>
      <c r="AN28" s="31" t="s">
        <v>120</v>
      </c>
      <c r="AO28" s="21" t="s">
        <v>75</v>
      </c>
      <c r="AP28" s="21" t="s">
        <v>75</v>
      </c>
      <c r="AQ28" s="21" t="s">
        <v>75</v>
      </c>
      <c r="AS28" s="19" t="s">
        <v>103</v>
      </c>
      <c r="AU28" s="19" t="s">
        <v>102</v>
      </c>
      <c r="AX28" s="176"/>
      <c r="AY28" s="18" t="s">
        <v>81</v>
      </c>
      <c r="AZ28" s="21" t="s">
        <v>75</v>
      </c>
      <c r="BA28" s="22" t="s">
        <v>87</v>
      </c>
      <c r="BB28" s="21" t="s">
        <v>87</v>
      </c>
      <c r="BC28" s="22" t="s">
        <v>87</v>
      </c>
      <c r="BD28" s="31" t="s">
        <v>120</v>
      </c>
      <c r="BE28" s="21" t="s">
        <v>75</v>
      </c>
      <c r="BF28" s="21" t="s">
        <v>75</v>
      </c>
      <c r="BG28" s="21" t="s">
        <v>75</v>
      </c>
      <c r="BI28" s="19" t="s">
        <v>103</v>
      </c>
      <c r="BK28" s="19" t="s">
        <v>102</v>
      </c>
      <c r="BN28" s="176"/>
      <c r="BO28" s="18" t="s">
        <v>81</v>
      </c>
      <c r="BP28" s="21" t="s">
        <v>75</v>
      </c>
      <c r="BQ28" s="22" t="s">
        <v>87</v>
      </c>
      <c r="BR28" s="21" t="s">
        <v>87</v>
      </c>
      <c r="BS28" s="22" t="s">
        <v>87</v>
      </c>
      <c r="BT28" s="31" t="s">
        <v>120</v>
      </c>
      <c r="BU28" s="21" t="s">
        <v>75</v>
      </c>
      <c r="BV28" s="21" t="s">
        <v>75</v>
      </c>
      <c r="BW28" s="21" t="s">
        <v>75</v>
      </c>
      <c r="BY28" s="19" t="s">
        <v>103</v>
      </c>
      <c r="CA28" s="19" t="s">
        <v>102</v>
      </c>
      <c r="CD28" s="176"/>
      <c r="CE28" s="18" t="s">
        <v>81</v>
      </c>
      <c r="CF28" s="21" t="s">
        <v>75</v>
      </c>
      <c r="CG28" s="22" t="s">
        <v>87</v>
      </c>
      <c r="CH28" s="21" t="s">
        <v>87</v>
      </c>
      <c r="CI28" s="22" t="s">
        <v>87</v>
      </c>
      <c r="CJ28" s="31" t="s">
        <v>120</v>
      </c>
      <c r="CK28" s="21" t="s">
        <v>75</v>
      </c>
      <c r="CL28" s="21" t="s">
        <v>75</v>
      </c>
      <c r="CM28" s="21" t="s">
        <v>75</v>
      </c>
      <c r="CO28" s="19" t="s">
        <v>103</v>
      </c>
      <c r="CQ28" s="19" t="s">
        <v>102</v>
      </c>
      <c r="CT28" s="176"/>
      <c r="CU28" s="18" t="s">
        <v>81</v>
      </c>
      <c r="CV28" s="21" t="s">
        <v>75</v>
      </c>
      <c r="CW28" s="22" t="s">
        <v>87</v>
      </c>
      <c r="CX28" s="21" t="s">
        <v>87</v>
      </c>
      <c r="CY28" s="22" t="s">
        <v>87</v>
      </c>
      <c r="CZ28" s="31" t="s">
        <v>120</v>
      </c>
      <c r="DA28" s="21" t="s">
        <v>75</v>
      </c>
      <c r="DB28" s="21" t="s">
        <v>75</v>
      </c>
      <c r="DC28" s="21" t="s">
        <v>75</v>
      </c>
      <c r="DE28" s="19" t="s">
        <v>103</v>
      </c>
      <c r="DG28" s="19" t="s">
        <v>102</v>
      </c>
      <c r="DJ28" s="176"/>
      <c r="DK28" s="18" t="s">
        <v>81</v>
      </c>
      <c r="DL28" s="21" t="s">
        <v>75</v>
      </c>
      <c r="DM28" s="22" t="s">
        <v>87</v>
      </c>
      <c r="DN28" s="21" t="s">
        <v>87</v>
      </c>
      <c r="DO28" s="22" t="s">
        <v>87</v>
      </c>
      <c r="DP28" s="31" t="s">
        <v>120</v>
      </c>
      <c r="DQ28" s="21" t="s">
        <v>75</v>
      </c>
      <c r="DR28" s="21" t="s">
        <v>75</v>
      </c>
      <c r="DS28" s="21" t="s">
        <v>75</v>
      </c>
      <c r="DU28" s="19" t="s">
        <v>103</v>
      </c>
      <c r="DW28" s="19" t="s">
        <v>102</v>
      </c>
      <c r="DZ28" s="176"/>
      <c r="EA28" s="18" t="s">
        <v>81</v>
      </c>
      <c r="EB28" s="21" t="s">
        <v>75</v>
      </c>
      <c r="EC28" s="22" t="s">
        <v>87</v>
      </c>
      <c r="ED28" s="21" t="s">
        <v>87</v>
      </c>
      <c r="EE28" s="22" t="s">
        <v>87</v>
      </c>
      <c r="EF28" s="31" t="s">
        <v>120</v>
      </c>
      <c r="EG28" s="21" t="s">
        <v>75</v>
      </c>
      <c r="EH28" s="21" t="s">
        <v>75</v>
      </c>
      <c r="EI28" s="21" t="s">
        <v>75</v>
      </c>
      <c r="EK28" s="19" t="s">
        <v>103</v>
      </c>
      <c r="EM28" s="19" t="s">
        <v>102</v>
      </c>
      <c r="EP28" s="176"/>
      <c r="EQ28" s="18" t="s">
        <v>81</v>
      </c>
      <c r="ER28" s="21" t="s">
        <v>75</v>
      </c>
      <c r="ES28" s="22" t="s">
        <v>87</v>
      </c>
      <c r="ET28" s="21" t="s">
        <v>87</v>
      </c>
      <c r="EU28" s="22" t="s">
        <v>87</v>
      </c>
      <c r="EV28" s="31" t="s">
        <v>120</v>
      </c>
      <c r="EW28" s="21" t="s">
        <v>75</v>
      </c>
      <c r="EX28" s="21" t="s">
        <v>75</v>
      </c>
      <c r="EY28" s="21" t="s">
        <v>75</v>
      </c>
      <c r="FA28" s="19" t="s">
        <v>103</v>
      </c>
      <c r="FC28" s="19" t="s">
        <v>102</v>
      </c>
      <c r="FF28" s="176"/>
      <c r="FG28" s="18" t="s">
        <v>81</v>
      </c>
      <c r="FH28" s="21" t="s">
        <v>75</v>
      </c>
      <c r="FI28" s="22" t="s">
        <v>87</v>
      </c>
      <c r="FJ28" s="21" t="s">
        <v>87</v>
      </c>
      <c r="FK28" s="22" t="s">
        <v>87</v>
      </c>
      <c r="FL28" s="31" t="s">
        <v>120</v>
      </c>
      <c r="FM28" s="21" t="s">
        <v>75</v>
      </c>
      <c r="FN28" s="21" t="s">
        <v>75</v>
      </c>
      <c r="FO28" s="21" t="s">
        <v>75</v>
      </c>
      <c r="FQ28" s="19" t="s">
        <v>103</v>
      </c>
      <c r="FS28" s="19" t="s">
        <v>102</v>
      </c>
      <c r="FV28" s="176"/>
      <c r="FW28" s="18" t="s">
        <v>81</v>
      </c>
      <c r="FX28" s="21" t="s">
        <v>75</v>
      </c>
      <c r="FY28" s="22" t="s">
        <v>87</v>
      </c>
      <c r="FZ28" s="21" t="s">
        <v>87</v>
      </c>
      <c r="GA28" s="22" t="s">
        <v>87</v>
      </c>
      <c r="GB28" s="31" t="s">
        <v>120</v>
      </c>
      <c r="GC28" s="21" t="s">
        <v>75</v>
      </c>
      <c r="GD28" s="21" t="s">
        <v>75</v>
      </c>
      <c r="GE28" s="21" t="s">
        <v>75</v>
      </c>
      <c r="GG28" s="19" t="s">
        <v>103</v>
      </c>
      <c r="GI28" s="19" t="s">
        <v>102</v>
      </c>
      <c r="GL28" s="204"/>
    </row>
    <row r="29" spans="2:194" s="19" customFormat="1" x14ac:dyDescent="0.2">
      <c r="B29" s="176"/>
      <c r="C29" s="18" t="s">
        <v>82</v>
      </c>
      <c r="D29" s="21" t="s">
        <v>75</v>
      </c>
      <c r="E29" s="22" t="s">
        <v>87</v>
      </c>
      <c r="F29" s="21" t="s">
        <v>87</v>
      </c>
      <c r="G29" s="22" t="s">
        <v>74</v>
      </c>
      <c r="H29" s="21" t="s">
        <v>75</v>
      </c>
      <c r="I29" s="28" t="s">
        <v>121</v>
      </c>
      <c r="J29" s="22" t="s">
        <v>104</v>
      </c>
      <c r="K29" s="22" t="s">
        <v>104</v>
      </c>
      <c r="M29" s="19" t="s">
        <v>106</v>
      </c>
      <c r="O29" s="19" t="s">
        <v>105</v>
      </c>
      <c r="R29" s="176"/>
      <c r="S29" s="18" t="s">
        <v>82</v>
      </c>
      <c r="T29" s="21" t="s">
        <v>75</v>
      </c>
      <c r="U29" s="22" t="s">
        <v>87</v>
      </c>
      <c r="V29" s="21" t="s">
        <v>87</v>
      </c>
      <c r="W29" s="22" t="s">
        <v>74</v>
      </c>
      <c r="X29" s="21" t="s">
        <v>75</v>
      </c>
      <c r="Y29" s="28" t="s">
        <v>121</v>
      </c>
      <c r="Z29" s="22" t="s">
        <v>104</v>
      </c>
      <c r="AA29" s="22" t="s">
        <v>104</v>
      </c>
      <c r="AC29" s="19" t="s">
        <v>106</v>
      </c>
      <c r="AE29" s="19" t="s">
        <v>105</v>
      </c>
      <c r="AH29" s="176"/>
      <c r="AI29" s="18" t="s">
        <v>82</v>
      </c>
      <c r="AJ29" s="21" t="s">
        <v>75</v>
      </c>
      <c r="AK29" s="22" t="s">
        <v>87</v>
      </c>
      <c r="AL29" s="21" t="s">
        <v>87</v>
      </c>
      <c r="AM29" s="22" t="s">
        <v>74</v>
      </c>
      <c r="AN29" s="21" t="s">
        <v>75</v>
      </c>
      <c r="AO29" s="28" t="s">
        <v>121</v>
      </c>
      <c r="AP29" s="22" t="s">
        <v>104</v>
      </c>
      <c r="AQ29" s="22" t="s">
        <v>104</v>
      </c>
      <c r="AS29" s="19" t="s">
        <v>106</v>
      </c>
      <c r="AU29" s="19" t="s">
        <v>105</v>
      </c>
      <c r="AX29" s="176"/>
      <c r="AY29" s="18" t="s">
        <v>82</v>
      </c>
      <c r="AZ29" s="21" t="s">
        <v>75</v>
      </c>
      <c r="BA29" s="22" t="s">
        <v>87</v>
      </c>
      <c r="BB29" s="21" t="s">
        <v>87</v>
      </c>
      <c r="BC29" s="22" t="s">
        <v>74</v>
      </c>
      <c r="BD29" s="21" t="s">
        <v>75</v>
      </c>
      <c r="BE29" s="28" t="s">
        <v>121</v>
      </c>
      <c r="BF29" s="22" t="s">
        <v>104</v>
      </c>
      <c r="BG29" s="22" t="s">
        <v>104</v>
      </c>
      <c r="BI29" s="19" t="s">
        <v>106</v>
      </c>
      <c r="BK29" s="19" t="s">
        <v>105</v>
      </c>
      <c r="BN29" s="176"/>
      <c r="BO29" s="18" t="s">
        <v>82</v>
      </c>
      <c r="BP29" s="21" t="s">
        <v>75</v>
      </c>
      <c r="BQ29" s="22" t="s">
        <v>87</v>
      </c>
      <c r="BR29" s="21" t="s">
        <v>87</v>
      </c>
      <c r="BS29" s="22" t="s">
        <v>74</v>
      </c>
      <c r="BT29" s="21" t="s">
        <v>75</v>
      </c>
      <c r="BU29" s="28" t="s">
        <v>121</v>
      </c>
      <c r="BV29" s="22" t="s">
        <v>104</v>
      </c>
      <c r="BW29" s="22" t="s">
        <v>104</v>
      </c>
      <c r="BY29" s="19" t="s">
        <v>106</v>
      </c>
      <c r="CA29" s="19" t="s">
        <v>105</v>
      </c>
      <c r="CD29" s="176"/>
      <c r="CE29" s="18" t="s">
        <v>82</v>
      </c>
      <c r="CF29" s="21" t="s">
        <v>75</v>
      </c>
      <c r="CG29" s="22" t="s">
        <v>87</v>
      </c>
      <c r="CH29" s="21" t="s">
        <v>87</v>
      </c>
      <c r="CI29" s="22" t="s">
        <v>74</v>
      </c>
      <c r="CJ29" s="21" t="s">
        <v>75</v>
      </c>
      <c r="CK29" s="28" t="s">
        <v>121</v>
      </c>
      <c r="CL29" s="22" t="s">
        <v>104</v>
      </c>
      <c r="CM29" s="22" t="s">
        <v>104</v>
      </c>
      <c r="CO29" s="19" t="s">
        <v>106</v>
      </c>
      <c r="CQ29" s="19" t="s">
        <v>105</v>
      </c>
      <c r="CT29" s="176"/>
      <c r="CU29" s="18" t="s">
        <v>82</v>
      </c>
      <c r="CV29" s="21" t="s">
        <v>75</v>
      </c>
      <c r="CW29" s="22" t="s">
        <v>87</v>
      </c>
      <c r="CX29" s="21" t="s">
        <v>87</v>
      </c>
      <c r="CY29" s="22" t="s">
        <v>74</v>
      </c>
      <c r="CZ29" s="21" t="s">
        <v>75</v>
      </c>
      <c r="DA29" s="28" t="s">
        <v>121</v>
      </c>
      <c r="DB29" s="22" t="s">
        <v>104</v>
      </c>
      <c r="DC29" s="22" t="s">
        <v>104</v>
      </c>
      <c r="DE29" s="19" t="s">
        <v>106</v>
      </c>
      <c r="DG29" s="19" t="s">
        <v>105</v>
      </c>
      <c r="DJ29" s="176"/>
      <c r="DK29" s="18" t="s">
        <v>82</v>
      </c>
      <c r="DL29" s="21" t="s">
        <v>75</v>
      </c>
      <c r="DM29" s="22" t="s">
        <v>87</v>
      </c>
      <c r="DN29" s="21" t="s">
        <v>87</v>
      </c>
      <c r="DO29" s="22" t="s">
        <v>74</v>
      </c>
      <c r="DP29" s="21" t="s">
        <v>75</v>
      </c>
      <c r="DQ29" s="28" t="s">
        <v>121</v>
      </c>
      <c r="DR29" s="22" t="s">
        <v>104</v>
      </c>
      <c r="DS29" s="22" t="s">
        <v>104</v>
      </c>
      <c r="DU29" s="19" t="s">
        <v>106</v>
      </c>
      <c r="DW29" s="19" t="s">
        <v>105</v>
      </c>
      <c r="DZ29" s="176"/>
      <c r="EA29" s="18" t="s">
        <v>82</v>
      </c>
      <c r="EB29" s="21" t="s">
        <v>75</v>
      </c>
      <c r="EC29" s="22" t="s">
        <v>87</v>
      </c>
      <c r="ED29" s="21" t="s">
        <v>87</v>
      </c>
      <c r="EE29" s="22" t="s">
        <v>74</v>
      </c>
      <c r="EF29" s="21" t="s">
        <v>75</v>
      </c>
      <c r="EG29" s="28" t="s">
        <v>121</v>
      </c>
      <c r="EH29" s="22" t="s">
        <v>104</v>
      </c>
      <c r="EI29" s="22" t="s">
        <v>104</v>
      </c>
      <c r="EK29" s="19" t="s">
        <v>106</v>
      </c>
      <c r="EM29" s="19" t="s">
        <v>105</v>
      </c>
      <c r="EP29" s="176"/>
      <c r="EQ29" s="18" t="s">
        <v>82</v>
      </c>
      <c r="ER29" s="21" t="s">
        <v>75</v>
      </c>
      <c r="ES29" s="22" t="s">
        <v>87</v>
      </c>
      <c r="ET29" s="21" t="s">
        <v>87</v>
      </c>
      <c r="EU29" s="22" t="s">
        <v>74</v>
      </c>
      <c r="EV29" s="21" t="s">
        <v>75</v>
      </c>
      <c r="EW29" s="28" t="s">
        <v>121</v>
      </c>
      <c r="EX29" s="22" t="s">
        <v>104</v>
      </c>
      <c r="EY29" s="22" t="s">
        <v>104</v>
      </c>
      <c r="FA29" s="19" t="s">
        <v>106</v>
      </c>
      <c r="FC29" s="19" t="s">
        <v>105</v>
      </c>
      <c r="FF29" s="176"/>
      <c r="FG29" s="18" t="s">
        <v>82</v>
      </c>
      <c r="FH29" s="21" t="s">
        <v>75</v>
      </c>
      <c r="FI29" s="22" t="s">
        <v>87</v>
      </c>
      <c r="FJ29" s="21" t="s">
        <v>87</v>
      </c>
      <c r="FK29" s="22" t="s">
        <v>74</v>
      </c>
      <c r="FL29" s="21" t="s">
        <v>75</v>
      </c>
      <c r="FM29" s="28" t="s">
        <v>121</v>
      </c>
      <c r="FN29" s="22" t="s">
        <v>104</v>
      </c>
      <c r="FO29" s="22" t="s">
        <v>104</v>
      </c>
      <c r="FQ29" s="19" t="s">
        <v>106</v>
      </c>
      <c r="FS29" s="19" t="s">
        <v>105</v>
      </c>
      <c r="FV29" s="176"/>
      <c r="FW29" s="18" t="s">
        <v>82</v>
      </c>
      <c r="FX29" s="21" t="s">
        <v>75</v>
      </c>
      <c r="FY29" s="22" t="s">
        <v>87</v>
      </c>
      <c r="FZ29" s="21" t="s">
        <v>87</v>
      </c>
      <c r="GA29" s="22" t="s">
        <v>74</v>
      </c>
      <c r="GB29" s="21" t="s">
        <v>75</v>
      </c>
      <c r="GC29" s="28" t="s">
        <v>121</v>
      </c>
      <c r="GD29" s="22" t="s">
        <v>104</v>
      </c>
      <c r="GE29" s="22" t="s">
        <v>104</v>
      </c>
      <c r="GG29" s="19" t="s">
        <v>106</v>
      </c>
      <c r="GI29" s="19" t="s">
        <v>105</v>
      </c>
      <c r="GL29" s="204"/>
    </row>
    <row r="30" spans="2:194" s="19" customFormat="1" x14ac:dyDescent="0.2">
      <c r="B30" s="176"/>
      <c r="C30" s="18" t="s">
        <v>83</v>
      </c>
      <c r="D30" s="21" t="s">
        <v>75</v>
      </c>
      <c r="E30" s="22" t="s">
        <v>87</v>
      </c>
      <c r="F30" s="21" t="s">
        <v>73</v>
      </c>
      <c r="G30" s="22" t="s">
        <v>74</v>
      </c>
      <c r="H30" s="21" t="s">
        <v>75</v>
      </c>
      <c r="I30" s="22" t="s">
        <v>104</v>
      </c>
      <c r="J30" s="31" t="s">
        <v>122</v>
      </c>
      <c r="K30" s="21" t="s">
        <v>107</v>
      </c>
      <c r="M30" s="19" t="s">
        <v>108</v>
      </c>
      <c r="O30" s="19" t="s">
        <v>109</v>
      </c>
      <c r="R30" s="176"/>
      <c r="S30" s="18" t="s">
        <v>83</v>
      </c>
      <c r="T30" s="21" t="s">
        <v>75</v>
      </c>
      <c r="U30" s="22" t="s">
        <v>87</v>
      </c>
      <c r="V30" s="21" t="s">
        <v>73</v>
      </c>
      <c r="W30" s="22" t="s">
        <v>74</v>
      </c>
      <c r="X30" s="21" t="s">
        <v>75</v>
      </c>
      <c r="Y30" s="22" t="s">
        <v>104</v>
      </c>
      <c r="Z30" s="31" t="s">
        <v>122</v>
      </c>
      <c r="AA30" s="21" t="s">
        <v>107</v>
      </c>
      <c r="AC30" s="19" t="s">
        <v>108</v>
      </c>
      <c r="AE30" s="19" t="s">
        <v>109</v>
      </c>
      <c r="AH30" s="176"/>
      <c r="AI30" s="18" t="s">
        <v>83</v>
      </c>
      <c r="AJ30" s="21" t="s">
        <v>75</v>
      </c>
      <c r="AK30" s="22" t="s">
        <v>87</v>
      </c>
      <c r="AL30" s="21" t="s">
        <v>73</v>
      </c>
      <c r="AM30" s="22" t="s">
        <v>74</v>
      </c>
      <c r="AN30" s="21" t="s">
        <v>75</v>
      </c>
      <c r="AO30" s="22" t="s">
        <v>104</v>
      </c>
      <c r="AP30" s="31" t="s">
        <v>122</v>
      </c>
      <c r="AQ30" s="21" t="s">
        <v>107</v>
      </c>
      <c r="AS30" s="19" t="s">
        <v>108</v>
      </c>
      <c r="AU30" s="19" t="s">
        <v>109</v>
      </c>
      <c r="AX30" s="176"/>
      <c r="AY30" s="18" t="s">
        <v>83</v>
      </c>
      <c r="AZ30" s="21" t="s">
        <v>75</v>
      </c>
      <c r="BA30" s="22" t="s">
        <v>87</v>
      </c>
      <c r="BB30" s="21" t="s">
        <v>73</v>
      </c>
      <c r="BC30" s="22" t="s">
        <v>74</v>
      </c>
      <c r="BD30" s="21" t="s">
        <v>75</v>
      </c>
      <c r="BE30" s="22" t="s">
        <v>104</v>
      </c>
      <c r="BF30" s="31" t="s">
        <v>122</v>
      </c>
      <c r="BG30" s="21" t="s">
        <v>107</v>
      </c>
      <c r="BI30" s="19" t="s">
        <v>108</v>
      </c>
      <c r="BK30" s="19" t="s">
        <v>109</v>
      </c>
      <c r="BN30" s="176"/>
      <c r="BO30" s="18" t="s">
        <v>83</v>
      </c>
      <c r="BP30" s="21" t="s">
        <v>75</v>
      </c>
      <c r="BQ30" s="22" t="s">
        <v>87</v>
      </c>
      <c r="BR30" s="21" t="s">
        <v>73</v>
      </c>
      <c r="BS30" s="22" t="s">
        <v>74</v>
      </c>
      <c r="BT30" s="21" t="s">
        <v>75</v>
      </c>
      <c r="BU30" s="22" t="s">
        <v>104</v>
      </c>
      <c r="BV30" s="31" t="s">
        <v>122</v>
      </c>
      <c r="BW30" s="21" t="s">
        <v>107</v>
      </c>
      <c r="BY30" s="19" t="s">
        <v>108</v>
      </c>
      <c r="CA30" s="19" t="s">
        <v>109</v>
      </c>
      <c r="CD30" s="176"/>
      <c r="CE30" s="18" t="s">
        <v>83</v>
      </c>
      <c r="CF30" s="21" t="s">
        <v>75</v>
      </c>
      <c r="CG30" s="22" t="s">
        <v>87</v>
      </c>
      <c r="CH30" s="21" t="s">
        <v>73</v>
      </c>
      <c r="CI30" s="22" t="s">
        <v>74</v>
      </c>
      <c r="CJ30" s="21" t="s">
        <v>75</v>
      </c>
      <c r="CK30" s="22" t="s">
        <v>104</v>
      </c>
      <c r="CL30" s="31" t="s">
        <v>122</v>
      </c>
      <c r="CM30" s="21" t="s">
        <v>107</v>
      </c>
      <c r="CO30" s="19" t="s">
        <v>108</v>
      </c>
      <c r="CQ30" s="19" t="s">
        <v>109</v>
      </c>
      <c r="CT30" s="176"/>
      <c r="CU30" s="18" t="s">
        <v>83</v>
      </c>
      <c r="CV30" s="21" t="s">
        <v>75</v>
      </c>
      <c r="CW30" s="22" t="s">
        <v>87</v>
      </c>
      <c r="CX30" s="21" t="s">
        <v>73</v>
      </c>
      <c r="CY30" s="22" t="s">
        <v>74</v>
      </c>
      <c r="CZ30" s="21" t="s">
        <v>75</v>
      </c>
      <c r="DA30" s="22" t="s">
        <v>104</v>
      </c>
      <c r="DB30" s="31" t="s">
        <v>122</v>
      </c>
      <c r="DC30" s="21" t="s">
        <v>107</v>
      </c>
      <c r="DE30" s="19" t="s">
        <v>108</v>
      </c>
      <c r="DG30" s="19" t="s">
        <v>109</v>
      </c>
      <c r="DJ30" s="176"/>
      <c r="DK30" s="18" t="s">
        <v>83</v>
      </c>
      <c r="DL30" s="21" t="s">
        <v>75</v>
      </c>
      <c r="DM30" s="22" t="s">
        <v>87</v>
      </c>
      <c r="DN30" s="21" t="s">
        <v>73</v>
      </c>
      <c r="DO30" s="22" t="s">
        <v>74</v>
      </c>
      <c r="DP30" s="21" t="s">
        <v>75</v>
      </c>
      <c r="DQ30" s="22" t="s">
        <v>104</v>
      </c>
      <c r="DR30" s="31" t="s">
        <v>122</v>
      </c>
      <c r="DS30" s="21" t="s">
        <v>107</v>
      </c>
      <c r="DU30" s="19" t="s">
        <v>108</v>
      </c>
      <c r="DW30" s="19" t="s">
        <v>109</v>
      </c>
      <c r="DZ30" s="176"/>
      <c r="EA30" s="18" t="s">
        <v>83</v>
      </c>
      <c r="EB30" s="21" t="s">
        <v>75</v>
      </c>
      <c r="EC30" s="22" t="s">
        <v>87</v>
      </c>
      <c r="ED30" s="21" t="s">
        <v>73</v>
      </c>
      <c r="EE30" s="22" t="s">
        <v>74</v>
      </c>
      <c r="EF30" s="21" t="s">
        <v>75</v>
      </c>
      <c r="EG30" s="22" t="s">
        <v>104</v>
      </c>
      <c r="EH30" s="31" t="s">
        <v>122</v>
      </c>
      <c r="EI30" s="21" t="s">
        <v>107</v>
      </c>
      <c r="EK30" s="19" t="s">
        <v>108</v>
      </c>
      <c r="EM30" s="19" t="s">
        <v>109</v>
      </c>
      <c r="EP30" s="176"/>
      <c r="EQ30" s="18" t="s">
        <v>83</v>
      </c>
      <c r="ER30" s="21" t="s">
        <v>75</v>
      </c>
      <c r="ES30" s="22" t="s">
        <v>87</v>
      </c>
      <c r="ET30" s="21" t="s">
        <v>73</v>
      </c>
      <c r="EU30" s="22" t="s">
        <v>74</v>
      </c>
      <c r="EV30" s="21" t="s">
        <v>75</v>
      </c>
      <c r="EW30" s="22" t="s">
        <v>104</v>
      </c>
      <c r="EX30" s="31" t="s">
        <v>122</v>
      </c>
      <c r="EY30" s="21" t="s">
        <v>107</v>
      </c>
      <c r="FA30" s="19" t="s">
        <v>108</v>
      </c>
      <c r="FC30" s="19" t="s">
        <v>109</v>
      </c>
      <c r="FF30" s="176"/>
      <c r="FG30" s="18" t="s">
        <v>83</v>
      </c>
      <c r="FH30" s="21" t="s">
        <v>75</v>
      </c>
      <c r="FI30" s="22" t="s">
        <v>87</v>
      </c>
      <c r="FJ30" s="21" t="s">
        <v>73</v>
      </c>
      <c r="FK30" s="22" t="s">
        <v>74</v>
      </c>
      <c r="FL30" s="21" t="s">
        <v>75</v>
      </c>
      <c r="FM30" s="22" t="s">
        <v>104</v>
      </c>
      <c r="FN30" s="31" t="s">
        <v>122</v>
      </c>
      <c r="FO30" s="21" t="s">
        <v>107</v>
      </c>
      <c r="FQ30" s="19" t="s">
        <v>108</v>
      </c>
      <c r="FS30" s="19" t="s">
        <v>109</v>
      </c>
      <c r="FV30" s="176"/>
      <c r="FW30" s="18" t="s">
        <v>83</v>
      </c>
      <c r="FX30" s="21" t="s">
        <v>75</v>
      </c>
      <c r="FY30" s="22" t="s">
        <v>87</v>
      </c>
      <c r="FZ30" s="21" t="s">
        <v>73</v>
      </c>
      <c r="GA30" s="22" t="s">
        <v>74</v>
      </c>
      <c r="GB30" s="21" t="s">
        <v>75</v>
      </c>
      <c r="GC30" s="22" t="s">
        <v>104</v>
      </c>
      <c r="GD30" s="31" t="s">
        <v>122</v>
      </c>
      <c r="GE30" s="21" t="s">
        <v>107</v>
      </c>
      <c r="GG30" s="19" t="s">
        <v>108</v>
      </c>
      <c r="GI30" s="19" t="s">
        <v>109</v>
      </c>
      <c r="GL30" s="204"/>
    </row>
    <row r="31" spans="2:194" s="19" customFormat="1" x14ac:dyDescent="0.2">
      <c r="B31" s="176"/>
      <c r="C31" s="18" t="s">
        <v>84</v>
      </c>
      <c r="D31" s="21" t="s">
        <v>75</v>
      </c>
      <c r="E31" s="22" t="s">
        <v>72</v>
      </c>
      <c r="F31" s="21" t="s">
        <v>73</v>
      </c>
      <c r="G31" s="22" t="s">
        <v>74</v>
      </c>
      <c r="H31" s="21" t="s">
        <v>75</v>
      </c>
      <c r="I31" s="22" t="s">
        <v>104</v>
      </c>
      <c r="J31" s="21" t="s">
        <v>107</v>
      </c>
      <c r="K31" s="28" t="s">
        <v>123</v>
      </c>
      <c r="M31" s="19" t="s">
        <v>110</v>
      </c>
      <c r="O31" s="19" t="s">
        <v>111</v>
      </c>
      <c r="R31" s="176"/>
      <c r="S31" s="18" t="s">
        <v>84</v>
      </c>
      <c r="T31" s="21" t="s">
        <v>75</v>
      </c>
      <c r="U31" s="22" t="s">
        <v>72</v>
      </c>
      <c r="V31" s="21" t="s">
        <v>73</v>
      </c>
      <c r="W31" s="22" t="s">
        <v>74</v>
      </c>
      <c r="X31" s="21" t="s">
        <v>75</v>
      </c>
      <c r="Y31" s="22" t="s">
        <v>104</v>
      </c>
      <c r="Z31" s="21" t="s">
        <v>107</v>
      </c>
      <c r="AA31" s="28" t="s">
        <v>123</v>
      </c>
      <c r="AC31" s="19" t="s">
        <v>110</v>
      </c>
      <c r="AE31" s="19" t="s">
        <v>111</v>
      </c>
      <c r="AH31" s="176"/>
      <c r="AI31" s="18" t="s">
        <v>84</v>
      </c>
      <c r="AJ31" s="21" t="s">
        <v>75</v>
      </c>
      <c r="AK31" s="22" t="s">
        <v>72</v>
      </c>
      <c r="AL31" s="21" t="s">
        <v>73</v>
      </c>
      <c r="AM31" s="22" t="s">
        <v>74</v>
      </c>
      <c r="AN31" s="21" t="s">
        <v>75</v>
      </c>
      <c r="AO31" s="22" t="s">
        <v>104</v>
      </c>
      <c r="AP31" s="21" t="s">
        <v>107</v>
      </c>
      <c r="AQ31" s="28" t="s">
        <v>123</v>
      </c>
      <c r="AS31" s="19" t="s">
        <v>110</v>
      </c>
      <c r="AU31" s="19" t="s">
        <v>111</v>
      </c>
      <c r="AX31" s="176"/>
      <c r="AY31" s="18" t="s">
        <v>84</v>
      </c>
      <c r="AZ31" s="21" t="s">
        <v>75</v>
      </c>
      <c r="BA31" s="22" t="s">
        <v>72</v>
      </c>
      <c r="BB31" s="21" t="s">
        <v>73</v>
      </c>
      <c r="BC31" s="22" t="s">
        <v>74</v>
      </c>
      <c r="BD31" s="21" t="s">
        <v>75</v>
      </c>
      <c r="BE31" s="22" t="s">
        <v>104</v>
      </c>
      <c r="BF31" s="21" t="s">
        <v>107</v>
      </c>
      <c r="BG31" s="28" t="s">
        <v>123</v>
      </c>
      <c r="BI31" s="19" t="s">
        <v>110</v>
      </c>
      <c r="BK31" s="19" t="s">
        <v>111</v>
      </c>
      <c r="BN31" s="176"/>
      <c r="BO31" s="18" t="s">
        <v>84</v>
      </c>
      <c r="BP31" s="21" t="s">
        <v>75</v>
      </c>
      <c r="BQ31" s="22" t="s">
        <v>72</v>
      </c>
      <c r="BR31" s="21" t="s">
        <v>73</v>
      </c>
      <c r="BS31" s="22" t="s">
        <v>74</v>
      </c>
      <c r="BT31" s="21" t="s">
        <v>75</v>
      </c>
      <c r="BU31" s="22" t="s">
        <v>104</v>
      </c>
      <c r="BV31" s="21" t="s">
        <v>107</v>
      </c>
      <c r="BW31" s="28" t="s">
        <v>123</v>
      </c>
      <c r="BY31" s="19" t="s">
        <v>110</v>
      </c>
      <c r="CA31" s="19" t="s">
        <v>111</v>
      </c>
      <c r="CD31" s="176"/>
      <c r="CE31" s="18" t="s">
        <v>84</v>
      </c>
      <c r="CF31" s="21" t="s">
        <v>75</v>
      </c>
      <c r="CG31" s="22" t="s">
        <v>72</v>
      </c>
      <c r="CH31" s="21" t="s">
        <v>73</v>
      </c>
      <c r="CI31" s="22" t="s">
        <v>74</v>
      </c>
      <c r="CJ31" s="21" t="s">
        <v>75</v>
      </c>
      <c r="CK31" s="22" t="s">
        <v>104</v>
      </c>
      <c r="CL31" s="21" t="s">
        <v>107</v>
      </c>
      <c r="CM31" s="28" t="s">
        <v>123</v>
      </c>
      <c r="CO31" s="19" t="s">
        <v>110</v>
      </c>
      <c r="CQ31" s="19" t="s">
        <v>111</v>
      </c>
      <c r="CT31" s="176"/>
      <c r="CU31" s="18" t="s">
        <v>84</v>
      </c>
      <c r="CV31" s="21" t="s">
        <v>75</v>
      </c>
      <c r="CW31" s="22" t="s">
        <v>72</v>
      </c>
      <c r="CX31" s="21" t="s">
        <v>73</v>
      </c>
      <c r="CY31" s="22" t="s">
        <v>74</v>
      </c>
      <c r="CZ31" s="21" t="s">
        <v>75</v>
      </c>
      <c r="DA31" s="22" t="s">
        <v>104</v>
      </c>
      <c r="DB31" s="21" t="s">
        <v>107</v>
      </c>
      <c r="DC31" s="28" t="s">
        <v>123</v>
      </c>
      <c r="DE31" s="19" t="s">
        <v>110</v>
      </c>
      <c r="DG31" s="19" t="s">
        <v>111</v>
      </c>
      <c r="DJ31" s="176"/>
      <c r="DK31" s="18" t="s">
        <v>84</v>
      </c>
      <c r="DL31" s="21" t="s">
        <v>75</v>
      </c>
      <c r="DM31" s="22" t="s">
        <v>72</v>
      </c>
      <c r="DN31" s="21" t="s">
        <v>73</v>
      </c>
      <c r="DO31" s="22" t="s">
        <v>74</v>
      </c>
      <c r="DP31" s="21" t="s">
        <v>75</v>
      </c>
      <c r="DQ31" s="22" t="s">
        <v>104</v>
      </c>
      <c r="DR31" s="21" t="s">
        <v>107</v>
      </c>
      <c r="DS31" s="28" t="s">
        <v>123</v>
      </c>
      <c r="DU31" s="19" t="s">
        <v>110</v>
      </c>
      <c r="DW31" s="19" t="s">
        <v>111</v>
      </c>
      <c r="DZ31" s="176"/>
      <c r="EA31" s="18" t="s">
        <v>84</v>
      </c>
      <c r="EB31" s="21" t="s">
        <v>75</v>
      </c>
      <c r="EC31" s="22" t="s">
        <v>72</v>
      </c>
      <c r="ED31" s="21" t="s">
        <v>73</v>
      </c>
      <c r="EE31" s="22" t="s">
        <v>74</v>
      </c>
      <c r="EF31" s="21" t="s">
        <v>75</v>
      </c>
      <c r="EG31" s="22" t="s">
        <v>104</v>
      </c>
      <c r="EH31" s="21" t="s">
        <v>107</v>
      </c>
      <c r="EI31" s="28" t="s">
        <v>123</v>
      </c>
      <c r="EK31" s="19" t="s">
        <v>110</v>
      </c>
      <c r="EM31" s="19" t="s">
        <v>111</v>
      </c>
      <c r="EP31" s="176"/>
      <c r="EQ31" s="18" t="s">
        <v>84</v>
      </c>
      <c r="ER31" s="21" t="s">
        <v>75</v>
      </c>
      <c r="ES31" s="22" t="s">
        <v>72</v>
      </c>
      <c r="ET31" s="21" t="s">
        <v>73</v>
      </c>
      <c r="EU31" s="22" t="s">
        <v>74</v>
      </c>
      <c r="EV31" s="21" t="s">
        <v>75</v>
      </c>
      <c r="EW31" s="22" t="s">
        <v>104</v>
      </c>
      <c r="EX31" s="21" t="s">
        <v>107</v>
      </c>
      <c r="EY31" s="28" t="s">
        <v>123</v>
      </c>
      <c r="FA31" s="19" t="s">
        <v>110</v>
      </c>
      <c r="FC31" s="19" t="s">
        <v>111</v>
      </c>
      <c r="FF31" s="176"/>
      <c r="FG31" s="18" t="s">
        <v>84</v>
      </c>
      <c r="FH31" s="21" t="s">
        <v>75</v>
      </c>
      <c r="FI31" s="22" t="s">
        <v>72</v>
      </c>
      <c r="FJ31" s="21" t="s">
        <v>73</v>
      </c>
      <c r="FK31" s="22" t="s">
        <v>74</v>
      </c>
      <c r="FL31" s="21" t="s">
        <v>75</v>
      </c>
      <c r="FM31" s="22" t="s">
        <v>104</v>
      </c>
      <c r="FN31" s="21" t="s">
        <v>107</v>
      </c>
      <c r="FO31" s="28" t="s">
        <v>123</v>
      </c>
      <c r="FQ31" s="19" t="s">
        <v>110</v>
      </c>
      <c r="FS31" s="19" t="s">
        <v>111</v>
      </c>
      <c r="FV31" s="176"/>
      <c r="FW31" s="18" t="s">
        <v>84</v>
      </c>
      <c r="FX31" s="21" t="s">
        <v>75</v>
      </c>
      <c r="FY31" s="22" t="s">
        <v>72</v>
      </c>
      <c r="FZ31" s="21" t="s">
        <v>73</v>
      </c>
      <c r="GA31" s="22" t="s">
        <v>74</v>
      </c>
      <c r="GB31" s="21" t="s">
        <v>75</v>
      </c>
      <c r="GC31" s="22" t="s">
        <v>104</v>
      </c>
      <c r="GD31" s="21" t="s">
        <v>107</v>
      </c>
      <c r="GE31" s="28" t="s">
        <v>123</v>
      </c>
      <c r="GG31" s="19" t="s">
        <v>110</v>
      </c>
      <c r="GI31" s="19" t="s">
        <v>111</v>
      </c>
      <c r="GL31" s="204"/>
    </row>
    <row r="32" spans="2:194" x14ac:dyDescent="0.2">
      <c r="B32" s="164"/>
      <c r="R32" s="164"/>
      <c r="S32" s="1"/>
      <c r="W32" s="4"/>
      <c r="AH32" s="164"/>
      <c r="AI32" s="1"/>
      <c r="AM32" s="4"/>
      <c r="AX32" s="164"/>
      <c r="AY32" s="1"/>
      <c r="BC32" s="4"/>
      <c r="BN32" s="164"/>
      <c r="BO32" s="1"/>
      <c r="BS32" s="4"/>
      <c r="CD32" s="164"/>
      <c r="CE32" s="1"/>
      <c r="CI32" s="4"/>
      <c r="CT32" s="164"/>
      <c r="CU32" s="1"/>
      <c r="CY32" s="4"/>
      <c r="DJ32" s="164"/>
      <c r="DK32" s="1"/>
      <c r="DO32" s="4"/>
      <c r="DZ32" s="164"/>
      <c r="EA32" s="1"/>
      <c r="EE32" s="4"/>
      <c r="EP32" s="164"/>
      <c r="EQ32" s="1"/>
      <c r="EU32" s="4"/>
      <c r="FF32" s="164"/>
      <c r="FG32" s="1"/>
      <c r="FK32" s="4"/>
      <c r="FV32" s="164"/>
      <c r="FW32" s="1"/>
      <c r="GA32" s="4"/>
      <c r="GL32" s="201"/>
    </row>
    <row r="33" spans="2:194" x14ac:dyDescent="0.2">
      <c r="B33" s="164"/>
      <c r="R33" s="164"/>
      <c r="S33" s="1"/>
      <c r="W33" s="4"/>
      <c r="AH33" s="164"/>
      <c r="AI33" s="1"/>
      <c r="AM33" s="4"/>
      <c r="AX33" s="164"/>
      <c r="AY33" s="1"/>
      <c r="BC33" s="4"/>
      <c r="BN33" s="164"/>
      <c r="BO33" s="1"/>
      <c r="BS33" s="4"/>
      <c r="CD33" s="164"/>
      <c r="CE33" s="1"/>
      <c r="CI33" s="4"/>
      <c r="CT33" s="164"/>
      <c r="CU33" s="1"/>
      <c r="CY33" s="4"/>
      <c r="DJ33" s="164"/>
      <c r="DK33" s="1"/>
      <c r="DO33" s="4"/>
      <c r="DZ33" s="164"/>
      <c r="EA33" s="1"/>
      <c r="EE33" s="4"/>
      <c r="EP33" s="164"/>
      <c r="EQ33" s="1"/>
      <c r="EU33" s="4"/>
      <c r="FF33" s="164"/>
      <c r="FG33" s="1"/>
      <c r="FK33" s="4"/>
      <c r="FV33" s="164"/>
      <c r="FW33" s="1"/>
      <c r="GA33" s="4"/>
      <c r="GL33" s="201"/>
    </row>
    <row r="34" spans="2:194" ht="34" x14ac:dyDescent="0.2">
      <c r="B34" s="164"/>
      <c r="C34" s="1" t="s">
        <v>76</v>
      </c>
      <c r="G34" s="4" t="s">
        <v>94</v>
      </c>
      <c r="M34" s="15" t="s">
        <v>100</v>
      </c>
      <c r="N34" s="20" t="s">
        <v>93</v>
      </c>
      <c r="O34" s="15" t="s">
        <v>101</v>
      </c>
      <c r="R34" s="164"/>
      <c r="S34" s="1" t="s">
        <v>76</v>
      </c>
      <c r="W34" s="4" t="s">
        <v>94</v>
      </c>
      <c r="AC34" s="15" t="s">
        <v>100</v>
      </c>
      <c r="AD34" s="20" t="s">
        <v>93</v>
      </c>
      <c r="AE34" s="15" t="s">
        <v>101</v>
      </c>
      <c r="AH34" s="164"/>
      <c r="AI34" s="1" t="s">
        <v>76</v>
      </c>
      <c r="AM34" s="4" t="s">
        <v>94</v>
      </c>
      <c r="AS34" s="15" t="s">
        <v>100</v>
      </c>
      <c r="AT34" s="20" t="s">
        <v>93</v>
      </c>
      <c r="AU34" s="15" t="s">
        <v>101</v>
      </c>
      <c r="AX34" s="164"/>
      <c r="AY34" s="1" t="s">
        <v>76</v>
      </c>
      <c r="BC34" s="4" t="s">
        <v>94</v>
      </c>
      <c r="BI34" s="15" t="s">
        <v>100</v>
      </c>
      <c r="BJ34" s="20" t="s">
        <v>93</v>
      </c>
      <c r="BK34" s="15" t="s">
        <v>101</v>
      </c>
      <c r="BN34" s="164"/>
      <c r="BO34" s="1" t="s">
        <v>76</v>
      </c>
      <c r="BS34" s="4" t="s">
        <v>94</v>
      </c>
      <c r="BY34" s="15" t="s">
        <v>100</v>
      </c>
      <c r="BZ34" s="20" t="s">
        <v>93</v>
      </c>
      <c r="CA34" s="15" t="s">
        <v>101</v>
      </c>
      <c r="CD34" s="164"/>
      <c r="CE34" s="1" t="s">
        <v>76</v>
      </c>
      <c r="CI34" s="4" t="s">
        <v>94</v>
      </c>
      <c r="CO34" s="15" t="s">
        <v>100</v>
      </c>
      <c r="CP34" s="20" t="s">
        <v>93</v>
      </c>
      <c r="CQ34" s="15" t="s">
        <v>101</v>
      </c>
      <c r="CT34" s="164"/>
      <c r="CU34" s="1" t="s">
        <v>76</v>
      </c>
      <c r="CY34" s="4" t="s">
        <v>94</v>
      </c>
      <c r="DE34" s="15" t="s">
        <v>100</v>
      </c>
      <c r="DF34" s="20" t="s">
        <v>93</v>
      </c>
      <c r="DG34" s="15" t="s">
        <v>101</v>
      </c>
      <c r="DJ34" s="164"/>
      <c r="DK34" s="1" t="s">
        <v>76</v>
      </c>
      <c r="DO34" s="4" t="s">
        <v>94</v>
      </c>
      <c r="DU34" s="15" t="s">
        <v>100</v>
      </c>
      <c r="DV34" s="20" t="s">
        <v>93</v>
      </c>
      <c r="DW34" s="15" t="s">
        <v>101</v>
      </c>
      <c r="DZ34" s="164"/>
      <c r="EA34" s="1" t="s">
        <v>76</v>
      </c>
      <c r="EE34" s="4" t="s">
        <v>94</v>
      </c>
      <c r="EK34" s="15" t="s">
        <v>100</v>
      </c>
      <c r="EL34" s="20" t="s">
        <v>93</v>
      </c>
      <c r="EM34" s="15" t="s">
        <v>101</v>
      </c>
      <c r="EP34" s="164"/>
      <c r="EQ34" s="1" t="s">
        <v>76</v>
      </c>
      <c r="EU34" s="4" t="s">
        <v>94</v>
      </c>
      <c r="FA34" s="15" t="s">
        <v>100</v>
      </c>
      <c r="FB34" s="20" t="s">
        <v>93</v>
      </c>
      <c r="FC34" s="15" t="s">
        <v>101</v>
      </c>
      <c r="FF34" s="164"/>
      <c r="FG34" s="1" t="s">
        <v>76</v>
      </c>
      <c r="FK34" s="4" t="s">
        <v>94</v>
      </c>
      <c r="FQ34" s="15" t="s">
        <v>100</v>
      </c>
      <c r="FR34" s="20" t="s">
        <v>93</v>
      </c>
      <c r="FS34" s="15" t="s">
        <v>101</v>
      </c>
      <c r="FV34" s="164"/>
      <c r="FW34" s="1" t="s">
        <v>76</v>
      </c>
      <c r="GA34" s="4" t="s">
        <v>94</v>
      </c>
      <c r="GG34" s="15" t="s">
        <v>100</v>
      </c>
      <c r="GH34" s="20" t="s">
        <v>93</v>
      </c>
      <c r="GI34" s="15" t="s">
        <v>101</v>
      </c>
      <c r="GL34" s="201"/>
    </row>
    <row r="35" spans="2:194" x14ac:dyDescent="0.2">
      <c r="B35" s="164"/>
      <c r="C35" s="1" t="s">
        <v>216</v>
      </c>
      <c r="D35" s="4" t="s">
        <v>77</v>
      </c>
      <c r="E35" s="4" t="s">
        <v>78</v>
      </c>
      <c r="F35" s="4" t="s">
        <v>79</v>
      </c>
      <c r="G35" s="4" t="s">
        <v>80</v>
      </c>
      <c r="H35" s="4" t="s">
        <v>81</v>
      </c>
      <c r="I35" s="4" t="s">
        <v>82</v>
      </c>
      <c r="J35" s="4" t="s">
        <v>83</v>
      </c>
      <c r="K35" s="4" t="s">
        <v>84</v>
      </c>
      <c r="M35" s="32" t="s">
        <v>217</v>
      </c>
      <c r="N35" s="33"/>
      <c r="O35" s="32" t="s">
        <v>218</v>
      </c>
      <c r="R35" s="164"/>
      <c r="S35" s="1" t="s">
        <v>216</v>
      </c>
      <c r="T35" s="4" t="s">
        <v>77</v>
      </c>
      <c r="U35" s="4" t="s">
        <v>78</v>
      </c>
      <c r="V35" s="4" t="s">
        <v>79</v>
      </c>
      <c r="W35" s="4" t="s">
        <v>80</v>
      </c>
      <c r="X35" s="4" t="s">
        <v>81</v>
      </c>
      <c r="Y35" s="4" t="s">
        <v>82</v>
      </c>
      <c r="Z35" s="4" t="s">
        <v>83</v>
      </c>
      <c r="AA35" s="4" t="s">
        <v>84</v>
      </c>
      <c r="AC35" s="32" t="s">
        <v>217</v>
      </c>
      <c r="AD35" s="33"/>
      <c r="AE35" s="32" t="s">
        <v>218</v>
      </c>
      <c r="AH35" s="164"/>
      <c r="AI35" s="1" t="s">
        <v>216</v>
      </c>
      <c r="AJ35" s="4" t="s">
        <v>77</v>
      </c>
      <c r="AK35" s="4" t="s">
        <v>78</v>
      </c>
      <c r="AL35" s="4" t="s">
        <v>79</v>
      </c>
      <c r="AM35" s="4" t="s">
        <v>80</v>
      </c>
      <c r="AN35" s="4" t="s">
        <v>81</v>
      </c>
      <c r="AO35" s="4" t="s">
        <v>82</v>
      </c>
      <c r="AP35" s="4" t="s">
        <v>83</v>
      </c>
      <c r="AQ35" s="4" t="s">
        <v>84</v>
      </c>
      <c r="AS35" s="32" t="s">
        <v>217</v>
      </c>
      <c r="AT35" s="33"/>
      <c r="AU35" s="32" t="s">
        <v>218</v>
      </c>
      <c r="AX35" s="164"/>
      <c r="AY35" s="1" t="s">
        <v>216</v>
      </c>
      <c r="AZ35" s="4" t="s">
        <v>77</v>
      </c>
      <c r="BA35" s="4" t="s">
        <v>78</v>
      </c>
      <c r="BB35" s="4" t="s">
        <v>79</v>
      </c>
      <c r="BC35" s="4" t="s">
        <v>80</v>
      </c>
      <c r="BD35" s="4" t="s">
        <v>81</v>
      </c>
      <c r="BE35" s="4" t="s">
        <v>82</v>
      </c>
      <c r="BF35" s="4" t="s">
        <v>83</v>
      </c>
      <c r="BG35" s="4" t="s">
        <v>84</v>
      </c>
      <c r="BI35" s="32" t="s">
        <v>217</v>
      </c>
      <c r="BJ35" s="33"/>
      <c r="BK35" s="32" t="s">
        <v>218</v>
      </c>
      <c r="BN35" s="164"/>
      <c r="BO35" s="1" t="s">
        <v>216</v>
      </c>
      <c r="BP35" s="4" t="s">
        <v>77</v>
      </c>
      <c r="BQ35" s="4" t="s">
        <v>78</v>
      </c>
      <c r="BR35" s="4" t="s">
        <v>79</v>
      </c>
      <c r="BS35" s="4" t="s">
        <v>80</v>
      </c>
      <c r="BT35" s="4" t="s">
        <v>81</v>
      </c>
      <c r="BU35" s="4" t="s">
        <v>82</v>
      </c>
      <c r="BV35" s="4" t="s">
        <v>83</v>
      </c>
      <c r="BW35" s="4" t="s">
        <v>84</v>
      </c>
      <c r="BY35" s="32" t="s">
        <v>217</v>
      </c>
      <c r="BZ35" s="33"/>
      <c r="CA35" s="32" t="s">
        <v>218</v>
      </c>
      <c r="CD35" s="164"/>
      <c r="CE35" s="1" t="s">
        <v>216</v>
      </c>
      <c r="CF35" s="4" t="s">
        <v>77</v>
      </c>
      <c r="CG35" s="4" t="s">
        <v>78</v>
      </c>
      <c r="CH35" s="4" t="s">
        <v>79</v>
      </c>
      <c r="CI35" s="4" t="s">
        <v>80</v>
      </c>
      <c r="CJ35" s="4" t="s">
        <v>81</v>
      </c>
      <c r="CK35" s="4" t="s">
        <v>82</v>
      </c>
      <c r="CL35" s="4" t="s">
        <v>83</v>
      </c>
      <c r="CM35" s="4" t="s">
        <v>84</v>
      </c>
      <c r="CO35" s="32" t="s">
        <v>217</v>
      </c>
      <c r="CP35" s="33"/>
      <c r="CQ35" s="32" t="s">
        <v>218</v>
      </c>
      <c r="CT35" s="164"/>
      <c r="CU35" s="1" t="s">
        <v>216</v>
      </c>
      <c r="CV35" s="4" t="s">
        <v>77</v>
      </c>
      <c r="CW35" s="4" t="s">
        <v>78</v>
      </c>
      <c r="CX35" s="4" t="s">
        <v>79</v>
      </c>
      <c r="CY35" s="4" t="s">
        <v>80</v>
      </c>
      <c r="CZ35" s="4" t="s">
        <v>81</v>
      </c>
      <c r="DA35" s="4" t="s">
        <v>82</v>
      </c>
      <c r="DB35" s="4" t="s">
        <v>83</v>
      </c>
      <c r="DC35" s="4" t="s">
        <v>84</v>
      </c>
      <c r="DE35" s="32" t="s">
        <v>217</v>
      </c>
      <c r="DF35" s="33"/>
      <c r="DG35" s="32" t="s">
        <v>218</v>
      </c>
      <c r="DJ35" s="164"/>
      <c r="DK35" s="1" t="s">
        <v>216</v>
      </c>
      <c r="DL35" s="4" t="s">
        <v>77</v>
      </c>
      <c r="DM35" s="4" t="s">
        <v>78</v>
      </c>
      <c r="DN35" s="4" t="s">
        <v>79</v>
      </c>
      <c r="DO35" s="4" t="s">
        <v>80</v>
      </c>
      <c r="DP35" s="4" t="s">
        <v>81</v>
      </c>
      <c r="DQ35" s="4" t="s">
        <v>82</v>
      </c>
      <c r="DR35" s="4" t="s">
        <v>83</v>
      </c>
      <c r="DS35" s="4" t="s">
        <v>84</v>
      </c>
      <c r="DU35" s="32" t="s">
        <v>217</v>
      </c>
      <c r="DV35" s="33"/>
      <c r="DW35" s="32" t="s">
        <v>218</v>
      </c>
      <c r="DZ35" s="164"/>
      <c r="EA35" s="1" t="s">
        <v>216</v>
      </c>
      <c r="EB35" s="4" t="s">
        <v>77</v>
      </c>
      <c r="EC35" s="4" t="s">
        <v>78</v>
      </c>
      <c r="ED35" s="4" t="s">
        <v>79</v>
      </c>
      <c r="EE35" s="4" t="s">
        <v>80</v>
      </c>
      <c r="EF35" s="4" t="s">
        <v>81</v>
      </c>
      <c r="EG35" s="4" t="s">
        <v>82</v>
      </c>
      <c r="EH35" s="4" t="s">
        <v>83</v>
      </c>
      <c r="EI35" s="4" t="s">
        <v>84</v>
      </c>
      <c r="EK35" s="32" t="s">
        <v>217</v>
      </c>
      <c r="EL35" s="33"/>
      <c r="EM35" s="32" t="s">
        <v>218</v>
      </c>
      <c r="EP35" s="164"/>
      <c r="EQ35" s="1" t="s">
        <v>216</v>
      </c>
      <c r="ER35" s="4" t="s">
        <v>77</v>
      </c>
      <c r="ES35" s="4" t="s">
        <v>78</v>
      </c>
      <c r="ET35" s="4" t="s">
        <v>79</v>
      </c>
      <c r="EU35" s="4" t="s">
        <v>80</v>
      </c>
      <c r="EV35" s="4" t="s">
        <v>81</v>
      </c>
      <c r="EW35" s="4" t="s">
        <v>82</v>
      </c>
      <c r="EX35" s="4" t="s">
        <v>83</v>
      </c>
      <c r="EY35" s="4" t="s">
        <v>84</v>
      </c>
      <c r="FA35" s="32" t="s">
        <v>217</v>
      </c>
      <c r="FB35" s="33"/>
      <c r="FC35" s="32" t="s">
        <v>218</v>
      </c>
      <c r="FF35" s="164"/>
      <c r="FG35" s="1" t="s">
        <v>216</v>
      </c>
      <c r="FH35" s="4" t="s">
        <v>77</v>
      </c>
      <c r="FI35" s="4" t="s">
        <v>78</v>
      </c>
      <c r="FJ35" s="4" t="s">
        <v>79</v>
      </c>
      <c r="FK35" s="4" t="s">
        <v>80</v>
      </c>
      <c r="FL35" s="4" t="s">
        <v>81</v>
      </c>
      <c r="FM35" s="4" t="s">
        <v>82</v>
      </c>
      <c r="FN35" s="4" t="s">
        <v>83</v>
      </c>
      <c r="FO35" s="4" t="s">
        <v>84</v>
      </c>
      <c r="FQ35" s="32" t="s">
        <v>217</v>
      </c>
      <c r="FR35" s="33"/>
      <c r="FS35" s="32" t="s">
        <v>218</v>
      </c>
      <c r="FV35" s="164"/>
      <c r="FW35" s="1" t="s">
        <v>216</v>
      </c>
      <c r="FX35" s="4" t="s">
        <v>77</v>
      </c>
      <c r="FY35" s="4" t="s">
        <v>78</v>
      </c>
      <c r="FZ35" s="4" t="s">
        <v>79</v>
      </c>
      <c r="GA35" s="4" t="s">
        <v>80</v>
      </c>
      <c r="GB35" s="4" t="s">
        <v>81</v>
      </c>
      <c r="GC35" s="4" t="s">
        <v>82</v>
      </c>
      <c r="GD35" s="4" t="s">
        <v>83</v>
      </c>
      <c r="GE35" s="4" t="s">
        <v>84</v>
      </c>
      <c r="GG35" s="32" t="s">
        <v>217</v>
      </c>
      <c r="GH35" s="33"/>
      <c r="GI35" s="32" t="s">
        <v>218</v>
      </c>
      <c r="GL35" s="201"/>
    </row>
    <row r="36" spans="2:194" s="9" customFormat="1" x14ac:dyDescent="0.2">
      <c r="B36" s="177"/>
      <c r="C36" s="3" t="s">
        <v>77</v>
      </c>
      <c r="D36" s="23">
        <f>G19+K19</f>
        <v>3.0409356725146199E-2</v>
      </c>
      <c r="E36" s="23">
        <v>0</v>
      </c>
      <c r="F36" s="23">
        <v>0</v>
      </c>
      <c r="G36" s="23">
        <f>-G19</f>
        <v>-2.7777777777777776E-2</v>
      </c>
      <c r="H36" s="23">
        <f>K19</f>
        <v>2.631578947368421E-3</v>
      </c>
      <c r="I36" s="23">
        <f>K19</f>
        <v>2.631578947368421E-3</v>
      </c>
      <c r="J36" s="23">
        <f>K19</f>
        <v>2.631578947368421E-3</v>
      </c>
      <c r="K36" s="23">
        <f>K19</f>
        <v>2.631578947368421E-3</v>
      </c>
      <c r="M36" s="4" t="s">
        <v>96</v>
      </c>
      <c r="O36" s="9">
        <f>D3-D8</f>
        <v>-13</v>
      </c>
      <c r="P36" s="4" t="s">
        <v>95</v>
      </c>
      <c r="R36" s="177"/>
      <c r="S36" s="3" t="s">
        <v>77</v>
      </c>
      <c r="T36" s="23">
        <f>W19+AA19</f>
        <v>3.0409356725146199E-2</v>
      </c>
      <c r="U36" s="23">
        <v>0</v>
      </c>
      <c r="V36" s="23">
        <v>0</v>
      </c>
      <c r="W36" s="23">
        <f>-W19</f>
        <v>-2.7777777777777776E-2</v>
      </c>
      <c r="X36" s="23">
        <f>AA19</f>
        <v>2.631578947368421E-3</v>
      </c>
      <c r="Y36" s="23">
        <f>AA19</f>
        <v>2.631578947368421E-3</v>
      </c>
      <c r="Z36" s="23">
        <f>AA19</f>
        <v>2.631578947368421E-3</v>
      </c>
      <c r="AA36" s="23">
        <f>AA19</f>
        <v>2.631578947368421E-3</v>
      </c>
      <c r="AC36" s="4" t="s">
        <v>96</v>
      </c>
      <c r="AE36" s="9">
        <f>T3-T8</f>
        <v>-12.5</v>
      </c>
      <c r="AF36" s="4" t="s">
        <v>95</v>
      </c>
      <c r="AH36" s="177"/>
      <c r="AI36" s="3" t="s">
        <v>77</v>
      </c>
      <c r="AJ36" s="23">
        <f>AM19+AQ19</f>
        <v>3.0409356725146199E-2</v>
      </c>
      <c r="AK36" s="23">
        <v>0</v>
      </c>
      <c r="AL36" s="23">
        <v>0</v>
      </c>
      <c r="AM36" s="23">
        <f>-AM19</f>
        <v>-2.7777777777777776E-2</v>
      </c>
      <c r="AN36" s="23">
        <f>AQ19</f>
        <v>2.631578947368421E-3</v>
      </c>
      <c r="AO36" s="23">
        <f>AQ19</f>
        <v>2.631578947368421E-3</v>
      </c>
      <c r="AP36" s="23">
        <f>AQ19</f>
        <v>2.631578947368421E-3</v>
      </c>
      <c r="AQ36" s="23">
        <f>AQ19</f>
        <v>2.631578947368421E-3</v>
      </c>
      <c r="AS36" s="4" t="s">
        <v>96</v>
      </c>
      <c r="AU36" s="9">
        <f>AJ3-AJ8</f>
        <v>-10</v>
      </c>
      <c r="AV36" s="4" t="s">
        <v>95</v>
      </c>
      <c r="AX36" s="177"/>
      <c r="AY36" s="3" t="s">
        <v>77</v>
      </c>
      <c r="AZ36" s="23">
        <f>BC19+BG19</f>
        <v>3.0409356725146199E-2</v>
      </c>
      <c r="BA36" s="23">
        <v>0</v>
      </c>
      <c r="BB36" s="23">
        <v>0</v>
      </c>
      <c r="BC36" s="23">
        <f>-BC19</f>
        <v>-2.7777777777777776E-2</v>
      </c>
      <c r="BD36" s="23">
        <f>BG19</f>
        <v>2.631578947368421E-3</v>
      </c>
      <c r="BE36" s="23">
        <f>BG19</f>
        <v>2.631578947368421E-3</v>
      </c>
      <c r="BF36" s="23">
        <f>BG19</f>
        <v>2.631578947368421E-3</v>
      </c>
      <c r="BG36" s="23">
        <f>BG19</f>
        <v>2.631578947368421E-3</v>
      </c>
      <c r="BI36" s="4" t="s">
        <v>96</v>
      </c>
      <c r="BK36" s="9">
        <f>AZ3-AZ8</f>
        <v>-8</v>
      </c>
      <c r="BL36" s="4" t="s">
        <v>95</v>
      </c>
      <c r="BN36" s="177"/>
      <c r="BO36" s="3" t="s">
        <v>77</v>
      </c>
      <c r="BP36" s="23">
        <f>BS19+BW19</f>
        <v>3.0409356725146199E-2</v>
      </c>
      <c r="BQ36" s="23">
        <v>0</v>
      </c>
      <c r="BR36" s="23">
        <v>0</v>
      </c>
      <c r="BS36" s="23">
        <f>-BS19</f>
        <v>-2.7777777777777776E-2</v>
      </c>
      <c r="BT36" s="23">
        <f>BW19</f>
        <v>2.631578947368421E-3</v>
      </c>
      <c r="BU36" s="23">
        <f>BW19</f>
        <v>2.631578947368421E-3</v>
      </c>
      <c r="BV36" s="23">
        <f>BW19</f>
        <v>2.631578947368421E-3</v>
      </c>
      <c r="BW36" s="23">
        <f>BW19</f>
        <v>2.631578947368421E-3</v>
      </c>
      <c r="BY36" s="4" t="s">
        <v>96</v>
      </c>
      <c r="CA36" s="9">
        <f>BP3-BP8</f>
        <v>-4.5</v>
      </c>
      <c r="CB36" s="4" t="s">
        <v>95</v>
      </c>
      <c r="CD36" s="177"/>
      <c r="CE36" s="3" t="s">
        <v>77</v>
      </c>
      <c r="CF36" s="23">
        <f>CI19+CM19</f>
        <v>3.0409356725146199E-2</v>
      </c>
      <c r="CG36" s="23">
        <v>0</v>
      </c>
      <c r="CH36" s="23">
        <v>0</v>
      </c>
      <c r="CI36" s="23">
        <f>-CI19</f>
        <v>-2.7777777777777776E-2</v>
      </c>
      <c r="CJ36" s="23">
        <f>CM19</f>
        <v>2.631578947368421E-3</v>
      </c>
      <c r="CK36" s="23">
        <f>CM19</f>
        <v>2.631578947368421E-3</v>
      </c>
      <c r="CL36" s="23">
        <f>CM19</f>
        <v>2.631578947368421E-3</v>
      </c>
      <c r="CM36" s="23">
        <f>CM19</f>
        <v>2.631578947368421E-3</v>
      </c>
      <c r="CO36" s="4" t="s">
        <v>96</v>
      </c>
      <c r="CQ36" s="9">
        <f>CF3-CF8</f>
        <v>-1</v>
      </c>
      <c r="CR36" s="4" t="s">
        <v>95</v>
      </c>
      <c r="CT36" s="177"/>
      <c r="CU36" s="3" t="s">
        <v>77</v>
      </c>
      <c r="CV36" s="23">
        <f>CY19+DC19</f>
        <v>3.0409356725146199E-2</v>
      </c>
      <c r="CW36" s="23">
        <v>0</v>
      </c>
      <c r="CX36" s="23">
        <v>0</v>
      </c>
      <c r="CY36" s="23">
        <f>-CY19</f>
        <v>-2.7777777777777776E-2</v>
      </c>
      <c r="CZ36" s="23">
        <f>DC19</f>
        <v>2.631578947368421E-3</v>
      </c>
      <c r="DA36" s="23">
        <f>DC19</f>
        <v>2.631578947368421E-3</v>
      </c>
      <c r="DB36" s="23">
        <f>DC19</f>
        <v>2.631578947368421E-3</v>
      </c>
      <c r="DC36" s="23">
        <f>DC19</f>
        <v>2.631578947368421E-3</v>
      </c>
      <c r="DE36" s="4" t="s">
        <v>96</v>
      </c>
      <c r="DG36" s="9">
        <f>CV3-CV8</f>
        <v>1</v>
      </c>
      <c r="DH36" s="4" t="s">
        <v>95</v>
      </c>
      <c r="DJ36" s="177"/>
      <c r="DK36" s="3" t="s">
        <v>77</v>
      </c>
      <c r="DL36" s="23">
        <f>DO19+DS19</f>
        <v>3.0409356725146199E-2</v>
      </c>
      <c r="DM36" s="23">
        <v>0</v>
      </c>
      <c r="DN36" s="23">
        <v>0</v>
      </c>
      <c r="DO36" s="23">
        <f>-DO19</f>
        <v>-2.7777777777777776E-2</v>
      </c>
      <c r="DP36" s="23">
        <f>DS19</f>
        <v>2.631578947368421E-3</v>
      </c>
      <c r="DQ36" s="23">
        <f>DS19</f>
        <v>2.631578947368421E-3</v>
      </c>
      <c r="DR36" s="23">
        <f>DS19</f>
        <v>2.631578947368421E-3</v>
      </c>
      <c r="DS36" s="23">
        <f>DS19</f>
        <v>2.631578947368421E-3</v>
      </c>
      <c r="DU36" s="4" t="s">
        <v>96</v>
      </c>
      <c r="DW36" s="9">
        <f>DL3-DL8</f>
        <v>0</v>
      </c>
      <c r="DX36" s="4" t="s">
        <v>95</v>
      </c>
      <c r="DZ36" s="177"/>
      <c r="EA36" s="3" t="s">
        <v>77</v>
      </c>
      <c r="EB36" s="23">
        <f>EE19+EI19</f>
        <v>3.0409356725146199E-2</v>
      </c>
      <c r="EC36" s="23">
        <v>0</v>
      </c>
      <c r="ED36" s="23">
        <v>0</v>
      </c>
      <c r="EE36" s="23">
        <f>-EE19</f>
        <v>-2.7777777777777776E-2</v>
      </c>
      <c r="EF36" s="23">
        <f>EI19</f>
        <v>2.631578947368421E-3</v>
      </c>
      <c r="EG36" s="23">
        <f>EI19</f>
        <v>2.631578947368421E-3</v>
      </c>
      <c r="EH36" s="23">
        <f>EI19</f>
        <v>2.631578947368421E-3</v>
      </c>
      <c r="EI36" s="23">
        <f>EI19</f>
        <v>2.631578947368421E-3</v>
      </c>
      <c r="EK36" s="4" t="s">
        <v>96</v>
      </c>
      <c r="EM36" s="9">
        <f>EB3-EB8</f>
        <v>-2.5</v>
      </c>
      <c r="EN36" s="4" t="s">
        <v>95</v>
      </c>
      <c r="EP36" s="177"/>
      <c r="EQ36" s="3" t="s">
        <v>77</v>
      </c>
      <c r="ER36" s="23">
        <f>EU19+EY19</f>
        <v>3.0409356725146199E-2</v>
      </c>
      <c r="ES36" s="23">
        <v>0</v>
      </c>
      <c r="ET36" s="23">
        <v>0</v>
      </c>
      <c r="EU36" s="23">
        <f>-EU19</f>
        <v>-2.7777777777777776E-2</v>
      </c>
      <c r="EV36" s="23">
        <f>EY19</f>
        <v>2.631578947368421E-3</v>
      </c>
      <c r="EW36" s="23">
        <f>EY19</f>
        <v>2.631578947368421E-3</v>
      </c>
      <c r="EX36" s="23">
        <f>EY19</f>
        <v>2.631578947368421E-3</v>
      </c>
      <c r="EY36" s="23">
        <f>EY19</f>
        <v>2.631578947368421E-3</v>
      </c>
      <c r="FA36" s="4" t="s">
        <v>96</v>
      </c>
      <c r="FC36" s="9">
        <f>ER3-ER8</f>
        <v>-6</v>
      </c>
      <c r="FD36" s="4" t="s">
        <v>95</v>
      </c>
      <c r="FF36" s="177"/>
      <c r="FG36" s="3" t="s">
        <v>77</v>
      </c>
      <c r="FH36" s="23">
        <f>FK19+FO19</f>
        <v>3.0409356725146199E-2</v>
      </c>
      <c r="FI36" s="23">
        <v>0</v>
      </c>
      <c r="FJ36" s="23">
        <v>0</v>
      </c>
      <c r="FK36" s="23">
        <f>-FK19</f>
        <v>-2.7777777777777776E-2</v>
      </c>
      <c r="FL36" s="23">
        <f>FO19</f>
        <v>2.631578947368421E-3</v>
      </c>
      <c r="FM36" s="23">
        <f>FO19</f>
        <v>2.631578947368421E-3</v>
      </c>
      <c r="FN36" s="23">
        <f>FO19</f>
        <v>2.631578947368421E-3</v>
      </c>
      <c r="FO36" s="23">
        <f>FO19</f>
        <v>2.631578947368421E-3</v>
      </c>
      <c r="FQ36" s="4" t="s">
        <v>96</v>
      </c>
      <c r="FS36" s="9">
        <f>FH3-FH8</f>
        <v>-10.5</v>
      </c>
      <c r="FT36" s="4" t="s">
        <v>95</v>
      </c>
      <c r="FV36" s="177"/>
      <c r="FW36" s="3" t="s">
        <v>77</v>
      </c>
      <c r="FX36" s="23">
        <f>GA19+GE19</f>
        <v>3.0409356725146199E-2</v>
      </c>
      <c r="FY36" s="23">
        <v>0</v>
      </c>
      <c r="FZ36" s="23">
        <v>0</v>
      </c>
      <c r="GA36" s="23">
        <f>-GA19</f>
        <v>-2.7777777777777776E-2</v>
      </c>
      <c r="GB36" s="23">
        <f>GE19</f>
        <v>2.631578947368421E-3</v>
      </c>
      <c r="GC36" s="23">
        <f>GE19</f>
        <v>2.631578947368421E-3</v>
      </c>
      <c r="GD36" s="23">
        <f>GE19</f>
        <v>2.631578947368421E-3</v>
      </c>
      <c r="GE36" s="23">
        <f>GE19</f>
        <v>2.631578947368421E-3</v>
      </c>
      <c r="GG36" s="4" t="s">
        <v>96</v>
      </c>
      <c r="GI36" s="9">
        <f>FX3-FX8</f>
        <v>-12</v>
      </c>
      <c r="GJ36" s="4" t="s">
        <v>95</v>
      </c>
      <c r="GL36" s="206"/>
    </row>
    <row r="37" spans="2:194" s="9" customFormat="1" x14ac:dyDescent="0.2">
      <c r="B37" s="177"/>
      <c r="C37" s="3" t="s">
        <v>78</v>
      </c>
      <c r="D37" s="23">
        <f>E36</f>
        <v>0</v>
      </c>
      <c r="E37" s="24">
        <f>D19+H19+E19</f>
        <v>2.4467251825742393E-2</v>
      </c>
      <c r="F37" s="24">
        <f>-E19</f>
        <v>-5.4945054945054949E-3</v>
      </c>
      <c r="G37" s="24">
        <v>0</v>
      </c>
      <c r="H37" s="24">
        <v>0</v>
      </c>
      <c r="I37" s="24">
        <v>0</v>
      </c>
      <c r="J37" s="24">
        <v>0</v>
      </c>
      <c r="K37" s="24">
        <f>H19</f>
        <v>1.1111111111111112E-2</v>
      </c>
      <c r="M37" s="19" t="s">
        <v>97</v>
      </c>
      <c r="O37" s="9">
        <v>0</v>
      </c>
      <c r="P37" s="19" t="s">
        <v>87</v>
      </c>
      <c r="R37" s="177"/>
      <c r="S37" s="3" t="s">
        <v>78</v>
      </c>
      <c r="T37" s="23">
        <f>U36</f>
        <v>0</v>
      </c>
      <c r="U37" s="24">
        <f>T19+X19+U19</f>
        <v>2.4467251825742393E-2</v>
      </c>
      <c r="V37" s="24">
        <f>-U19</f>
        <v>-5.4945054945054949E-3</v>
      </c>
      <c r="W37" s="24">
        <v>0</v>
      </c>
      <c r="X37" s="24">
        <v>0</v>
      </c>
      <c r="Y37" s="24">
        <v>0</v>
      </c>
      <c r="Z37" s="24">
        <v>0</v>
      </c>
      <c r="AA37" s="24">
        <f>X19</f>
        <v>1.1111111111111112E-2</v>
      </c>
      <c r="AC37" s="19" t="s">
        <v>97</v>
      </c>
      <c r="AE37" s="9">
        <v>0</v>
      </c>
      <c r="AF37" s="19" t="s">
        <v>87</v>
      </c>
      <c r="AH37" s="177"/>
      <c r="AI37" s="3" t="s">
        <v>78</v>
      </c>
      <c r="AJ37" s="23">
        <f>AK36</f>
        <v>0</v>
      </c>
      <c r="AK37" s="24">
        <f>AJ19+AN19+AK19</f>
        <v>2.4467251825742393E-2</v>
      </c>
      <c r="AL37" s="24">
        <f>-AK19</f>
        <v>-5.4945054945054949E-3</v>
      </c>
      <c r="AM37" s="24">
        <v>0</v>
      </c>
      <c r="AN37" s="24">
        <v>0</v>
      </c>
      <c r="AO37" s="24">
        <v>0</v>
      </c>
      <c r="AP37" s="24">
        <v>0</v>
      </c>
      <c r="AQ37" s="24">
        <f>AN19</f>
        <v>1.1111111111111112E-2</v>
      </c>
      <c r="AS37" s="19" t="s">
        <v>97</v>
      </c>
      <c r="AU37" s="9">
        <v>0</v>
      </c>
      <c r="AV37" s="19" t="s">
        <v>87</v>
      </c>
      <c r="AX37" s="177"/>
      <c r="AY37" s="3" t="s">
        <v>78</v>
      </c>
      <c r="AZ37" s="23">
        <f>BA36</f>
        <v>0</v>
      </c>
      <c r="BA37" s="24">
        <f>AZ19+BD19+BA19</f>
        <v>2.4467251825742393E-2</v>
      </c>
      <c r="BB37" s="24">
        <f>-BA19</f>
        <v>-5.4945054945054949E-3</v>
      </c>
      <c r="BC37" s="24">
        <v>0</v>
      </c>
      <c r="BD37" s="24">
        <v>0</v>
      </c>
      <c r="BE37" s="24">
        <v>0</v>
      </c>
      <c r="BF37" s="24">
        <v>0</v>
      </c>
      <c r="BG37" s="24">
        <f>BD19</f>
        <v>1.1111111111111112E-2</v>
      </c>
      <c r="BI37" s="19" t="s">
        <v>97</v>
      </c>
      <c r="BK37" s="9">
        <v>0</v>
      </c>
      <c r="BL37" s="19" t="s">
        <v>87</v>
      </c>
      <c r="BN37" s="177"/>
      <c r="BO37" s="3" t="s">
        <v>78</v>
      </c>
      <c r="BP37" s="23">
        <f>BQ36</f>
        <v>0</v>
      </c>
      <c r="BQ37" s="24">
        <f>BP19+BT19+BQ19</f>
        <v>2.4467251825742393E-2</v>
      </c>
      <c r="BR37" s="24">
        <f>-BQ19</f>
        <v>-5.4945054945054949E-3</v>
      </c>
      <c r="BS37" s="24">
        <v>0</v>
      </c>
      <c r="BT37" s="24">
        <v>0</v>
      </c>
      <c r="BU37" s="24">
        <v>0</v>
      </c>
      <c r="BV37" s="24">
        <v>0</v>
      </c>
      <c r="BW37" s="24">
        <f>BT19</f>
        <v>1.1111111111111112E-2</v>
      </c>
      <c r="BY37" s="19" t="s">
        <v>97</v>
      </c>
      <c r="CA37" s="9">
        <v>0</v>
      </c>
      <c r="CB37" s="19" t="s">
        <v>87</v>
      </c>
      <c r="CD37" s="177"/>
      <c r="CE37" s="3" t="s">
        <v>78</v>
      </c>
      <c r="CF37" s="23">
        <f>CG36</f>
        <v>0</v>
      </c>
      <c r="CG37" s="24">
        <f>CF19+CJ19+CG19</f>
        <v>2.4467251825742393E-2</v>
      </c>
      <c r="CH37" s="24">
        <f>-CG19</f>
        <v>-5.4945054945054949E-3</v>
      </c>
      <c r="CI37" s="24">
        <v>0</v>
      </c>
      <c r="CJ37" s="24">
        <v>0</v>
      </c>
      <c r="CK37" s="24">
        <v>0</v>
      </c>
      <c r="CL37" s="24">
        <v>0</v>
      </c>
      <c r="CM37" s="24">
        <f>CJ19</f>
        <v>1.1111111111111112E-2</v>
      </c>
      <c r="CO37" s="19" t="s">
        <v>97</v>
      </c>
      <c r="CQ37" s="9">
        <v>0</v>
      </c>
      <c r="CR37" s="19" t="s">
        <v>87</v>
      </c>
      <c r="CT37" s="177"/>
      <c r="CU37" s="3" t="s">
        <v>78</v>
      </c>
      <c r="CV37" s="23">
        <f>CW36</f>
        <v>0</v>
      </c>
      <c r="CW37" s="24">
        <f>CV19+CZ19+CW19</f>
        <v>2.4467251825742393E-2</v>
      </c>
      <c r="CX37" s="24">
        <f>-CW19</f>
        <v>-5.4945054945054949E-3</v>
      </c>
      <c r="CY37" s="24">
        <v>0</v>
      </c>
      <c r="CZ37" s="24">
        <v>0</v>
      </c>
      <c r="DA37" s="24">
        <v>0</v>
      </c>
      <c r="DB37" s="24">
        <v>0</v>
      </c>
      <c r="DC37" s="24">
        <f>CZ19</f>
        <v>1.1111111111111112E-2</v>
      </c>
      <c r="DE37" s="19" t="s">
        <v>97</v>
      </c>
      <c r="DG37" s="9">
        <v>0</v>
      </c>
      <c r="DH37" s="19" t="s">
        <v>87</v>
      </c>
      <c r="DJ37" s="177"/>
      <c r="DK37" s="3" t="s">
        <v>78</v>
      </c>
      <c r="DL37" s="23">
        <f>DM36</f>
        <v>0</v>
      </c>
      <c r="DM37" s="24">
        <f>DL19+DP19+DM19</f>
        <v>2.4467251825742393E-2</v>
      </c>
      <c r="DN37" s="24">
        <f>-DM19</f>
        <v>-5.4945054945054949E-3</v>
      </c>
      <c r="DO37" s="24">
        <v>0</v>
      </c>
      <c r="DP37" s="24">
        <v>0</v>
      </c>
      <c r="DQ37" s="24">
        <v>0</v>
      </c>
      <c r="DR37" s="24">
        <v>0</v>
      </c>
      <c r="DS37" s="24">
        <f>DP19</f>
        <v>1.1111111111111112E-2</v>
      </c>
      <c r="DU37" s="19" t="s">
        <v>97</v>
      </c>
      <c r="DW37" s="9">
        <v>0</v>
      </c>
      <c r="DX37" s="19" t="s">
        <v>87</v>
      </c>
      <c r="DZ37" s="177"/>
      <c r="EA37" s="3" t="s">
        <v>78</v>
      </c>
      <c r="EB37" s="23">
        <f>EC36</f>
        <v>0</v>
      </c>
      <c r="EC37" s="24">
        <f>EB19+EF19+EC19</f>
        <v>2.4467251825742393E-2</v>
      </c>
      <c r="ED37" s="24">
        <f>-EC19</f>
        <v>-5.4945054945054949E-3</v>
      </c>
      <c r="EE37" s="24">
        <v>0</v>
      </c>
      <c r="EF37" s="24">
        <v>0</v>
      </c>
      <c r="EG37" s="24">
        <v>0</v>
      </c>
      <c r="EH37" s="24">
        <v>0</v>
      </c>
      <c r="EI37" s="24">
        <f>EF19</f>
        <v>1.1111111111111112E-2</v>
      </c>
      <c r="EK37" s="19" t="s">
        <v>97</v>
      </c>
      <c r="EM37" s="9">
        <v>0</v>
      </c>
      <c r="EN37" s="19" t="s">
        <v>87</v>
      </c>
      <c r="EP37" s="177"/>
      <c r="EQ37" s="3" t="s">
        <v>78</v>
      </c>
      <c r="ER37" s="23">
        <f>ES36</f>
        <v>0</v>
      </c>
      <c r="ES37" s="24">
        <f>ER19+EV19+ES19</f>
        <v>2.4467251825742393E-2</v>
      </c>
      <c r="ET37" s="24">
        <f>-ES19</f>
        <v>-5.4945054945054949E-3</v>
      </c>
      <c r="EU37" s="24">
        <v>0</v>
      </c>
      <c r="EV37" s="24">
        <v>0</v>
      </c>
      <c r="EW37" s="24">
        <v>0</v>
      </c>
      <c r="EX37" s="24">
        <v>0</v>
      </c>
      <c r="EY37" s="24">
        <f>EV19</f>
        <v>1.1111111111111112E-2</v>
      </c>
      <c r="FA37" s="19" t="s">
        <v>97</v>
      </c>
      <c r="FC37" s="9">
        <v>0</v>
      </c>
      <c r="FD37" s="19" t="s">
        <v>87</v>
      </c>
      <c r="FF37" s="177"/>
      <c r="FG37" s="3" t="s">
        <v>78</v>
      </c>
      <c r="FH37" s="23">
        <f>FI36</f>
        <v>0</v>
      </c>
      <c r="FI37" s="24">
        <f>FH19+FL19+FI19</f>
        <v>2.4467251825742393E-2</v>
      </c>
      <c r="FJ37" s="24">
        <f>-FI19</f>
        <v>-5.4945054945054949E-3</v>
      </c>
      <c r="FK37" s="24">
        <v>0</v>
      </c>
      <c r="FL37" s="24">
        <v>0</v>
      </c>
      <c r="FM37" s="24">
        <v>0</v>
      </c>
      <c r="FN37" s="24">
        <v>0</v>
      </c>
      <c r="FO37" s="24">
        <f>FL19</f>
        <v>1.1111111111111112E-2</v>
      </c>
      <c r="FQ37" s="19" t="s">
        <v>97</v>
      </c>
      <c r="FS37" s="9">
        <v>0</v>
      </c>
      <c r="FT37" s="19" t="s">
        <v>87</v>
      </c>
      <c r="FV37" s="177"/>
      <c r="FW37" s="3" t="s">
        <v>78</v>
      </c>
      <c r="FX37" s="23">
        <f>FY36</f>
        <v>0</v>
      </c>
      <c r="FY37" s="24">
        <f>FX19+GB19+FY19</f>
        <v>2.4467251825742393E-2</v>
      </c>
      <c r="FZ37" s="24">
        <f>-FY19</f>
        <v>-5.4945054945054949E-3</v>
      </c>
      <c r="GA37" s="24">
        <v>0</v>
      </c>
      <c r="GB37" s="24">
        <v>0</v>
      </c>
      <c r="GC37" s="24">
        <v>0</v>
      </c>
      <c r="GD37" s="24">
        <v>0</v>
      </c>
      <c r="GE37" s="24">
        <f>GB19</f>
        <v>1.1111111111111112E-2</v>
      </c>
      <c r="GG37" s="19" t="s">
        <v>97</v>
      </c>
      <c r="GI37" s="9">
        <v>0</v>
      </c>
      <c r="GJ37" s="19" t="s">
        <v>87</v>
      </c>
      <c r="GL37" s="206"/>
    </row>
    <row r="38" spans="2:194" s="9" customFormat="1" x14ac:dyDescent="0.2">
      <c r="B38" s="177"/>
      <c r="C38" s="3" t="s">
        <v>79</v>
      </c>
      <c r="D38" s="23">
        <f>F36</f>
        <v>0</v>
      </c>
      <c r="E38" s="24">
        <f>F37</f>
        <v>-5.4945054945054949E-3</v>
      </c>
      <c r="F38" s="23">
        <f>E19+I19+F19</f>
        <v>2.1868774500353447E-2</v>
      </c>
      <c r="G38" s="23">
        <f>-F19</f>
        <v>-5.263157894736842E-3</v>
      </c>
      <c r="H38" s="23">
        <v>0</v>
      </c>
      <c r="I38" s="23">
        <v>0</v>
      </c>
      <c r="J38" s="23">
        <f>I19</f>
        <v>1.1111111111111112E-2</v>
      </c>
      <c r="K38" s="23">
        <f>I19</f>
        <v>1.1111111111111112E-2</v>
      </c>
      <c r="M38" s="19" t="s">
        <v>98</v>
      </c>
      <c r="O38" s="9">
        <v>0</v>
      </c>
      <c r="P38" s="19" t="s">
        <v>87</v>
      </c>
      <c r="R38" s="177"/>
      <c r="S38" s="3" t="s">
        <v>79</v>
      </c>
      <c r="T38" s="23">
        <f>V36</f>
        <v>0</v>
      </c>
      <c r="U38" s="24">
        <f>V37</f>
        <v>-5.4945054945054949E-3</v>
      </c>
      <c r="V38" s="23">
        <f>U19+Y19+V19</f>
        <v>2.1868774500353447E-2</v>
      </c>
      <c r="W38" s="23">
        <f>-V19</f>
        <v>-5.263157894736842E-3</v>
      </c>
      <c r="X38" s="23">
        <v>0</v>
      </c>
      <c r="Y38" s="23">
        <v>0</v>
      </c>
      <c r="Z38" s="23">
        <f>Y19</f>
        <v>1.1111111111111112E-2</v>
      </c>
      <c r="AA38" s="23">
        <f>Y19</f>
        <v>1.1111111111111112E-2</v>
      </c>
      <c r="AC38" s="19" t="s">
        <v>98</v>
      </c>
      <c r="AE38" s="9">
        <v>0</v>
      </c>
      <c r="AF38" s="19" t="s">
        <v>87</v>
      </c>
      <c r="AH38" s="177"/>
      <c r="AI38" s="3" t="s">
        <v>79</v>
      </c>
      <c r="AJ38" s="23">
        <f>AL36</f>
        <v>0</v>
      </c>
      <c r="AK38" s="24">
        <f>AL37</f>
        <v>-5.4945054945054949E-3</v>
      </c>
      <c r="AL38" s="23">
        <f>AK19+AO19+AL19</f>
        <v>2.1868774500353447E-2</v>
      </c>
      <c r="AM38" s="23">
        <f>-AL19</f>
        <v>-5.263157894736842E-3</v>
      </c>
      <c r="AN38" s="23">
        <v>0</v>
      </c>
      <c r="AO38" s="23">
        <v>0</v>
      </c>
      <c r="AP38" s="23">
        <f>AO19</f>
        <v>1.1111111111111112E-2</v>
      </c>
      <c r="AQ38" s="23">
        <f>AO19</f>
        <v>1.1111111111111112E-2</v>
      </c>
      <c r="AS38" s="19" t="s">
        <v>98</v>
      </c>
      <c r="AU38" s="9">
        <v>0</v>
      </c>
      <c r="AV38" s="19" t="s">
        <v>87</v>
      </c>
      <c r="AX38" s="177"/>
      <c r="AY38" s="3" t="s">
        <v>79</v>
      </c>
      <c r="AZ38" s="23">
        <f>BB36</f>
        <v>0</v>
      </c>
      <c r="BA38" s="24">
        <f>BB37</f>
        <v>-5.4945054945054949E-3</v>
      </c>
      <c r="BB38" s="23">
        <f>BA19+BE19+BB19</f>
        <v>2.1868774500353447E-2</v>
      </c>
      <c r="BC38" s="23">
        <f>-BB19</f>
        <v>-5.263157894736842E-3</v>
      </c>
      <c r="BD38" s="23">
        <v>0</v>
      </c>
      <c r="BE38" s="23">
        <v>0</v>
      </c>
      <c r="BF38" s="23">
        <f>BE19</f>
        <v>1.1111111111111112E-2</v>
      </c>
      <c r="BG38" s="23">
        <f>BE19</f>
        <v>1.1111111111111112E-2</v>
      </c>
      <c r="BI38" s="19" t="s">
        <v>98</v>
      </c>
      <c r="BK38" s="9">
        <v>0</v>
      </c>
      <c r="BL38" s="19" t="s">
        <v>87</v>
      </c>
      <c r="BN38" s="177"/>
      <c r="BO38" s="3" t="s">
        <v>79</v>
      </c>
      <c r="BP38" s="23">
        <f>BR36</f>
        <v>0</v>
      </c>
      <c r="BQ38" s="24">
        <f>BR37</f>
        <v>-5.4945054945054949E-3</v>
      </c>
      <c r="BR38" s="23">
        <f>BQ19+BU19+BR19</f>
        <v>2.1868774500353447E-2</v>
      </c>
      <c r="BS38" s="23">
        <f>-BR19</f>
        <v>-5.263157894736842E-3</v>
      </c>
      <c r="BT38" s="23">
        <v>0</v>
      </c>
      <c r="BU38" s="23">
        <v>0</v>
      </c>
      <c r="BV38" s="23">
        <f>BU19</f>
        <v>1.1111111111111112E-2</v>
      </c>
      <c r="BW38" s="23">
        <f>BU19</f>
        <v>1.1111111111111112E-2</v>
      </c>
      <c r="BY38" s="19" t="s">
        <v>98</v>
      </c>
      <c r="CA38" s="9">
        <v>0</v>
      </c>
      <c r="CB38" s="19" t="s">
        <v>87</v>
      </c>
      <c r="CD38" s="177"/>
      <c r="CE38" s="3" t="s">
        <v>79</v>
      </c>
      <c r="CF38" s="23">
        <f>CH36</f>
        <v>0</v>
      </c>
      <c r="CG38" s="24">
        <f>CH37</f>
        <v>-5.4945054945054949E-3</v>
      </c>
      <c r="CH38" s="23">
        <f>CG19+CK19+CH19</f>
        <v>2.1868774500353447E-2</v>
      </c>
      <c r="CI38" s="23">
        <f>-CH19</f>
        <v>-5.263157894736842E-3</v>
      </c>
      <c r="CJ38" s="23">
        <v>0</v>
      </c>
      <c r="CK38" s="23">
        <v>0</v>
      </c>
      <c r="CL38" s="23">
        <f>CK19</f>
        <v>1.1111111111111112E-2</v>
      </c>
      <c r="CM38" s="23">
        <f>CK19</f>
        <v>1.1111111111111112E-2</v>
      </c>
      <c r="CO38" s="19" t="s">
        <v>98</v>
      </c>
      <c r="CQ38" s="9">
        <v>0</v>
      </c>
      <c r="CR38" s="19" t="s">
        <v>87</v>
      </c>
      <c r="CT38" s="177"/>
      <c r="CU38" s="3" t="s">
        <v>79</v>
      </c>
      <c r="CV38" s="23">
        <f>CX36</f>
        <v>0</v>
      </c>
      <c r="CW38" s="24">
        <f>CX37</f>
        <v>-5.4945054945054949E-3</v>
      </c>
      <c r="CX38" s="23">
        <f>CW19+DA19+CX19</f>
        <v>2.1868774500353447E-2</v>
      </c>
      <c r="CY38" s="23">
        <f>-CX19</f>
        <v>-5.263157894736842E-3</v>
      </c>
      <c r="CZ38" s="23">
        <v>0</v>
      </c>
      <c r="DA38" s="23">
        <v>0</v>
      </c>
      <c r="DB38" s="23">
        <f>DA19</f>
        <v>1.1111111111111112E-2</v>
      </c>
      <c r="DC38" s="23">
        <f>DA19</f>
        <v>1.1111111111111112E-2</v>
      </c>
      <c r="DE38" s="19" t="s">
        <v>98</v>
      </c>
      <c r="DG38" s="9">
        <v>0</v>
      </c>
      <c r="DH38" s="19" t="s">
        <v>87</v>
      </c>
      <c r="DJ38" s="177"/>
      <c r="DK38" s="3" t="s">
        <v>79</v>
      </c>
      <c r="DL38" s="23">
        <f>DN36</f>
        <v>0</v>
      </c>
      <c r="DM38" s="24">
        <f>DN37</f>
        <v>-5.4945054945054949E-3</v>
      </c>
      <c r="DN38" s="23">
        <f>DM19+DQ19+DN19</f>
        <v>2.1868774500353447E-2</v>
      </c>
      <c r="DO38" s="23">
        <f>-DN19</f>
        <v>-5.263157894736842E-3</v>
      </c>
      <c r="DP38" s="23">
        <v>0</v>
      </c>
      <c r="DQ38" s="23">
        <v>0</v>
      </c>
      <c r="DR38" s="23">
        <f>DQ19</f>
        <v>1.1111111111111112E-2</v>
      </c>
      <c r="DS38" s="23">
        <f>DQ19</f>
        <v>1.1111111111111112E-2</v>
      </c>
      <c r="DU38" s="19" t="s">
        <v>98</v>
      </c>
      <c r="DW38" s="9">
        <v>0</v>
      </c>
      <c r="DX38" s="19" t="s">
        <v>87</v>
      </c>
      <c r="DZ38" s="177"/>
      <c r="EA38" s="3" t="s">
        <v>79</v>
      </c>
      <c r="EB38" s="23">
        <f>ED36</f>
        <v>0</v>
      </c>
      <c r="EC38" s="24">
        <f>ED37</f>
        <v>-5.4945054945054949E-3</v>
      </c>
      <c r="ED38" s="23">
        <f>EC19+EG19+ED19</f>
        <v>2.1868774500353447E-2</v>
      </c>
      <c r="EE38" s="23">
        <f>-ED19</f>
        <v>-5.263157894736842E-3</v>
      </c>
      <c r="EF38" s="23">
        <v>0</v>
      </c>
      <c r="EG38" s="23">
        <v>0</v>
      </c>
      <c r="EH38" s="23">
        <f>EG19</f>
        <v>1.1111111111111112E-2</v>
      </c>
      <c r="EI38" s="23">
        <f>EG19</f>
        <v>1.1111111111111112E-2</v>
      </c>
      <c r="EK38" s="19" t="s">
        <v>98</v>
      </c>
      <c r="EM38" s="9">
        <v>0</v>
      </c>
      <c r="EN38" s="19" t="s">
        <v>87</v>
      </c>
      <c r="EP38" s="177"/>
      <c r="EQ38" s="3" t="s">
        <v>79</v>
      </c>
      <c r="ER38" s="23">
        <f>ET36</f>
        <v>0</v>
      </c>
      <c r="ES38" s="24">
        <f>ET37</f>
        <v>-5.4945054945054949E-3</v>
      </c>
      <c r="ET38" s="23">
        <f>ES19+EW19+ET19</f>
        <v>2.1868774500353447E-2</v>
      </c>
      <c r="EU38" s="23">
        <f>-ET19</f>
        <v>-5.263157894736842E-3</v>
      </c>
      <c r="EV38" s="23">
        <v>0</v>
      </c>
      <c r="EW38" s="23">
        <v>0</v>
      </c>
      <c r="EX38" s="23">
        <f>EW19</f>
        <v>1.1111111111111112E-2</v>
      </c>
      <c r="EY38" s="23">
        <f>EW19</f>
        <v>1.1111111111111112E-2</v>
      </c>
      <c r="FA38" s="19" t="s">
        <v>98</v>
      </c>
      <c r="FC38" s="9">
        <v>0</v>
      </c>
      <c r="FD38" s="19" t="s">
        <v>87</v>
      </c>
      <c r="FF38" s="177"/>
      <c r="FG38" s="3" t="s">
        <v>79</v>
      </c>
      <c r="FH38" s="23">
        <f>FJ36</f>
        <v>0</v>
      </c>
      <c r="FI38" s="24">
        <f>FJ37</f>
        <v>-5.4945054945054949E-3</v>
      </c>
      <c r="FJ38" s="23">
        <f>FI19+FM19+FJ19</f>
        <v>2.1868774500353447E-2</v>
      </c>
      <c r="FK38" s="23">
        <f>-FJ19</f>
        <v>-5.263157894736842E-3</v>
      </c>
      <c r="FL38" s="23">
        <v>0</v>
      </c>
      <c r="FM38" s="23">
        <v>0</v>
      </c>
      <c r="FN38" s="23">
        <f>FM19</f>
        <v>1.1111111111111112E-2</v>
      </c>
      <c r="FO38" s="23">
        <f>FM19</f>
        <v>1.1111111111111112E-2</v>
      </c>
      <c r="FQ38" s="19" t="s">
        <v>98</v>
      </c>
      <c r="FS38" s="9">
        <v>0</v>
      </c>
      <c r="FT38" s="19" t="s">
        <v>87</v>
      </c>
      <c r="FV38" s="177"/>
      <c r="FW38" s="3" t="s">
        <v>79</v>
      </c>
      <c r="FX38" s="23">
        <f>FZ36</f>
        <v>0</v>
      </c>
      <c r="FY38" s="24">
        <f>FZ37</f>
        <v>-5.4945054945054949E-3</v>
      </c>
      <c r="FZ38" s="23">
        <f>FY19+GC19+FZ19</f>
        <v>2.1868774500353447E-2</v>
      </c>
      <c r="GA38" s="23">
        <f>-FZ19</f>
        <v>-5.263157894736842E-3</v>
      </c>
      <c r="GB38" s="23">
        <v>0</v>
      </c>
      <c r="GC38" s="23">
        <v>0</v>
      </c>
      <c r="GD38" s="23">
        <f>GC19</f>
        <v>1.1111111111111112E-2</v>
      </c>
      <c r="GE38" s="23">
        <f>GC19</f>
        <v>1.1111111111111112E-2</v>
      </c>
      <c r="GG38" s="19" t="s">
        <v>98</v>
      </c>
      <c r="GI38" s="9">
        <v>0</v>
      </c>
      <c r="GJ38" s="19" t="s">
        <v>87</v>
      </c>
      <c r="GL38" s="206"/>
    </row>
    <row r="39" spans="2:194" s="9" customFormat="1" x14ac:dyDescent="0.2">
      <c r="B39" s="177"/>
      <c r="C39" s="3" t="s">
        <v>80</v>
      </c>
      <c r="D39" s="23">
        <f>G36</f>
        <v>-2.7777777777777776E-2</v>
      </c>
      <c r="E39" s="24">
        <f>G37</f>
        <v>0</v>
      </c>
      <c r="F39" s="23">
        <f>G38</f>
        <v>-5.263157894736842E-3</v>
      </c>
      <c r="G39" s="24">
        <f>F19+J19+G19</f>
        <v>4.4152046783625734E-2</v>
      </c>
      <c r="H39" s="24">
        <v>0</v>
      </c>
      <c r="I39" s="24">
        <f>J19</f>
        <v>1.1111111111111112E-2</v>
      </c>
      <c r="J39" s="24">
        <f>J19</f>
        <v>1.1111111111111112E-2</v>
      </c>
      <c r="K39" s="24">
        <f>J19</f>
        <v>1.1111111111111112E-2</v>
      </c>
      <c r="M39" s="19" t="s">
        <v>99</v>
      </c>
      <c r="O39" s="9">
        <v>0</v>
      </c>
      <c r="P39" s="19" t="s">
        <v>87</v>
      </c>
      <c r="R39" s="177"/>
      <c r="S39" s="3" t="s">
        <v>80</v>
      </c>
      <c r="T39" s="23">
        <f>W36</f>
        <v>-2.7777777777777776E-2</v>
      </c>
      <c r="U39" s="24">
        <f>W37</f>
        <v>0</v>
      </c>
      <c r="V39" s="23">
        <f>W38</f>
        <v>-5.263157894736842E-3</v>
      </c>
      <c r="W39" s="24">
        <f>V19+Z19+W19</f>
        <v>4.4152046783625734E-2</v>
      </c>
      <c r="X39" s="24">
        <v>0</v>
      </c>
      <c r="Y39" s="24">
        <f>Z19</f>
        <v>1.1111111111111112E-2</v>
      </c>
      <c r="Z39" s="24">
        <f>Z19</f>
        <v>1.1111111111111112E-2</v>
      </c>
      <c r="AA39" s="24">
        <f>Z19</f>
        <v>1.1111111111111112E-2</v>
      </c>
      <c r="AC39" s="19" t="s">
        <v>99</v>
      </c>
      <c r="AE39" s="9">
        <v>0</v>
      </c>
      <c r="AF39" s="19" t="s">
        <v>87</v>
      </c>
      <c r="AH39" s="177"/>
      <c r="AI39" s="3" t="s">
        <v>80</v>
      </c>
      <c r="AJ39" s="23">
        <f>AM36</f>
        <v>-2.7777777777777776E-2</v>
      </c>
      <c r="AK39" s="24">
        <f>AM37</f>
        <v>0</v>
      </c>
      <c r="AL39" s="23">
        <f>AM38</f>
        <v>-5.263157894736842E-3</v>
      </c>
      <c r="AM39" s="24">
        <f>AL19+AP19+AM19</f>
        <v>4.4152046783625734E-2</v>
      </c>
      <c r="AN39" s="24">
        <v>0</v>
      </c>
      <c r="AO39" s="24">
        <f>AP19</f>
        <v>1.1111111111111112E-2</v>
      </c>
      <c r="AP39" s="24">
        <f>AP19</f>
        <v>1.1111111111111112E-2</v>
      </c>
      <c r="AQ39" s="24">
        <f>AP19</f>
        <v>1.1111111111111112E-2</v>
      </c>
      <c r="AS39" s="19" t="s">
        <v>99</v>
      </c>
      <c r="AU39" s="9">
        <v>0</v>
      </c>
      <c r="AV39" s="19" t="s">
        <v>87</v>
      </c>
      <c r="AX39" s="177"/>
      <c r="AY39" s="3" t="s">
        <v>80</v>
      </c>
      <c r="AZ39" s="23">
        <f>BC36</f>
        <v>-2.7777777777777776E-2</v>
      </c>
      <c r="BA39" s="24">
        <f>BC37</f>
        <v>0</v>
      </c>
      <c r="BB39" s="23">
        <f>BC38</f>
        <v>-5.263157894736842E-3</v>
      </c>
      <c r="BC39" s="24">
        <f>BB19+BF19+BC19</f>
        <v>4.4152046783625734E-2</v>
      </c>
      <c r="BD39" s="24">
        <v>0</v>
      </c>
      <c r="BE39" s="24">
        <f>BF19</f>
        <v>1.1111111111111112E-2</v>
      </c>
      <c r="BF39" s="24">
        <f>BF19</f>
        <v>1.1111111111111112E-2</v>
      </c>
      <c r="BG39" s="24">
        <f>BF19</f>
        <v>1.1111111111111112E-2</v>
      </c>
      <c r="BI39" s="19" t="s">
        <v>99</v>
      </c>
      <c r="BK39" s="9">
        <v>0</v>
      </c>
      <c r="BL39" s="19" t="s">
        <v>87</v>
      </c>
      <c r="BN39" s="177"/>
      <c r="BO39" s="3" t="s">
        <v>80</v>
      </c>
      <c r="BP39" s="23">
        <f>BS36</f>
        <v>-2.7777777777777776E-2</v>
      </c>
      <c r="BQ39" s="24">
        <f>BS37</f>
        <v>0</v>
      </c>
      <c r="BR39" s="23">
        <f>BS38</f>
        <v>-5.263157894736842E-3</v>
      </c>
      <c r="BS39" s="24">
        <f>BR19+BV19+BS19</f>
        <v>4.4152046783625734E-2</v>
      </c>
      <c r="BT39" s="24">
        <v>0</v>
      </c>
      <c r="BU39" s="24">
        <f>BV19</f>
        <v>1.1111111111111112E-2</v>
      </c>
      <c r="BV39" s="24">
        <f>BV19</f>
        <v>1.1111111111111112E-2</v>
      </c>
      <c r="BW39" s="24">
        <f>BV19</f>
        <v>1.1111111111111112E-2</v>
      </c>
      <c r="BY39" s="19" t="s">
        <v>99</v>
      </c>
      <c r="CA39" s="9">
        <v>0</v>
      </c>
      <c r="CB39" s="19" t="s">
        <v>87</v>
      </c>
      <c r="CD39" s="177"/>
      <c r="CE39" s="3" t="s">
        <v>80</v>
      </c>
      <c r="CF39" s="23">
        <f>CI36</f>
        <v>-2.7777777777777776E-2</v>
      </c>
      <c r="CG39" s="24">
        <f>CI37</f>
        <v>0</v>
      </c>
      <c r="CH39" s="23">
        <f>CI38</f>
        <v>-5.263157894736842E-3</v>
      </c>
      <c r="CI39" s="24">
        <f>CH19+CL19+CI19</f>
        <v>4.4152046783625734E-2</v>
      </c>
      <c r="CJ39" s="24">
        <v>0</v>
      </c>
      <c r="CK39" s="24">
        <f>CL19</f>
        <v>1.1111111111111112E-2</v>
      </c>
      <c r="CL39" s="24">
        <f>CL19</f>
        <v>1.1111111111111112E-2</v>
      </c>
      <c r="CM39" s="24">
        <f>CL19</f>
        <v>1.1111111111111112E-2</v>
      </c>
      <c r="CO39" s="19" t="s">
        <v>99</v>
      </c>
      <c r="CQ39" s="9">
        <v>0</v>
      </c>
      <c r="CR39" s="19" t="s">
        <v>87</v>
      </c>
      <c r="CT39" s="177"/>
      <c r="CU39" s="3" t="s">
        <v>80</v>
      </c>
      <c r="CV39" s="23">
        <f>CY36</f>
        <v>-2.7777777777777776E-2</v>
      </c>
      <c r="CW39" s="24">
        <f>CY37</f>
        <v>0</v>
      </c>
      <c r="CX39" s="23">
        <f>CY38</f>
        <v>-5.263157894736842E-3</v>
      </c>
      <c r="CY39" s="24">
        <f>CX19+DB19+CY19</f>
        <v>4.4152046783625734E-2</v>
      </c>
      <c r="CZ39" s="24">
        <v>0</v>
      </c>
      <c r="DA39" s="24">
        <f>DB19</f>
        <v>1.1111111111111112E-2</v>
      </c>
      <c r="DB39" s="24">
        <f>DB19</f>
        <v>1.1111111111111112E-2</v>
      </c>
      <c r="DC39" s="24">
        <f>DB19</f>
        <v>1.1111111111111112E-2</v>
      </c>
      <c r="DE39" s="19" t="s">
        <v>99</v>
      </c>
      <c r="DG39" s="9">
        <v>0</v>
      </c>
      <c r="DH39" s="19" t="s">
        <v>87</v>
      </c>
      <c r="DJ39" s="177"/>
      <c r="DK39" s="3" t="s">
        <v>80</v>
      </c>
      <c r="DL39" s="23">
        <f>DO36</f>
        <v>-2.7777777777777776E-2</v>
      </c>
      <c r="DM39" s="24">
        <f>DO37</f>
        <v>0</v>
      </c>
      <c r="DN39" s="23">
        <f>DO38</f>
        <v>-5.263157894736842E-3</v>
      </c>
      <c r="DO39" s="24">
        <f>DN19+DR19+DO19</f>
        <v>4.4152046783625734E-2</v>
      </c>
      <c r="DP39" s="24">
        <v>0</v>
      </c>
      <c r="DQ39" s="24">
        <f>DR19</f>
        <v>1.1111111111111112E-2</v>
      </c>
      <c r="DR39" s="24">
        <f>DR19</f>
        <v>1.1111111111111112E-2</v>
      </c>
      <c r="DS39" s="24">
        <f>DR19</f>
        <v>1.1111111111111112E-2</v>
      </c>
      <c r="DU39" s="19" t="s">
        <v>99</v>
      </c>
      <c r="DW39" s="9">
        <v>0</v>
      </c>
      <c r="DX39" s="19" t="s">
        <v>87</v>
      </c>
      <c r="DZ39" s="177"/>
      <c r="EA39" s="3" t="s">
        <v>80</v>
      </c>
      <c r="EB39" s="23">
        <f>EE36</f>
        <v>-2.7777777777777776E-2</v>
      </c>
      <c r="EC39" s="24">
        <f>EE37</f>
        <v>0</v>
      </c>
      <c r="ED39" s="23">
        <f>EE38</f>
        <v>-5.263157894736842E-3</v>
      </c>
      <c r="EE39" s="24">
        <f>ED19+EH19+EE19</f>
        <v>4.4152046783625734E-2</v>
      </c>
      <c r="EF39" s="24">
        <v>0</v>
      </c>
      <c r="EG39" s="24">
        <f>EH19</f>
        <v>1.1111111111111112E-2</v>
      </c>
      <c r="EH39" s="24">
        <f>EH19</f>
        <v>1.1111111111111112E-2</v>
      </c>
      <c r="EI39" s="24">
        <f>EH19</f>
        <v>1.1111111111111112E-2</v>
      </c>
      <c r="EK39" s="19" t="s">
        <v>99</v>
      </c>
      <c r="EM39" s="9">
        <v>0</v>
      </c>
      <c r="EN39" s="19" t="s">
        <v>87</v>
      </c>
      <c r="EP39" s="177"/>
      <c r="EQ39" s="3" t="s">
        <v>80</v>
      </c>
      <c r="ER39" s="23">
        <f>EU36</f>
        <v>-2.7777777777777776E-2</v>
      </c>
      <c r="ES39" s="24">
        <f>EU37</f>
        <v>0</v>
      </c>
      <c r="ET39" s="23">
        <f>EU38</f>
        <v>-5.263157894736842E-3</v>
      </c>
      <c r="EU39" s="24">
        <f>ET19+EX19+EU19</f>
        <v>4.4152046783625734E-2</v>
      </c>
      <c r="EV39" s="24">
        <v>0</v>
      </c>
      <c r="EW39" s="24">
        <f>EX19</f>
        <v>1.1111111111111112E-2</v>
      </c>
      <c r="EX39" s="24">
        <f>EX19</f>
        <v>1.1111111111111112E-2</v>
      </c>
      <c r="EY39" s="24">
        <f>EX19</f>
        <v>1.1111111111111112E-2</v>
      </c>
      <c r="FA39" s="19" t="s">
        <v>99</v>
      </c>
      <c r="FC39" s="9">
        <v>0</v>
      </c>
      <c r="FD39" s="19" t="s">
        <v>87</v>
      </c>
      <c r="FF39" s="177"/>
      <c r="FG39" s="3" t="s">
        <v>80</v>
      </c>
      <c r="FH39" s="23">
        <f>FK36</f>
        <v>-2.7777777777777776E-2</v>
      </c>
      <c r="FI39" s="24">
        <f>FK37</f>
        <v>0</v>
      </c>
      <c r="FJ39" s="23">
        <f>FK38</f>
        <v>-5.263157894736842E-3</v>
      </c>
      <c r="FK39" s="24">
        <f>FJ19+FN19+FK19</f>
        <v>4.4152046783625734E-2</v>
      </c>
      <c r="FL39" s="24">
        <v>0</v>
      </c>
      <c r="FM39" s="24">
        <f>FN19</f>
        <v>1.1111111111111112E-2</v>
      </c>
      <c r="FN39" s="24">
        <f>FN19</f>
        <v>1.1111111111111112E-2</v>
      </c>
      <c r="FO39" s="24">
        <f>FN19</f>
        <v>1.1111111111111112E-2</v>
      </c>
      <c r="FQ39" s="19" t="s">
        <v>99</v>
      </c>
      <c r="FS39" s="9">
        <v>0</v>
      </c>
      <c r="FT39" s="19" t="s">
        <v>87</v>
      </c>
      <c r="FV39" s="177"/>
      <c r="FW39" s="3" t="s">
        <v>80</v>
      </c>
      <c r="FX39" s="23">
        <f>GA36</f>
        <v>-2.7777777777777776E-2</v>
      </c>
      <c r="FY39" s="24">
        <f>GA37</f>
        <v>0</v>
      </c>
      <c r="FZ39" s="23">
        <f>GA38</f>
        <v>-5.263157894736842E-3</v>
      </c>
      <c r="GA39" s="24">
        <f>FZ19+GD19+GA19</f>
        <v>4.4152046783625734E-2</v>
      </c>
      <c r="GB39" s="24">
        <v>0</v>
      </c>
      <c r="GC39" s="24">
        <f>GD19</f>
        <v>1.1111111111111112E-2</v>
      </c>
      <c r="GD39" s="24">
        <f>GD19</f>
        <v>1.1111111111111112E-2</v>
      </c>
      <c r="GE39" s="24">
        <f>GD19</f>
        <v>1.1111111111111112E-2</v>
      </c>
      <c r="GG39" s="19" t="s">
        <v>99</v>
      </c>
      <c r="GI39" s="9">
        <v>0</v>
      </c>
      <c r="GJ39" s="19" t="s">
        <v>87</v>
      </c>
      <c r="GL39" s="206"/>
    </row>
    <row r="40" spans="2:194" s="9" customFormat="1" x14ac:dyDescent="0.2">
      <c r="B40" s="177"/>
      <c r="C40" s="3" t="s">
        <v>81</v>
      </c>
      <c r="D40" s="23">
        <f>H36</f>
        <v>2.631578947368421E-3</v>
      </c>
      <c r="E40" s="24">
        <f>H37</f>
        <v>0</v>
      </c>
      <c r="F40" s="23">
        <f>H38</f>
        <v>0</v>
      </c>
      <c r="G40" s="24">
        <f>H39</f>
        <v>0</v>
      </c>
      <c r="H40" s="23">
        <f>K19+N16</f>
        <v>1000.0026315789473</v>
      </c>
      <c r="I40" s="23">
        <f>K19</f>
        <v>2.631578947368421E-3</v>
      </c>
      <c r="J40" s="23">
        <f>K19</f>
        <v>2.631578947368421E-3</v>
      </c>
      <c r="K40" s="23">
        <f>K19</f>
        <v>2.631578947368421E-3</v>
      </c>
      <c r="M40" s="19" t="s">
        <v>103</v>
      </c>
      <c r="O40" s="9">
        <f>D7-D8</f>
        <v>6</v>
      </c>
      <c r="P40" s="19" t="s">
        <v>102</v>
      </c>
      <c r="R40" s="177"/>
      <c r="S40" s="3" t="s">
        <v>81</v>
      </c>
      <c r="T40" s="23">
        <f>X36</f>
        <v>2.631578947368421E-3</v>
      </c>
      <c r="U40" s="24">
        <f>X37</f>
        <v>0</v>
      </c>
      <c r="V40" s="23">
        <f>X38</f>
        <v>0</v>
      </c>
      <c r="W40" s="24">
        <f>X39</f>
        <v>0</v>
      </c>
      <c r="X40" s="23">
        <f>AA19+AD16</f>
        <v>1000.0026315789473</v>
      </c>
      <c r="Y40" s="23">
        <f>AA19</f>
        <v>2.631578947368421E-3</v>
      </c>
      <c r="Z40" s="23">
        <f>AA19</f>
        <v>2.631578947368421E-3</v>
      </c>
      <c r="AA40" s="23">
        <f>AA19</f>
        <v>2.631578947368421E-3</v>
      </c>
      <c r="AC40" s="19" t="s">
        <v>103</v>
      </c>
      <c r="AE40" s="9">
        <f>T7-T8</f>
        <v>5.5</v>
      </c>
      <c r="AF40" s="19" t="s">
        <v>102</v>
      </c>
      <c r="AH40" s="177"/>
      <c r="AI40" s="3" t="s">
        <v>81</v>
      </c>
      <c r="AJ40" s="23">
        <f>AN36</f>
        <v>2.631578947368421E-3</v>
      </c>
      <c r="AK40" s="24">
        <f>AN37</f>
        <v>0</v>
      </c>
      <c r="AL40" s="23">
        <f>AN38</f>
        <v>0</v>
      </c>
      <c r="AM40" s="24">
        <f>AN39</f>
        <v>0</v>
      </c>
      <c r="AN40" s="23">
        <f>AQ19+AT16</f>
        <v>1000.0026315789473</v>
      </c>
      <c r="AO40" s="23">
        <f>AQ19</f>
        <v>2.631578947368421E-3</v>
      </c>
      <c r="AP40" s="23">
        <f>AQ19</f>
        <v>2.631578947368421E-3</v>
      </c>
      <c r="AQ40" s="23">
        <f>AQ19</f>
        <v>2.631578947368421E-3</v>
      </c>
      <c r="AS40" s="19" t="s">
        <v>103</v>
      </c>
      <c r="AU40" s="9">
        <f>AJ7-AJ8</f>
        <v>5</v>
      </c>
      <c r="AV40" s="19" t="s">
        <v>102</v>
      </c>
      <c r="AX40" s="177"/>
      <c r="AY40" s="3" t="s">
        <v>81</v>
      </c>
      <c r="AZ40" s="23">
        <f>BD36</f>
        <v>2.631578947368421E-3</v>
      </c>
      <c r="BA40" s="24">
        <f>BD37</f>
        <v>0</v>
      </c>
      <c r="BB40" s="23">
        <f>BD38</f>
        <v>0</v>
      </c>
      <c r="BC40" s="24">
        <f>BD39</f>
        <v>0</v>
      </c>
      <c r="BD40" s="23">
        <f>BG19+BJ16</f>
        <v>1000.0026315789473</v>
      </c>
      <c r="BE40" s="23">
        <f>BG19</f>
        <v>2.631578947368421E-3</v>
      </c>
      <c r="BF40" s="23">
        <f>BG19</f>
        <v>2.631578947368421E-3</v>
      </c>
      <c r="BG40" s="23">
        <f>BG19</f>
        <v>2.631578947368421E-3</v>
      </c>
      <c r="BI40" s="19" t="s">
        <v>103</v>
      </c>
      <c r="BK40" s="9">
        <f>AZ7-AZ8</f>
        <v>4</v>
      </c>
      <c r="BL40" s="19" t="s">
        <v>102</v>
      </c>
      <c r="BN40" s="177"/>
      <c r="BO40" s="3" t="s">
        <v>81</v>
      </c>
      <c r="BP40" s="23">
        <f>BT36</f>
        <v>2.631578947368421E-3</v>
      </c>
      <c r="BQ40" s="24">
        <f>BT37</f>
        <v>0</v>
      </c>
      <c r="BR40" s="23">
        <f>BT38</f>
        <v>0</v>
      </c>
      <c r="BS40" s="24">
        <f>BT39</f>
        <v>0</v>
      </c>
      <c r="BT40" s="23">
        <f>BW19+BZ16</f>
        <v>1000.0026315789473</v>
      </c>
      <c r="BU40" s="23">
        <f>BW19</f>
        <v>2.631578947368421E-3</v>
      </c>
      <c r="BV40" s="23">
        <f>BW19</f>
        <v>2.631578947368421E-3</v>
      </c>
      <c r="BW40" s="23">
        <f>BW19</f>
        <v>2.631578947368421E-3</v>
      </c>
      <c r="BY40" s="19" t="s">
        <v>103</v>
      </c>
      <c r="CA40" s="9">
        <f>BP7-BP8</f>
        <v>3.5</v>
      </c>
      <c r="CB40" s="19" t="s">
        <v>102</v>
      </c>
      <c r="CD40" s="177"/>
      <c r="CE40" s="3" t="s">
        <v>81</v>
      </c>
      <c r="CF40" s="23">
        <f>CJ36</f>
        <v>2.631578947368421E-3</v>
      </c>
      <c r="CG40" s="24">
        <f>CJ37</f>
        <v>0</v>
      </c>
      <c r="CH40" s="23">
        <f>CJ38</f>
        <v>0</v>
      </c>
      <c r="CI40" s="24">
        <f>CJ39</f>
        <v>0</v>
      </c>
      <c r="CJ40" s="23">
        <f>CM19+CP16</f>
        <v>1000.0026315789473</v>
      </c>
      <c r="CK40" s="23">
        <f>CM19</f>
        <v>2.631578947368421E-3</v>
      </c>
      <c r="CL40" s="23">
        <f>CM19</f>
        <v>2.631578947368421E-3</v>
      </c>
      <c r="CM40" s="23">
        <f>CM19</f>
        <v>2.631578947368421E-3</v>
      </c>
      <c r="CO40" s="19" t="s">
        <v>103</v>
      </c>
      <c r="CQ40" s="9">
        <f>CF7-CF8</f>
        <v>3</v>
      </c>
      <c r="CR40" s="19" t="s">
        <v>102</v>
      </c>
      <c r="CT40" s="177"/>
      <c r="CU40" s="3" t="s">
        <v>81</v>
      </c>
      <c r="CV40" s="23">
        <f>CZ36</f>
        <v>2.631578947368421E-3</v>
      </c>
      <c r="CW40" s="24">
        <f>CZ37</f>
        <v>0</v>
      </c>
      <c r="CX40" s="23">
        <f>CZ38</f>
        <v>0</v>
      </c>
      <c r="CY40" s="24">
        <f>CZ39</f>
        <v>0</v>
      </c>
      <c r="CZ40" s="23">
        <f>DC19+DF16</f>
        <v>1000.0026315789473</v>
      </c>
      <c r="DA40" s="23">
        <f>DC19</f>
        <v>2.631578947368421E-3</v>
      </c>
      <c r="DB40" s="23">
        <f>DC19</f>
        <v>2.631578947368421E-3</v>
      </c>
      <c r="DC40" s="23">
        <f>DC19</f>
        <v>2.631578947368421E-3</v>
      </c>
      <c r="DE40" s="19" t="s">
        <v>103</v>
      </c>
      <c r="DG40" s="9">
        <f>CV7-CV8</f>
        <v>3</v>
      </c>
      <c r="DH40" s="19" t="s">
        <v>102</v>
      </c>
      <c r="DJ40" s="177"/>
      <c r="DK40" s="3" t="s">
        <v>81</v>
      </c>
      <c r="DL40" s="23">
        <f>DP36</f>
        <v>2.631578947368421E-3</v>
      </c>
      <c r="DM40" s="24">
        <f>DP37</f>
        <v>0</v>
      </c>
      <c r="DN40" s="23">
        <f>DP38</f>
        <v>0</v>
      </c>
      <c r="DO40" s="24">
        <f>DP39</f>
        <v>0</v>
      </c>
      <c r="DP40" s="23">
        <f>DS19+DV16</f>
        <v>1000.0026315789473</v>
      </c>
      <c r="DQ40" s="23">
        <f>DS19</f>
        <v>2.631578947368421E-3</v>
      </c>
      <c r="DR40" s="23">
        <f>DS19</f>
        <v>2.631578947368421E-3</v>
      </c>
      <c r="DS40" s="23">
        <f>DS19</f>
        <v>2.631578947368421E-3</v>
      </c>
      <c r="DU40" s="19" t="s">
        <v>103</v>
      </c>
      <c r="DW40" s="9">
        <f>DL7-DL8</f>
        <v>3</v>
      </c>
      <c r="DX40" s="19" t="s">
        <v>102</v>
      </c>
      <c r="DZ40" s="177"/>
      <c r="EA40" s="3" t="s">
        <v>81</v>
      </c>
      <c r="EB40" s="23">
        <f>EF36</f>
        <v>2.631578947368421E-3</v>
      </c>
      <c r="EC40" s="24">
        <f>EF37</f>
        <v>0</v>
      </c>
      <c r="ED40" s="23">
        <f>EF38</f>
        <v>0</v>
      </c>
      <c r="EE40" s="24">
        <f>EF39</f>
        <v>0</v>
      </c>
      <c r="EF40" s="23">
        <f>EI19+EL16</f>
        <v>1000.0026315789473</v>
      </c>
      <c r="EG40" s="23">
        <f>EI19</f>
        <v>2.631578947368421E-3</v>
      </c>
      <c r="EH40" s="23">
        <f>EI19</f>
        <v>2.631578947368421E-3</v>
      </c>
      <c r="EI40" s="23">
        <f>EI19</f>
        <v>2.631578947368421E-3</v>
      </c>
      <c r="EK40" s="19" t="s">
        <v>103</v>
      </c>
      <c r="EM40" s="9">
        <f>EB7-EB8</f>
        <v>3.5</v>
      </c>
      <c r="EN40" s="19" t="s">
        <v>102</v>
      </c>
      <c r="EP40" s="177"/>
      <c r="EQ40" s="3" t="s">
        <v>81</v>
      </c>
      <c r="ER40" s="23">
        <f>EV36</f>
        <v>2.631578947368421E-3</v>
      </c>
      <c r="ES40" s="24">
        <f>EV37</f>
        <v>0</v>
      </c>
      <c r="ET40" s="23">
        <f>EV38</f>
        <v>0</v>
      </c>
      <c r="EU40" s="24">
        <f>EV39</f>
        <v>0</v>
      </c>
      <c r="EV40" s="23">
        <f>EY19+FB16</f>
        <v>1000.0026315789473</v>
      </c>
      <c r="EW40" s="23">
        <f>EY19</f>
        <v>2.631578947368421E-3</v>
      </c>
      <c r="EX40" s="23">
        <f>EY19</f>
        <v>2.631578947368421E-3</v>
      </c>
      <c r="EY40" s="23">
        <f>EY19</f>
        <v>2.631578947368421E-3</v>
      </c>
      <c r="FA40" s="19" t="s">
        <v>103</v>
      </c>
      <c r="FC40" s="9">
        <f>ER7-ER8</f>
        <v>4</v>
      </c>
      <c r="FD40" s="19" t="s">
        <v>102</v>
      </c>
      <c r="FF40" s="177"/>
      <c r="FG40" s="3" t="s">
        <v>81</v>
      </c>
      <c r="FH40" s="23">
        <f>FL36</f>
        <v>2.631578947368421E-3</v>
      </c>
      <c r="FI40" s="24">
        <f>FL37</f>
        <v>0</v>
      </c>
      <c r="FJ40" s="23">
        <f>FL38</f>
        <v>0</v>
      </c>
      <c r="FK40" s="24">
        <f>FL39</f>
        <v>0</v>
      </c>
      <c r="FL40" s="23">
        <f>FO19+FR16</f>
        <v>1000.0026315789473</v>
      </c>
      <c r="FM40" s="23">
        <f>FO19</f>
        <v>2.631578947368421E-3</v>
      </c>
      <c r="FN40" s="23">
        <f>FO19</f>
        <v>2.631578947368421E-3</v>
      </c>
      <c r="FO40" s="23">
        <f>FO19</f>
        <v>2.631578947368421E-3</v>
      </c>
      <c r="FQ40" s="19" t="s">
        <v>103</v>
      </c>
      <c r="FS40" s="9">
        <f>FH7-FH8</f>
        <v>4.5</v>
      </c>
      <c r="FT40" s="19" t="s">
        <v>102</v>
      </c>
      <c r="FV40" s="177"/>
      <c r="FW40" s="3" t="s">
        <v>81</v>
      </c>
      <c r="FX40" s="23">
        <f>GB36</f>
        <v>2.631578947368421E-3</v>
      </c>
      <c r="FY40" s="24">
        <f>GB37</f>
        <v>0</v>
      </c>
      <c r="FZ40" s="23">
        <f>GB38</f>
        <v>0</v>
      </c>
      <c r="GA40" s="24">
        <f>GB39</f>
        <v>0</v>
      </c>
      <c r="GB40" s="23">
        <f>GE19+GH16</f>
        <v>1000.0026315789473</v>
      </c>
      <c r="GC40" s="23">
        <f>GE19</f>
        <v>2.631578947368421E-3</v>
      </c>
      <c r="GD40" s="23">
        <f>GE19</f>
        <v>2.631578947368421E-3</v>
      </c>
      <c r="GE40" s="23">
        <f>GE19</f>
        <v>2.631578947368421E-3</v>
      </c>
      <c r="GG40" s="19" t="s">
        <v>103</v>
      </c>
      <c r="GI40" s="9">
        <f>FX7-FX8</f>
        <v>5</v>
      </c>
      <c r="GJ40" s="19" t="s">
        <v>102</v>
      </c>
      <c r="GL40" s="206"/>
    </row>
    <row r="41" spans="2:194" s="9" customFormat="1" x14ac:dyDescent="0.2">
      <c r="B41" s="177"/>
      <c r="C41" s="3" t="s">
        <v>82</v>
      </c>
      <c r="D41" s="23">
        <f>I36</f>
        <v>2.631578947368421E-3</v>
      </c>
      <c r="E41" s="24">
        <f>I37</f>
        <v>0</v>
      </c>
      <c r="F41" s="23">
        <f>I38</f>
        <v>0</v>
      </c>
      <c r="G41" s="24">
        <f>I39</f>
        <v>1.1111111111111112E-2</v>
      </c>
      <c r="H41" s="23">
        <f>I40</f>
        <v>2.631578947368421E-3</v>
      </c>
      <c r="I41" s="24">
        <f>J19+K19+N17</f>
        <v>1.3742690058479532E-2</v>
      </c>
      <c r="J41" s="24">
        <f>J19+K19</f>
        <v>1.3742690058479532E-2</v>
      </c>
      <c r="K41" s="24">
        <f>J19+K19</f>
        <v>1.3742690058479532E-2</v>
      </c>
      <c r="M41" s="19" t="s">
        <v>106</v>
      </c>
      <c r="O41" s="9">
        <f>D6-D8</f>
        <v>7</v>
      </c>
      <c r="P41" s="19" t="s">
        <v>105</v>
      </c>
      <c r="R41" s="177"/>
      <c r="S41" s="3" t="s">
        <v>82</v>
      </c>
      <c r="T41" s="23">
        <f>Y36</f>
        <v>2.631578947368421E-3</v>
      </c>
      <c r="U41" s="24">
        <f>Y37</f>
        <v>0</v>
      </c>
      <c r="V41" s="23">
        <f>Y38</f>
        <v>0</v>
      </c>
      <c r="W41" s="24">
        <f>Y39</f>
        <v>1.1111111111111112E-2</v>
      </c>
      <c r="X41" s="23">
        <f>Y40</f>
        <v>2.631578947368421E-3</v>
      </c>
      <c r="Y41" s="24">
        <f>Z19+AA19+AD17</f>
        <v>1.3742690058479532E-2</v>
      </c>
      <c r="Z41" s="24">
        <f>Z19+AA19</f>
        <v>1.3742690058479532E-2</v>
      </c>
      <c r="AA41" s="24">
        <f>Z19+AA19</f>
        <v>1.3742690058479532E-2</v>
      </c>
      <c r="AC41" s="19" t="s">
        <v>106</v>
      </c>
      <c r="AE41" s="9">
        <f>T6-T8</f>
        <v>6.5</v>
      </c>
      <c r="AF41" s="19" t="s">
        <v>105</v>
      </c>
      <c r="AH41" s="177"/>
      <c r="AI41" s="3" t="s">
        <v>82</v>
      </c>
      <c r="AJ41" s="23">
        <f>AO36</f>
        <v>2.631578947368421E-3</v>
      </c>
      <c r="AK41" s="24">
        <f>AO37</f>
        <v>0</v>
      </c>
      <c r="AL41" s="23">
        <f>AO38</f>
        <v>0</v>
      </c>
      <c r="AM41" s="24">
        <f>AO39</f>
        <v>1.1111111111111112E-2</v>
      </c>
      <c r="AN41" s="23">
        <f>AO40</f>
        <v>2.631578947368421E-3</v>
      </c>
      <c r="AO41" s="24">
        <f>AP19+AQ19+AT17</f>
        <v>1.3742690058479532E-2</v>
      </c>
      <c r="AP41" s="24">
        <f>AP19+AQ19</f>
        <v>1.3742690058479532E-2</v>
      </c>
      <c r="AQ41" s="24">
        <f>AP19+AQ19</f>
        <v>1.3742690058479532E-2</v>
      </c>
      <c r="AS41" s="19" t="s">
        <v>106</v>
      </c>
      <c r="AU41" s="9">
        <f>AJ6-AJ8</f>
        <v>6</v>
      </c>
      <c r="AV41" s="19" t="s">
        <v>105</v>
      </c>
      <c r="AX41" s="177"/>
      <c r="AY41" s="3" t="s">
        <v>82</v>
      </c>
      <c r="AZ41" s="23">
        <f>BE36</f>
        <v>2.631578947368421E-3</v>
      </c>
      <c r="BA41" s="24">
        <f>BE37</f>
        <v>0</v>
      </c>
      <c r="BB41" s="23">
        <f>BE38</f>
        <v>0</v>
      </c>
      <c r="BC41" s="24">
        <f>BE39</f>
        <v>1.1111111111111112E-2</v>
      </c>
      <c r="BD41" s="23">
        <f>BE40</f>
        <v>2.631578947368421E-3</v>
      </c>
      <c r="BE41" s="24">
        <f>BF19+BG19+BJ17</f>
        <v>1.3742690058479532E-2</v>
      </c>
      <c r="BF41" s="24">
        <f>BF19+BG19</f>
        <v>1.3742690058479532E-2</v>
      </c>
      <c r="BG41" s="24">
        <f>BF19+BG19</f>
        <v>1.3742690058479532E-2</v>
      </c>
      <c r="BI41" s="19" t="s">
        <v>106</v>
      </c>
      <c r="BK41" s="9">
        <f>AZ6-AZ8</f>
        <v>5</v>
      </c>
      <c r="BL41" s="19" t="s">
        <v>105</v>
      </c>
      <c r="BN41" s="177"/>
      <c r="BO41" s="3" t="s">
        <v>82</v>
      </c>
      <c r="BP41" s="23">
        <f>BU36</f>
        <v>2.631578947368421E-3</v>
      </c>
      <c r="BQ41" s="24">
        <f>BU37</f>
        <v>0</v>
      </c>
      <c r="BR41" s="23">
        <f>BU38</f>
        <v>0</v>
      </c>
      <c r="BS41" s="24">
        <f>BU39</f>
        <v>1.1111111111111112E-2</v>
      </c>
      <c r="BT41" s="23">
        <f>BU40</f>
        <v>2.631578947368421E-3</v>
      </c>
      <c r="BU41" s="24">
        <f>BV19+BW19+BZ17</f>
        <v>1.3742690058479532E-2</v>
      </c>
      <c r="BV41" s="24">
        <f>BV19+BW19</f>
        <v>1.3742690058479532E-2</v>
      </c>
      <c r="BW41" s="24">
        <f>BV19+BW19</f>
        <v>1.3742690058479532E-2</v>
      </c>
      <c r="BY41" s="19" t="s">
        <v>106</v>
      </c>
      <c r="CA41" s="9">
        <f>BP6-BP8</f>
        <v>4.5</v>
      </c>
      <c r="CB41" s="19" t="s">
        <v>105</v>
      </c>
      <c r="CD41" s="177"/>
      <c r="CE41" s="3" t="s">
        <v>82</v>
      </c>
      <c r="CF41" s="23">
        <f>CK36</f>
        <v>2.631578947368421E-3</v>
      </c>
      <c r="CG41" s="24">
        <f>CK37</f>
        <v>0</v>
      </c>
      <c r="CH41" s="23">
        <f>CK38</f>
        <v>0</v>
      </c>
      <c r="CI41" s="24">
        <f>CK39</f>
        <v>1.1111111111111112E-2</v>
      </c>
      <c r="CJ41" s="23">
        <f>CK40</f>
        <v>2.631578947368421E-3</v>
      </c>
      <c r="CK41" s="24">
        <f>CL19+CM19+CP17</f>
        <v>1.3742690058479532E-2</v>
      </c>
      <c r="CL41" s="24">
        <f>CL19+CM19</f>
        <v>1.3742690058479532E-2</v>
      </c>
      <c r="CM41" s="24">
        <f>CL19+CM19</f>
        <v>1.3742690058479532E-2</v>
      </c>
      <c r="CO41" s="19" t="s">
        <v>106</v>
      </c>
      <c r="CQ41" s="9">
        <f>CF6-CF8</f>
        <v>4</v>
      </c>
      <c r="CR41" s="19" t="s">
        <v>105</v>
      </c>
      <c r="CT41" s="177"/>
      <c r="CU41" s="3" t="s">
        <v>82</v>
      </c>
      <c r="CV41" s="23">
        <f>DA36</f>
        <v>2.631578947368421E-3</v>
      </c>
      <c r="CW41" s="24">
        <f>DA37</f>
        <v>0</v>
      </c>
      <c r="CX41" s="23">
        <f>DA38</f>
        <v>0</v>
      </c>
      <c r="CY41" s="24">
        <f>DA39</f>
        <v>1.1111111111111112E-2</v>
      </c>
      <c r="CZ41" s="23">
        <f>DA40</f>
        <v>2.631578947368421E-3</v>
      </c>
      <c r="DA41" s="24">
        <f>DB19+DC19+DF17</f>
        <v>1.3742690058479532E-2</v>
      </c>
      <c r="DB41" s="24">
        <f>DB19+DC19</f>
        <v>1.3742690058479532E-2</v>
      </c>
      <c r="DC41" s="24">
        <f>DB19+DC19</f>
        <v>1.3742690058479532E-2</v>
      </c>
      <c r="DE41" s="19" t="s">
        <v>106</v>
      </c>
      <c r="DG41" s="9">
        <f>CV6-CV8</f>
        <v>4</v>
      </c>
      <c r="DH41" s="19" t="s">
        <v>105</v>
      </c>
      <c r="DJ41" s="177"/>
      <c r="DK41" s="3" t="s">
        <v>82</v>
      </c>
      <c r="DL41" s="23">
        <f>DQ36</f>
        <v>2.631578947368421E-3</v>
      </c>
      <c r="DM41" s="24">
        <f>DQ37</f>
        <v>0</v>
      </c>
      <c r="DN41" s="23">
        <f>DQ38</f>
        <v>0</v>
      </c>
      <c r="DO41" s="24">
        <f>DQ39</f>
        <v>1.1111111111111112E-2</v>
      </c>
      <c r="DP41" s="23">
        <f>DQ40</f>
        <v>2.631578947368421E-3</v>
      </c>
      <c r="DQ41" s="24">
        <f>DR19+DS19+DV17</f>
        <v>1.3742690058479532E-2</v>
      </c>
      <c r="DR41" s="24">
        <f>DR19+DS19</f>
        <v>1.3742690058479532E-2</v>
      </c>
      <c r="DS41" s="24">
        <f>DR19+DS19</f>
        <v>1.3742690058479532E-2</v>
      </c>
      <c r="DU41" s="19" t="s">
        <v>106</v>
      </c>
      <c r="DW41" s="9">
        <f>DL6-DL8</f>
        <v>4</v>
      </c>
      <c r="DX41" s="19" t="s">
        <v>105</v>
      </c>
      <c r="DZ41" s="177"/>
      <c r="EA41" s="3" t="s">
        <v>82</v>
      </c>
      <c r="EB41" s="23">
        <f>EG36</f>
        <v>2.631578947368421E-3</v>
      </c>
      <c r="EC41" s="24">
        <f>EG37</f>
        <v>0</v>
      </c>
      <c r="ED41" s="23">
        <f>EG38</f>
        <v>0</v>
      </c>
      <c r="EE41" s="24">
        <f>EG39</f>
        <v>1.1111111111111112E-2</v>
      </c>
      <c r="EF41" s="23">
        <f>EG40</f>
        <v>2.631578947368421E-3</v>
      </c>
      <c r="EG41" s="24">
        <f>EH19+EI19+EL17</f>
        <v>1.3742690058479532E-2</v>
      </c>
      <c r="EH41" s="24">
        <f>EH19+EI19</f>
        <v>1.3742690058479532E-2</v>
      </c>
      <c r="EI41" s="24">
        <f>EH19+EI19</f>
        <v>1.3742690058479532E-2</v>
      </c>
      <c r="EK41" s="19" t="s">
        <v>106</v>
      </c>
      <c r="EM41" s="9">
        <f>EB6-EB8</f>
        <v>4.5</v>
      </c>
      <c r="EN41" s="19" t="s">
        <v>105</v>
      </c>
      <c r="EP41" s="177"/>
      <c r="EQ41" s="3" t="s">
        <v>82</v>
      </c>
      <c r="ER41" s="23">
        <f>EW36</f>
        <v>2.631578947368421E-3</v>
      </c>
      <c r="ES41" s="24">
        <f>EW37</f>
        <v>0</v>
      </c>
      <c r="ET41" s="23">
        <f>EW38</f>
        <v>0</v>
      </c>
      <c r="EU41" s="24">
        <f>EW39</f>
        <v>1.1111111111111112E-2</v>
      </c>
      <c r="EV41" s="23">
        <f>EW40</f>
        <v>2.631578947368421E-3</v>
      </c>
      <c r="EW41" s="24">
        <f>EX19+EY19+FB17</f>
        <v>1.3742690058479532E-2</v>
      </c>
      <c r="EX41" s="24">
        <f>EX19+EY19</f>
        <v>1.3742690058479532E-2</v>
      </c>
      <c r="EY41" s="24">
        <f>EX19+EY19</f>
        <v>1.3742690058479532E-2</v>
      </c>
      <c r="FA41" s="19" t="s">
        <v>106</v>
      </c>
      <c r="FC41" s="9">
        <f>ER6-ER8</f>
        <v>5</v>
      </c>
      <c r="FD41" s="19" t="s">
        <v>105</v>
      </c>
      <c r="FF41" s="177"/>
      <c r="FG41" s="3" t="s">
        <v>82</v>
      </c>
      <c r="FH41" s="23">
        <f>FM36</f>
        <v>2.631578947368421E-3</v>
      </c>
      <c r="FI41" s="24">
        <f>FM37</f>
        <v>0</v>
      </c>
      <c r="FJ41" s="23">
        <f>FM38</f>
        <v>0</v>
      </c>
      <c r="FK41" s="24">
        <f>FM39</f>
        <v>1.1111111111111112E-2</v>
      </c>
      <c r="FL41" s="23">
        <f>FM40</f>
        <v>2.631578947368421E-3</v>
      </c>
      <c r="FM41" s="24">
        <f>FN19+FO19+FR17</f>
        <v>1.3742690058479532E-2</v>
      </c>
      <c r="FN41" s="24">
        <f>FN19+FO19</f>
        <v>1.3742690058479532E-2</v>
      </c>
      <c r="FO41" s="24">
        <f>FN19+FO19</f>
        <v>1.3742690058479532E-2</v>
      </c>
      <c r="FQ41" s="19" t="s">
        <v>106</v>
      </c>
      <c r="FS41" s="9">
        <f>FH6-FH8</f>
        <v>5.5</v>
      </c>
      <c r="FT41" s="19" t="s">
        <v>105</v>
      </c>
      <c r="FV41" s="177"/>
      <c r="FW41" s="3" t="s">
        <v>82</v>
      </c>
      <c r="FX41" s="23">
        <f>GC36</f>
        <v>2.631578947368421E-3</v>
      </c>
      <c r="FY41" s="24">
        <f>GC37</f>
        <v>0</v>
      </c>
      <c r="FZ41" s="23">
        <f>GC38</f>
        <v>0</v>
      </c>
      <c r="GA41" s="24">
        <f>GC39</f>
        <v>1.1111111111111112E-2</v>
      </c>
      <c r="GB41" s="23">
        <f>GC40</f>
        <v>2.631578947368421E-3</v>
      </c>
      <c r="GC41" s="24">
        <f>GD19+GE19+GH17</f>
        <v>1.3742690058479532E-2</v>
      </c>
      <c r="GD41" s="24">
        <f>GD19+GE19</f>
        <v>1.3742690058479532E-2</v>
      </c>
      <c r="GE41" s="24">
        <f>GD19+GE19</f>
        <v>1.3742690058479532E-2</v>
      </c>
      <c r="GG41" s="19" t="s">
        <v>106</v>
      </c>
      <c r="GI41" s="9">
        <f>FX6-FX8</f>
        <v>6</v>
      </c>
      <c r="GJ41" s="19" t="s">
        <v>105</v>
      </c>
      <c r="GL41" s="206"/>
    </row>
    <row r="42" spans="2:194" s="9" customFormat="1" x14ac:dyDescent="0.2">
      <c r="B42" s="177"/>
      <c r="C42" s="3" t="s">
        <v>83</v>
      </c>
      <c r="D42" s="23">
        <f>J36</f>
        <v>2.631578947368421E-3</v>
      </c>
      <c r="E42" s="24">
        <f>J37</f>
        <v>0</v>
      </c>
      <c r="F42" s="23">
        <f>J38</f>
        <v>1.1111111111111112E-2</v>
      </c>
      <c r="G42" s="24">
        <f>J39</f>
        <v>1.1111111111111112E-2</v>
      </c>
      <c r="H42" s="23">
        <f>J40</f>
        <v>2.631578947368421E-3</v>
      </c>
      <c r="I42" s="24">
        <f>J41</f>
        <v>1.3742690058479532E-2</v>
      </c>
      <c r="J42" s="23">
        <f>I19+J19+K19+N18</f>
        <v>2.4853801169590645E-2</v>
      </c>
      <c r="K42" s="23">
        <f>I19+J19+K19</f>
        <v>2.4853801169590645E-2</v>
      </c>
      <c r="M42" s="19" t="s">
        <v>108</v>
      </c>
      <c r="O42" s="9">
        <f>D5-D8</f>
        <v>6</v>
      </c>
      <c r="P42" s="19" t="s">
        <v>109</v>
      </c>
      <c r="R42" s="177"/>
      <c r="S42" s="3" t="s">
        <v>83</v>
      </c>
      <c r="T42" s="23">
        <f>Z36</f>
        <v>2.631578947368421E-3</v>
      </c>
      <c r="U42" s="24">
        <f>Z37</f>
        <v>0</v>
      </c>
      <c r="V42" s="23">
        <f>Z38</f>
        <v>1.1111111111111112E-2</v>
      </c>
      <c r="W42" s="24">
        <f>Z39</f>
        <v>1.1111111111111112E-2</v>
      </c>
      <c r="X42" s="23">
        <f>Z40</f>
        <v>2.631578947368421E-3</v>
      </c>
      <c r="Y42" s="24">
        <f>Z41</f>
        <v>1.3742690058479532E-2</v>
      </c>
      <c r="Z42" s="23">
        <f>Y19+Z19+AA19+AD18</f>
        <v>2.4853801169590645E-2</v>
      </c>
      <c r="AA42" s="23">
        <f>Y19+Z19+AA19</f>
        <v>2.4853801169590645E-2</v>
      </c>
      <c r="AC42" s="19" t="s">
        <v>108</v>
      </c>
      <c r="AE42" s="9">
        <f>T5-T8</f>
        <v>5.5</v>
      </c>
      <c r="AF42" s="19" t="s">
        <v>109</v>
      </c>
      <c r="AH42" s="177"/>
      <c r="AI42" s="3" t="s">
        <v>83</v>
      </c>
      <c r="AJ42" s="23">
        <f>AP36</f>
        <v>2.631578947368421E-3</v>
      </c>
      <c r="AK42" s="24">
        <f>AP37</f>
        <v>0</v>
      </c>
      <c r="AL42" s="23">
        <f>AP38</f>
        <v>1.1111111111111112E-2</v>
      </c>
      <c r="AM42" s="24">
        <f>AP39</f>
        <v>1.1111111111111112E-2</v>
      </c>
      <c r="AN42" s="23">
        <f>AP40</f>
        <v>2.631578947368421E-3</v>
      </c>
      <c r="AO42" s="24">
        <f>AP41</f>
        <v>1.3742690058479532E-2</v>
      </c>
      <c r="AP42" s="23">
        <f>AO19+AP19+AQ19+AT18</f>
        <v>2.4853801169590645E-2</v>
      </c>
      <c r="AQ42" s="23">
        <f>AO19+AP19+AQ19</f>
        <v>2.4853801169590645E-2</v>
      </c>
      <c r="AS42" s="19" t="s">
        <v>108</v>
      </c>
      <c r="AU42" s="9">
        <f>AJ5-AJ8</f>
        <v>5</v>
      </c>
      <c r="AV42" s="19" t="s">
        <v>109</v>
      </c>
      <c r="AX42" s="177"/>
      <c r="AY42" s="3" t="s">
        <v>83</v>
      </c>
      <c r="AZ42" s="23">
        <f>BF36</f>
        <v>2.631578947368421E-3</v>
      </c>
      <c r="BA42" s="24">
        <f>BF37</f>
        <v>0</v>
      </c>
      <c r="BB42" s="23">
        <f>BF38</f>
        <v>1.1111111111111112E-2</v>
      </c>
      <c r="BC42" s="24">
        <f>BF39</f>
        <v>1.1111111111111112E-2</v>
      </c>
      <c r="BD42" s="23">
        <f>BF40</f>
        <v>2.631578947368421E-3</v>
      </c>
      <c r="BE42" s="24">
        <f>BF41</f>
        <v>1.3742690058479532E-2</v>
      </c>
      <c r="BF42" s="23">
        <f>BE19+BF19+BG19+BJ18</f>
        <v>2.4853801169590645E-2</v>
      </c>
      <c r="BG42" s="23">
        <f>BE19+BF19+BG19</f>
        <v>2.4853801169590645E-2</v>
      </c>
      <c r="BI42" s="19" t="s">
        <v>108</v>
      </c>
      <c r="BK42" s="9">
        <f>AZ5-AZ8</f>
        <v>4</v>
      </c>
      <c r="BL42" s="19" t="s">
        <v>109</v>
      </c>
      <c r="BN42" s="177"/>
      <c r="BO42" s="3" t="s">
        <v>83</v>
      </c>
      <c r="BP42" s="23">
        <f>BV36</f>
        <v>2.631578947368421E-3</v>
      </c>
      <c r="BQ42" s="24">
        <f>BV37</f>
        <v>0</v>
      </c>
      <c r="BR42" s="23">
        <f>BV38</f>
        <v>1.1111111111111112E-2</v>
      </c>
      <c r="BS42" s="24">
        <f>BV39</f>
        <v>1.1111111111111112E-2</v>
      </c>
      <c r="BT42" s="23">
        <f>BV40</f>
        <v>2.631578947368421E-3</v>
      </c>
      <c r="BU42" s="24">
        <f>BV41</f>
        <v>1.3742690058479532E-2</v>
      </c>
      <c r="BV42" s="23">
        <f>BU19+BV19+BW19+BZ18</f>
        <v>2.4853801169590645E-2</v>
      </c>
      <c r="BW42" s="23">
        <f>BU19+BV19+BW19</f>
        <v>2.4853801169590645E-2</v>
      </c>
      <c r="BY42" s="19" t="s">
        <v>108</v>
      </c>
      <c r="CA42" s="9">
        <f>BP5-BP8</f>
        <v>3.5</v>
      </c>
      <c r="CB42" s="19" t="s">
        <v>109</v>
      </c>
      <c r="CD42" s="177"/>
      <c r="CE42" s="3" t="s">
        <v>83</v>
      </c>
      <c r="CF42" s="23">
        <f>CL36</f>
        <v>2.631578947368421E-3</v>
      </c>
      <c r="CG42" s="24">
        <f>CL37</f>
        <v>0</v>
      </c>
      <c r="CH42" s="23">
        <f>CL38</f>
        <v>1.1111111111111112E-2</v>
      </c>
      <c r="CI42" s="24">
        <f>CL39</f>
        <v>1.1111111111111112E-2</v>
      </c>
      <c r="CJ42" s="23">
        <f>CL40</f>
        <v>2.631578947368421E-3</v>
      </c>
      <c r="CK42" s="24">
        <f>CL41</f>
        <v>1.3742690058479532E-2</v>
      </c>
      <c r="CL42" s="23">
        <f>CK19+CL19+CM19+CP18</f>
        <v>2.4853801169590645E-2</v>
      </c>
      <c r="CM42" s="23">
        <f>CK19+CL19+CM19</f>
        <v>2.4853801169590645E-2</v>
      </c>
      <c r="CO42" s="19" t="s">
        <v>108</v>
      </c>
      <c r="CQ42" s="9">
        <f>CF5-CF8</f>
        <v>3</v>
      </c>
      <c r="CR42" s="19" t="s">
        <v>109</v>
      </c>
      <c r="CT42" s="177"/>
      <c r="CU42" s="3" t="s">
        <v>83</v>
      </c>
      <c r="CV42" s="23">
        <f>DB36</f>
        <v>2.631578947368421E-3</v>
      </c>
      <c r="CW42" s="24">
        <f>DB37</f>
        <v>0</v>
      </c>
      <c r="CX42" s="23">
        <f>DB38</f>
        <v>1.1111111111111112E-2</v>
      </c>
      <c r="CY42" s="24">
        <f>DB39</f>
        <v>1.1111111111111112E-2</v>
      </c>
      <c r="CZ42" s="23">
        <f>DB40</f>
        <v>2.631578947368421E-3</v>
      </c>
      <c r="DA42" s="24">
        <f>DB41</f>
        <v>1.3742690058479532E-2</v>
      </c>
      <c r="DB42" s="23">
        <f>DA19+DB19+DC19+DF18</f>
        <v>2.4853801169590645E-2</v>
      </c>
      <c r="DC42" s="23">
        <f>DA19+DB19+DC19</f>
        <v>2.4853801169590645E-2</v>
      </c>
      <c r="DE42" s="19" t="s">
        <v>108</v>
      </c>
      <c r="DG42" s="9">
        <f>CV5-CV8</f>
        <v>3</v>
      </c>
      <c r="DH42" s="19" t="s">
        <v>109</v>
      </c>
      <c r="DJ42" s="177"/>
      <c r="DK42" s="3" t="s">
        <v>83</v>
      </c>
      <c r="DL42" s="23">
        <f>DR36</f>
        <v>2.631578947368421E-3</v>
      </c>
      <c r="DM42" s="24">
        <f>DR37</f>
        <v>0</v>
      </c>
      <c r="DN42" s="23">
        <f>DR38</f>
        <v>1.1111111111111112E-2</v>
      </c>
      <c r="DO42" s="24">
        <f>DR39</f>
        <v>1.1111111111111112E-2</v>
      </c>
      <c r="DP42" s="23">
        <f>DR40</f>
        <v>2.631578947368421E-3</v>
      </c>
      <c r="DQ42" s="24">
        <f>DR41</f>
        <v>1.3742690058479532E-2</v>
      </c>
      <c r="DR42" s="23">
        <f>DQ19+DR19+DS19+DV18</f>
        <v>2.4853801169590645E-2</v>
      </c>
      <c r="DS42" s="23">
        <f>DQ19+DR19+DS19</f>
        <v>2.4853801169590645E-2</v>
      </c>
      <c r="DU42" s="19" t="s">
        <v>108</v>
      </c>
      <c r="DW42" s="9">
        <f>DL5-DL8</f>
        <v>3</v>
      </c>
      <c r="DX42" s="19" t="s">
        <v>109</v>
      </c>
      <c r="DZ42" s="177"/>
      <c r="EA42" s="3" t="s">
        <v>83</v>
      </c>
      <c r="EB42" s="23">
        <f>EH36</f>
        <v>2.631578947368421E-3</v>
      </c>
      <c r="EC42" s="24">
        <f>EH37</f>
        <v>0</v>
      </c>
      <c r="ED42" s="23">
        <f>EH38</f>
        <v>1.1111111111111112E-2</v>
      </c>
      <c r="EE42" s="24">
        <f>EH39</f>
        <v>1.1111111111111112E-2</v>
      </c>
      <c r="EF42" s="23">
        <f>EH40</f>
        <v>2.631578947368421E-3</v>
      </c>
      <c r="EG42" s="24">
        <f>EH41</f>
        <v>1.3742690058479532E-2</v>
      </c>
      <c r="EH42" s="23">
        <f>EG19+EH19+EI19+EL18</f>
        <v>2.4853801169590645E-2</v>
      </c>
      <c r="EI42" s="23">
        <f>EG19+EH19+EI19</f>
        <v>2.4853801169590645E-2</v>
      </c>
      <c r="EK42" s="19" t="s">
        <v>108</v>
      </c>
      <c r="EM42" s="9">
        <f>EB5-EB8</f>
        <v>3.5</v>
      </c>
      <c r="EN42" s="19" t="s">
        <v>109</v>
      </c>
      <c r="EP42" s="177"/>
      <c r="EQ42" s="3" t="s">
        <v>83</v>
      </c>
      <c r="ER42" s="23">
        <f>EX36</f>
        <v>2.631578947368421E-3</v>
      </c>
      <c r="ES42" s="24">
        <f>EX37</f>
        <v>0</v>
      </c>
      <c r="ET42" s="23">
        <f>EX38</f>
        <v>1.1111111111111112E-2</v>
      </c>
      <c r="EU42" s="24">
        <f>EX39</f>
        <v>1.1111111111111112E-2</v>
      </c>
      <c r="EV42" s="23">
        <f>EX40</f>
        <v>2.631578947368421E-3</v>
      </c>
      <c r="EW42" s="24">
        <f>EX41</f>
        <v>1.3742690058479532E-2</v>
      </c>
      <c r="EX42" s="23">
        <f>EW19+EX19+EY19+FB18</f>
        <v>2.4853801169590645E-2</v>
      </c>
      <c r="EY42" s="23">
        <f>EW19+EX19+EY19</f>
        <v>2.4853801169590645E-2</v>
      </c>
      <c r="FA42" s="19" t="s">
        <v>108</v>
      </c>
      <c r="FC42" s="9">
        <f>ER5-ER8</f>
        <v>4</v>
      </c>
      <c r="FD42" s="19" t="s">
        <v>109</v>
      </c>
      <c r="FF42" s="177"/>
      <c r="FG42" s="3" t="s">
        <v>83</v>
      </c>
      <c r="FH42" s="23">
        <f>FN36</f>
        <v>2.631578947368421E-3</v>
      </c>
      <c r="FI42" s="24">
        <f>FN37</f>
        <v>0</v>
      </c>
      <c r="FJ42" s="23">
        <f>FN38</f>
        <v>1.1111111111111112E-2</v>
      </c>
      <c r="FK42" s="24">
        <f>FN39</f>
        <v>1.1111111111111112E-2</v>
      </c>
      <c r="FL42" s="23">
        <f>FN40</f>
        <v>2.631578947368421E-3</v>
      </c>
      <c r="FM42" s="24">
        <f>FN41</f>
        <v>1.3742690058479532E-2</v>
      </c>
      <c r="FN42" s="23">
        <f>FM19+FN19+FO19+FR18</f>
        <v>2.4853801169590645E-2</v>
      </c>
      <c r="FO42" s="23">
        <f>FM19+FN19+FO19</f>
        <v>2.4853801169590645E-2</v>
      </c>
      <c r="FQ42" s="19" t="s">
        <v>108</v>
      </c>
      <c r="FS42" s="9">
        <f>FH5-FH8</f>
        <v>4.5</v>
      </c>
      <c r="FT42" s="19" t="s">
        <v>109</v>
      </c>
      <c r="FV42" s="177"/>
      <c r="FW42" s="3" t="s">
        <v>83</v>
      </c>
      <c r="FX42" s="23">
        <f>GD36</f>
        <v>2.631578947368421E-3</v>
      </c>
      <c r="FY42" s="24">
        <f>GD37</f>
        <v>0</v>
      </c>
      <c r="FZ42" s="23">
        <f>GD38</f>
        <v>1.1111111111111112E-2</v>
      </c>
      <c r="GA42" s="24">
        <f>GD39</f>
        <v>1.1111111111111112E-2</v>
      </c>
      <c r="GB42" s="23">
        <f>GD40</f>
        <v>2.631578947368421E-3</v>
      </c>
      <c r="GC42" s="24">
        <f>GD41</f>
        <v>1.3742690058479532E-2</v>
      </c>
      <c r="GD42" s="23">
        <f>GC19+GD19+GE19+GH18</f>
        <v>2.4853801169590645E-2</v>
      </c>
      <c r="GE42" s="23">
        <f>GC19+GD19+GE19</f>
        <v>2.4853801169590645E-2</v>
      </c>
      <c r="GG42" s="19" t="s">
        <v>108</v>
      </c>
      <c r="GI42" s="9">
        <f>FX5-FX8</f>
        <v>5</v>
      </c>
      <c r="GJ42" s="19" t="s">
        <v>109</v>
      </c>
      <c r="GL42" s="206"/>
    </row>
    <row r="43" spans="2:194" s="9" customFormat="1" x14ac:dyDescent="0.2">
      <c r="B43" s="177"/>
      <c r="C43" s="3" t="s">
        <v>84</v>
      </c>
      <c r="D43" s="23">
        <f>K36</f>
        <v>2.631578947368421E-3</v>
      </c>
      <c r="E43" s="24">
        <f>K37</f>
        <v>1.1111111111111112E-2</v>
      </c>
      <c r="F43" s="23">
        <f>K38</f>
        <v>1.1111111111111112E-2</v>
      </c>
      <c r="G43" s="24">
        <f>K39</f>
        <v>1.1111111111111112E-2</v>
      </c>
      <c r="H43" s="23">
        <f>K40</f>
        <v>2.631578947368421E-3</v>
      </c>
      <c r="I43" s="24">
        <f>K41</f>
        <v>1.3742690058479532E-2</v>
      </c>
      <c r="J43" s="23">
        <f>K42</f>
        <v>2.4853801169590645E-2</v>
      </c>
      <c r="K43" s="24">
        <f>H19+I19+J19+K19+N19</f>
        <v>3.5964912280701755E-2</v>
      </c>
      <c r="M43" s="19" t="s">
        <v>110</v>
      </c>
      <c r="O43" s="9">
        <f>D4-D8</f>
        <v>5</v>
      </c>
      <c r="P43" s="19" t="s">
        <v>111</v>
      </c>
      <c r="R43" s="177"/>
      <c r="S43" s="3" t="s">
        <v>84</v>
      </c>
      <c r="T43" s="23">
        <f>AA36</f>
        <v>2.631578947368421E-3</v>
      </c>
      <c r="U43" s="24">
        <f>AA37</f>
        <v>1.1111111111111112E-2</v>
      </c>
      <c r="V43" s="23">
        <f>AA38</f>
        <v>1.1111111111111112E-2</v>
      </c>
      <c r="W43" s="24">
        <f>AA39</f>
        <v>1.1111111111111112E-2</v>
      </c>
      <c r="X43" s="23">
        <f>AA40</f>
        <v>2.631578947368421E-3</v>
      </c>
      <c r="Y43" s="24">
        <f>AA41</f>
        <v>1.3742690058479532E-2</v>
      </c>
      <c r="Z43" s="23">
        <f>AA42</f>
        <v>2.4853801169590645E-2</v>
      </c>
      <c r="AA43" s="24">
        <f>X19+Y19+Z19+AA19+AD19</f>
        <v>3.5964912280701755E-2</v>
      </c>
      <c r="AC43" s="19" t="s">
        <v>110</v>
      </c>
      <c r="AE43" s="9">
        <f>T4-T8</f>
        <v>4.5</v>
      </c>
      <c r="AF43" s="19" t="s">
        <v>111</v>
      </c>
      <c r="AH43" s="177"/>
      <c r="AI43" s="3" t="s">
        <v>84</v>
      </c>
      <c r="AJ43" s="23">
        <f>AQ36</f>
        <v>2.631578947368421E-3</v>
      </c>
      <c r="AK43" s="24">
        <f>AQ37</f>
        <v>1.1111111111111112E-2</v>
      </c>
      <c r="AL43" s="23">
        <f>AQ38</f>
        <v>1.1111111111111112E-2</v>
      </c>
      <c r="AM43" s="24">
        <f>AQ39</f>
        <v>1.1111111111111112E-2</v>
      </c>
      <c r="AN43" s="23">
        <f>AQ40</f>
        <v>2.631578947368421E-3</v>
      </c>
      <c r="AO43" s="24">
        <f>AQ41</f>
        <v>1.3742690058479532E-2</v>
      </c>
      <c r="AP43" s="23">
        <f>AQ42</f>
        <v>2.4853801169590645E-2</v>
      </c>
      <c r="AQ43" s="24">
        <f>AN19+AO19+AP19+AQ19+AT19</f>
        <v>3.5964912280701755E-2</v>
      </c>
      <c r="AS43" s="19" t="s">
        <v>110</v>
      </c>
      <c r="AU43" s="9">
        <f>AJ4-AJ8</f>
        <v>4</v>
      </c>
      <c r="AV43" s="19" t="s">
        <v>111</v>
      </c>
      <c r="AX43" s="177"/>
      <c r="AY43" s="3" t="s">
        <v>84</v>
      </c>
      <c r="AZ43" s="23">
        <f>BG36</f>
        <v>2.631578947368421E-3</v>
      </c>
      <c r="BA43" s="24">
        <f>BG37</f>
        <v>1.1111111111111112E-2</v>
      </c>
      <c r="BB43" s="23">
        <f>BG38</f>
        <v>1.1111111111111112E-2</v>
      </c>
      <c r="BC43" s="24">
        <f>BG39</f>
        <v>1.1111111111111112E-2</v>
      </c>
      <c r="BD43" s="23">
        <f>BG40</f>
        <v>2.631578947368421E-3</v>
      </c>
      <c r="BE43" s="24">
        <f>BG41</f>
        <v>1.3742690058479532E-2</v>
      </c>
      <c r="BF43" s="23">
        <f>BG42</f>
        <v>2.4853801169590645E-2</v>
      </c>
      <c r="BG43" s="24">
        <f>BD19+BE19+BF19+BG19+BJ19</f>
        <v>3.5964912280701755E-2</v>
      </c>
      <c r="BI43" s="19" t="s">
        <v>110</v>
      </c>
      <c r="BK43" s="9">
        <f>AZ4-AZ8</f>
        <v>3</v>
      </c>
      <c r="BL43" s="19" t="s">
        <v>111</v>
      </c>
      <c r="BN43" s="177"/>
      <c r="BO43" s="3" t="s">
        <v>84</v>
      </c>
      <c r="BP43" s="23">
        <f>BW36</f>
        <v>2.631578947368421E-3</v>
      </c>
      <c r="BQ43" s="24">
        <f>BW37</f>
        <v>1.1111111111111112E-2</v>
      </c>
      <c r="BR43" s="23">
        <f>BW38</f>
        <v>1.1111111111111112E-2</v>
      </c>
      <c r="BS43" s="24">
        <f>BW39</f>
        <v>1.1111111111111112E-2</v>
      </c>
      <c r="BT43" s="23">
        <f>BW40</f>
        <v>2.631578947368421E-3</v>
      </c>
      <c r="BU43" s="24">
        <f>BW41</f>
        <v>1.3742690058479532E-2</v>
      </c>
      <c r="BV43" s="23">
        <f>BW42</f>
        <v>2.4853801169590645E-2</v>
      </c>
      <c r="BW43" s="24">
        <f>BT19+BU19+BV19+BW19+BZ19</f>
        <v>3.5964912280701755E-2</v>
      </c>
      <c r="BY43" s="19" t="s">
        <v>110</v>
      </c>
      <c r="CA43" s="9">
        <f>BP4-BP8</f>
        <v>2.5</v>
      </c>
      <c r="CB43" s="19" t="s">
        <v>111</v>
      </c>
      <c r="CD43" s="177"/>
      <c r="CE43" s="3" t="s">
        <v>84</v>
      </c>
      <c r="CF43" s="23">
        <f>CM36</f>
        <v>2.631578947368421E-3</v>
      </c>
      <c r="CG43" s="24">
        <f>CM37</f>
        <v>1.1111111111111112E-2</v>
      </c>
      <c r="CH43" s="23">
        <f>CM38</f>
        <v>1.1111111111111112E-2</v>
      </c>
      <c r="CI43" s="24">
        <f>CM39</f>
        <v>1.1111111111111112E-2</v>
      </c>
      <c r="CJ43" s="23">
        <f>CM40</f>
        <v>2.631578947368421E-3</v>
      </c>
      <c r="CK43" s="24">
        <f>CM41</f>
        <v>1.3742690058479532E-2</v>
      </c>
      <c r="CL43" s="23">
        <f>CM42</f>
        <v>2.4853801169590645E-2</v>
      </c>
      <c r="CM43" s="24">
        <f>CJ19+CK19+CL19+CM19+CP19</f>
        <v>3.5964912280701755E-2</v>
      </c>
      <c r="CO43" s="19" t="s">
        <v>110</v>
      </c>
      <c r="CQ43" s="9">
        <f>CF4-CF8</f>
        <v>2</v>
      </c>
      <c r="CR43" s="19" t="s">
        <v>111</v>
      </c>
      <c r="CT43" s="177"/>
      <c r="CU43" s="3" t="s">
        <v>84</v>
      </c>
      <c r="CV43" s="23">
        <f>DC36</f>
        <v>2.631578947368421E-3</v>
      </c>
      <c r="CW43" s="24">
        <f>DC37</f>
        <v>1.1111111111111112E-2</v>
      </c>
      <c r="CX43" s="23">
        <f>DC38</f>
        <v>1.1111111111111112E-2</v>
      </c>
      <c r="CY43" s="24">
        <f>DC39</f>
        <v>1.1111111111111112E-2</v>
      </c>
      <c r="CZ43" s="23">
        <f>DC40</f>
        <v>2.631578947368421E-3</v>
      </c>
      <c r="DA43" s="24">
        <f>DC41</f>
        <v>1.3742690058479532E-2</v>
      </c>
      <c r="DB43" s="23">
        <f>DC42</f>
        <v>2.4853801169590645E-2</v>
      </c>
      <c r="DC43" s="24">
        <f>CZ19+DA19+DB19+DC19+DF19</f>
        <v>3.5964912280701755E-2</v>
      </c>
      <c r="DE43" s="19" t="s">
        <v>110</v>
      </c>
      <c r="DG43" s="9">
        <f>CV4-CV8</f>
        <v>2</v>
      </c>
      <c r="DH43" s="19" t="s">
        <v>111</v>
      </c>
      <c r="DJ43" s="177"/>
      <c r="DK43" s="3" t="s">
        <v>84</v>
      </c>
      <c r="DL43" s="23">
        <f>DS36</f>
        <v>2.631578947368421E-3</v>
      </c>
      <c r="DM43" s="24">
        <f>DS37</f>
        <v>1.1111111111111112E-2</v>
      </c>
      <c r="DN43" s="23">
        <f>DS38</f>
        <v>1.1111111111111112E-2</v>
      </c>
      <c r="DO43" s="24">
        <f>DS39</f>
        <v>1.1111111111111112E-2</v>
      </c>
      <c r="DP43" s="23">
        <f>DS40</f>
        <v>2.631578947368421E-3</v>
      </c>
      <c r="DQ43" s="24">
        <f>DS41</f>
        <v>1.3742690058479532E-2</v>
      </c>
      <c r="DR43" s="23">
        <f>DS42</f>
        <v>2.4853801169590645E-2</v>
      </c>
      <c r="DS43" s="24">
        <f>DP19+DQ19+DR19+DS19+DV19</f>
        <v>3.5964912280701755E-2</v>
      </c>
      <c r="DU43" s="19" t="s">
        <v>110</v>
      </c>
      <c r="DW43" s="9">
        <f>DL4-DL8</f>
        <v>2</v>
      </c>
      <c r="DX43" s="19" t="s">
        <v>111</v>
      </c>
      <c r="DZ43" s="177"/>
      <c r="EA43" s="3" t="s">
        <v>84</v>
      </c>
      <c r="EB43" s="23">
        <f>EI36</f>
        <v>2.631578947368421E-3</v>
      </c>
      <c r="EC43" s="24">
        <f>EI37</f>
        <v>1.1111111111111112E-2</v>
      </c>
      <c r="ED43" s="23">
        <f>EI38</f>
        <v>1.1111111111111112E-2</v>
      </c>
      <c r="EE43" s="24">
        <f>EI39</f>
        <v>1.1111111111111112E-2</v>
      </c>
      <c r="EF43" s="23">
        <f>EI40</f>
        <v>2.631578947368421E-3</v>
      </c>
      <c r="EG43" s="24">
        <f>EI41</f>
        <v>1.3742690058479532E-2</v>
      </c>
      <c r="EH43" s="23">
        <f>EI42</f>
        <v>2.4853801169590645E-2</v>
      </c>
      <c r="EI43" s="24">
        <f>EF19+EG19+EH19+EI19+EL19</f>
        <v>3.5964912280701755E-2</v>
      </c>
      <c r="EK43" s="19" t="s">
        <v>110</v>
      </c>
      <c r="EM43" s="9">
        <f>EB4-EB8</f>
        <v>2.5</v>
      </c>
      <c r="EN43" s="19" t="s">
        <v>111</v>
      </c>
      <c r="EP43" s="177"/>
      <c r="EQ43" s="3" t="s">
        <v>84</v>
      </c>
      <c r="ER43" s="23">
        <f>EY36</f>
        <v>2.631578947368421E-3</v>
      </c>
      <c r="ES43" s="24">
        <f>EY37</f>
        <v>1.1111111111111112E-2</v>
      </c>
      <c r="ET43" s="23">
        <f>EY38</f>
        <v>1.1111111111111112E-2</v>
      </c>
      <c r="EU43" s="24">
        <f>EY39</f>
        <v>1.1111111111111112E-2</v>
      </c>
      <c r="EV43" s="23">
        <f>EY40</f>
        <v>2.631578947368421E-3</v>
      </c>
      <c r="EW43" s="24">
        <f>EY41</f>
        <v>1.3742690058479532E-2</v>
      </c>
      <c r="EX43" s="23">
        <f>EY42</f>
        <v>2.4853801169590645E-2</v>
      </c>
      <c r="EY43" s="24">
        <f>EV19+EW19+EX19+EY19+FB19</f>
        <v>3.5964912280701755E-2</v>
      </c>
      <c r="FA43" s="19" t="s">
        <v>110</v>
      </c>
      <c r="FC43" s="9">
        <f>ER4-ER8</f>
        <v>3</v>
      </c>
      <c r="FD43" s="19" t="s">
        <v>111</v>
      </c>
      <c r="FF43" s="177"/>
      <c r="FG43" s="3" t="s">
        <v>84</v>
      </c>
      <c r="FH43" s="23">
        <f>FO36</f>
        <v>2.631578947368421E-3</v>
      </c>
      <c r="FI43" s="24">
        <f>FO37</f>
        <v>1.1111111111111112E-2</v>
      </c>
      <c r="FJ43" s="23">
        <f>FO38</f>
        <v>1.1111111111111112E-2</v>
      </c>
      <c r="FK43" s="24">
        <f>FO39</f>
        <v>1.1111111111111112E-2</v>
      </c>
      <c r="FL43" s="23">
        <f>FO40</f>
        <v>2.631578947368421E-3</v>
      </c>
      <c r="FM43" s="24">
        <f>FO41</f>
        <v>1.3742690058479532E-2</v>
      </c>
      <c r="FN43" s="23">
        <f>FO42</f>
        <v>2.4853801169590645E-2</v>
      </c>
      <c r="FO43" s="24">
        <f>FL19+FM19+FN19+FO19+FR19</f>
        <v>3.5964912280701755E-2</v>
      </c>
      <c r="FQ43" s="19" t="s">
        <v>110</v>
      </c>
      <c r="FS43" s="9">
        <f>FH4-FH8</f>
        <v>3.5</v>
      </c>
      <c r="FT43" s="19" t="s">
        <v>111</v>
      </c>
      <c r="FV43" s="177"/>
      <c r="FW43" s="3" t="s">
        <v>84</v>
      </c>
      <c r="FX43" s="23">
        <f>GE36</f>
        <v>2.631578947368421E-3</v>
      </c>
      <c r="FY43" s="24">
        <f>GE37</f>
        <v>1.1111111111111112E-2</v>
      </c>
      <c r="FZ43" s="23">
        <f>GE38</f>
        <v>1.1111111111111112E-2</v>
      </c>
      <c r="GA43" s="24">
        <f>GE39</f>
        <v>1.1111111111111112E-2</v>
      </c>
      <c r="GB43" s="23">
        <f>GE40</f>
        <v>2.631578947368421E-3</v>
      </c>
      <c r="GC43" s="24">
        <f>GE41</f>
        <v>1.3742690058479532E-2</v>
      </c>
      <c r="GD43" s="23">
        <f>GE42</f>
        <v>2.4853801169590645E-2</v>
      </c>
      <c r="GE43" s="24">
        <f>GB19+GC19+GD19+GE19+GH19</f>
        <v>3.5964912280701755E-2</v>
      </c>
      <c r="GG43" s="19" t="s">
        <v>110</v>
      </c>
      <c r="GI43" s="9">
        <f>FX4-FX8</f>
        <v>4</v>
      </c>
      <c r="GJ43" s="19" t="s">
        <v>111</v>
      </c>
      <c r="GL43" s="206"/>
    </row>
    <row r="44" spans="2:194" s="9" customFormat="1" x14ac:dyDescent="0.2">
      <c r="B44" s="177"/>
      <c r="C44" s="3"/>
      <c r="R44" s="177"/>
      <c r="S44" s="3"/>
      <c r="AH44" s="177"/>
      <c r="AI44" s="3"/>
      <c r="AX44" s="177"/>
      <c r="AY44" s="3"/>
      <c r="BN44" s="177"/>
      <c r="BO44" s="3"/>
      <c r="CD44" s="177"/>
      <c r="CE44" s="3"/>
      <c r="CT44" s="177"/>
      <c r="CU44" s="3"/>
      <c r="DJ44" s="177"/>
      <c r="DK44" s="3"/>
      <c r="DZ44" s="177"/>
      <c r="EA44" s="3"/>
      <c r="EP44" s="177"/>
      <c r="EQ44" s="3"/>
      <c r="FF44" s="177"/>
      <c r="FG44" s="3"/>
      <c r="FV44" s="177"/>
      <c r="FW44" s="3"/>
      <c r="GL44" s="206"/>
    </row>
    <row r="45" spans="2:194" s="9" customFormat="1" x14ac:dyDescent="0.2">
      <c r="B45" s="177"/>
      <c r="C45" s="3"/>
      <c r="R45" s="177"/>
      <c r="S45" s="3"/>
      <c r="AH45" s="177"/>
      <c r="AI45" s="3"/>
      <c r="AX45" s="177"/>
      <c r="AY45" s="3"/>
      <c r="BN45" s="177"/>
      <c r="BO45" s="3"/>
      <c r="CD45" s="177"/>
      <c r="CE45" s="3"/>
      <c r="CT45" s="177"/>
      <c r="CU45" s="3"/>
      <c r="DJ45" s="177"/>
      <c r="DK45" s="3"/>
      <c r="DZ45" s="177"/>
      <c r="EA45" s="3"/>
      <c r="EP45" s="177"/>
      <c r="EQ45" s="3"/>
      <c r="FF45" s="177"/>
      <c r="FG45" s="3"/>
      <c r="FV45" s="177"/>
      <c r="FW45" s="3"/>
      <c r="GL45" s="206"/>
    </row>
    <row r="46" spans="2:194" ht="34" x14ac:dyDescent="0.2">
      <c r="B46" s="164"/>
      <c r="C46" s="1" t="s">
        <v>76</v>
      </c>
      <c r="G46" s="32" t="s">
        <v>114</v>
      </c>
      <c r="M46" s="15" t="s">
        <v>101</v>
      </c>
      <c r="N46" s="20" t="s">
        <v>93</v>
      </c>
      <c r="O46" s="15" t="s">
        <v>100</v>
      </c>
      <c r="P46" s="15" t="s">
        <v>112</v>
      </c>
      <c r="Q46" s="15"/>
      <c r="R46" s="164"/>
      <c r="S46" s="1" t="s">
        <v>76</v>
      </c>
      <c r="W46" s="32" t="s">
        <v>114</v>
      </c>
      <c r="AC46" s="15" t="s">
        <v>101</v>
      </c>
      <c r="AD46" s="20" t="s">
        <v>93</v>
      </c>
      <c r="AE46" s="15" t="s">
        <v>100</v>
      </c>
      <c r="AF46" s="15" t="s">
        <v>112</v>
      </c>
      <c r="AG46" s="15"/>
      <c r="AH46" s="164"/>
      <c r="AI46" s="1" t="s">
        <v>76</v>
      </c>
      <c r="AM46" s="32" t="s">
        <v>114</v>
      </c>
      <c r="AS46" s="15" t="s">
        <v>101</v>
      </c>
      <c r="AT46" s="20" t="s">
        <v>93</v>
      </c>
      <c r="AU46" s="15" t="s">
        <v>100</v>
      </c>
      <c r="AV46" s="15" t="s">
        <v>112</v>
      </c>
      <c r="AW46" s="15"/>
      <c r="AX46" s="164"/>
      <c r="AY46" s="1" t="s">
        <v>76</v>
      </c>
      <c r="BC46" s="32" t="s">
        <v>114</v>
      </c>
      <c r="BI46" s="15" t="s">
        <v>101</v>
      </c>
      <c r="BJ46" s="20" t="s">
        <v>93</v>
      </c>
      <c r="BK46" s="15" t="s">
        <v>100</v>
      </c>
      <c r="BL46" s="15" t="s">
        <v>112</v>
      </c>
      <c r="BM46" s="15"/>
      <c r="BN46" s="164"/>
      <c r="BO46" s="1" t="s">
        <v>76</v>
      </c>
      <c r="BS46" s="32" t="s">
        <v>114</v>
      </c>
      <c r="BY46" s="15" t="s">
        <v>101</v>
      </c>
      <c r="BZ46" s="20" t="s">
        <v>93</v>
      </c>
      <c r="CA46" s="15" t="s">
        <v>100</v>
      </c>
      <c r="CB46" s="15" t="s">
        <v>112</v>
      </c>
      <c r="CC46" s="15"/>
      <c r="CD46" s="164"/>
      <c r="CE46" s="1" t="s">
        <v>76</v>
      </c>
      <c r="CI46" s="32" t="s">
        <v>114</v>
      </c>
      <c r="CO46" s="15" t="s">
        <v>101</v>
      </c>
      <c r="CP46" s="20" t="s">
        <v>93</v>
      </c>
      <c r="CQ46" s="15" t="s">
        <v>100</v>
      </c>
      <c r="CR46" s="15" t="s">
        <v>112</v>
      </c>
      <c r="CS46" s="15"/>
      <c r="CT46" s="164"/>
      <c r="CU46" s="1" t="s">
        <v>76</v>
      </c>
      <c r="CY46" s="32" t="s">
        <v>114</v>
      </c>
      <c r="DE46" s="15" t="s">
        <v>101</v>
      </c>
      <c r="DF46" s="20" t="s">
        <v>93</v>
      </c>
      <c r="DG46" s="15" t="s">
        <v>100</v>
      </c>
      <c r="DH46" s="15" t="s">
        <v>112</v>
      </c>
      <c r="DI46" s="15"/>
      <c r="DJ46" s="164"/>
      <c r="DK46" s="1" t="s">
        <v>76</v>
      </c>
      <c r="DO46" s="32" t="s">
        <v>114</v>
      </c>
      <c r="DU46" s="15" t="s">
        <v>101</v>
      </c>
      <c r="DV46" s="20" t="s">
        <v>93</v>
      </c>
      <c r="DW46" s="15" t="s">
        <v>100</v>
      </c>
      <c r="DX46" s="15" t="s">
        <v>112</v>
      </c>
      <c r="DY46" s="15"/>
      <c r="DZ46" s="164"/>
      <c r="EA46" s="1" t="s">
        <v>76</v>
      </c>
      <c r="EE46" s="32" t="s">
        <v>114</v>
      </c>
      <c r="EK46" s="15" t="s">
        <v>101</v>
      </c>
      <c r="EL46" s="20" t="s">
        <v>93</v>
      </c>
      <c r="EM46" s="15" t="s">
        <v>100</v>
      </c>
      <c r="EN46" s="15" t="s">
        <v>112</v>
      </c>
      <c r="EO46" s="15"/>
      <c r="EP46" s="164"/>
      <c r="EQ46" s="1" t="s">
        <v>76</v>
      </c>
      <c r="EU46" s="32" t="s">
        <v>114</v>
      </c>
      <c r="FA46" s="15" t="s">
        <v>101</v>
      </c>
      <c r="FB46" s="20" t="s">
        <v>93</v>
      </c>
      <c r="FC46" s="15" t="s">
        <v>100</v>
      </c>
      <c r="FD46" s="15" t="s">
        <v>112</v>
      </c>
      <c r="FE46" s="15"/>
      <c r="FF46" s="164"/>
      <c r="FG46" s="1" t="s">
        <v>76</v>
      </c>
      <c r="FK46" s="32" t="s">
        <v>114</v>
      </c>
      <c r="FQ46" s="15" t="s">
        <v>101</v>
      </c>
      <c r="FR46" s="20" t="s">
        <v>93</v>
      </c>
      <c r="FS46" s="15" t="s">
        <v>100</v>
      </c>
      <c r="FT46" s="15" t="s">
        <v>112</v>
      </c>
      <c r="FU46" s="15"/>
      <c r="FV46" s="164"/>
      <c r="FW46" s="1" t="s">
        <v>76</v>
      </c>
      <c r="GA46" s="32" t="s">
        <v>114</v>
      </c>
      <c r="GG46" s="15" t="s">
        <v>101</v>
      </c>
      <c r="GH46" s="20" t="s">
        <v>93</v>
      </c>
      <c r="GI46" s="15" t="s">
        <v>100</v>
      </c>
      <c r="GJ46" s="15" t="s">
        <v>112</v>
      </c>
      <c r="GK46" s="15"/>
      <c r="GL46" s="201"/>
    </row>
    <row r="47" spans="2:194" x14ac:dyDescent="0.2">
      <c r="B47" s="164"/>
      <c r="C47" s="1" t="s">
        <v>216</v>
      </c>
      <c r="D47" s="4" t="s">
        <v>77</v>
      </c>
      <c r="E47" s="4" t="s">
        <v>78</v>
      </c>
      <c r="F47" s="4" t="s">
        <v>79</v>
      </c>
      <c r="G47" s="4" t="s">
        <v>80</v>
      </c>
      <c r="H47" s="4" t="s">
        <v>81</v>
      </c>
      <c r="I47" s="4" t="s">
        <v>82</v>
      </c>
      <c r="J47" s="4" t="s">
        <v>83</v>
      </c>
      <c r="K47" s="4" t="s">
        <v>84</v>
      </c>
      <c r="M47" s="32" t="s">
        <v>125</v>
      </c>
      <c r="O47" s="32" t="s">
        <v>126</v>
      </c>
      <c r="R47" s="164"/>
      <c r="S47" s="1" t="s">
        <v>216</v>
      </c>
      <c r="T47" s="4" t="s">
        <v>77</v>
      </c>
      <c r="U47" s="4" t="s">
        <v>78</v>
      </c>
      <c r="V47" s="4" t="s">
        <v>79</v>
      </c>
      <c r="W47" s="4" t="s">
        <v>80</v>
      </c>
      <c r="X47" s="4" t="s">
        <v>81</v>
      </c>
      <c r="Y47" s="4" t="s">
        <v>82</v>
      </c>
      <c r="Z47" s="4" t="s">
        <v>83</v>
      </c>
      <c r="AA47" s="4" t="s">
        <v>84</v>
      </c>
      <c r="AC47" s="32" t="s">
        <v>125</v>
      </c>
      <c r="AE47" s="32" t="s">
        <v>126</v>
      </c>
      <c r="AH47" s="164"/>
      <c r="AI47" s="1" t="s">
        <v>216</v>
      </c>
      <c r="AJ47" s="4" t="s">
        <v>77</v>
      </c>
      <c r="AK47" s="4" t="s">
        <v>78</v>
      </c>
      <c r="AL47" s="4" t="s">
        <v>79</v>
      </c>
      <c r="AM47" s="4" t="s">
        <v>80</v>
      </c>
      <c r="AN47" s="4" t="s">
        <v>81</v>
      </c>
      <c r="AO47" s="4" t="s">
        <v>82</v>
      </c>
      <c r="AP47" s="4" t="s">
        <v>83</v>
      </c>
      <c r="AQ47" s="4" t="s">
        <v>84</v>
      </c>
      <c r="AS47" s="32" t="s">
        <v>125</v>
      </c>
      <c r="AU47" s="32" t="s">
        <v>126</v>
      </c>
      <c r="AX47" s="164"/>
      <c r="AY47" s="1" t="s">
        <v>216</v>
      </c>
      <c r="AZ47" s="4" t="s">
        <v>77</v>
      </c>
      <c r="BA47" s="4" t="s">
        <v>78</v>
      </c>
      <c r="BB47" s="4" t="s">
        <v>79</v>
      </c>
      <c r="BC47" s="4" t="s">
        <v>80</v>
      </c>
      <c r="BD47" s="4" t="s">
        <v>81</v>
      </c>
      <c r="BE47" s="4" t="s">
        <v>82</v>
      </c>
      <c r="BF47" s="4" t="s">
        <v>83</v>
      </c>
      <c r="BG47" s="4" t="s">
        <v>84</v>
      </c>
      <c r="BI47" s="32" t="s">
        <v>125</v>
      </c>
      <c r="BK47" s="32" t="s">
        <v>126</v>
      </c>
      <c r="BN47" s="164"/>
      <c r="BO47" s="1" t="s">
        <v>216</v>
      </c>
      <c r="BP47" s="4" t="s">
        <v>77</v>
      </c>
      <c r="BQ47" s="4" t="s">
        <v>78</v>
      </c>
      <c r="BR47" s="4" t="s">
        <v>79</v>
      </c>
      <c r="BS47" s="4" t="s">
        <v>80</v>
      </c>
      <c r="BT47" s="4" t="s">
        <v>81</v>
      </c>
      <c r="BU47" s="4" t="s">
        <v>82</v>
      </c>
      <c r="BV47" s="4" t="s">
        <v>83</v>
      </c>
      <c r="BW47" s="4" t="s">
        <v>84</v>
      </c>
      <c r="BY47" s="32" t="s">
        <v>125</v>
      </c>
      <c r="CA47" s="32" t="s">
        <v>126</v>
      </c>
      <c r="CD47" s="164"/>
      <c r="CE47" s="1" t="s">
        <v>216</v>
      </c>
      <c r="CF47" s="4" t="s">
        <v>77</v>
      </c>
      <c r="CG47" s="4" t="s">
        <v>78</v>
      </c>
      <c r="CH47" s="4" t="s">
        <v>79</v>
      </c>
      <c r="CI47" s="4" t="s">
        <v>80</v>
      </c>
      <c r="CJ47" s="4" t="s">
        <v>81</v>
      </c>
      <c r="CK47" s="4" t="s">
        <v>82</v>
      </c>
      <c r="CL47" s="4" t="s">
        <v>83</v>
      </c>
      <c r="CM47" s="4" t="s">
        <v>84</v>
      </c>
      <c r="CO47" s="32" t="s">
        <v>125</v>
      </c>
      <c r="CQ47" s="32" t="s">
        <v>126</v>
      </c>
      <c r="CT47" s="164"/>
      <c r="CU47" s="1" t="s">
        <v>216</v>
      </c>
      <c r="CV47" s="4" t="s">
        <v>77</v>
      </c>
      <c r="CW47" s="4" t="s">
        <v>78</v>
      </c>
      <c r="CX47" s="4" t="s">
        <v>79</v>
      </c>
      <c r="CY47" s="4" t="s">
        <v>80</v>
      </c>
      <c r="CZ47" s="4" t="s">
        <v>81</v>
      </c>
      <c r="DA47" s="4" t="s">
        <v>82</v>
      </c>
      <c r="DB47" s="4" t="s">
        <v>83</v>
      </c>
      <c r="DC47" s="4" t="s">
        <v>84</v>
      </c>
      <c r="DE47" s="32" t="s">
        <v>125</v>
      </c>
      <c r="DG47" s="32" t="s">
        <v>126</v>
      </c>
      <c r="DJ47" s="164"/>
      <c r="DK47" s="1" t="s">
        <v>216</v>
      </c>
      <c r="DL47" s="4" t="s">
        <v>77</v>
      </c>
      <c r="DM47" s="4" t="s">
        <v>78</v>
      </c>
      <c r="DN47" s="4" t="s">
        <v>79</v>
      </c>
      <c r="DO47" s="4" t="s">
        <v>80</v>
      </c>
      <c r="DP47" s="4" t="s">
        <v>81</v>
      </c>
      <c r="DQ47" s="4" t="s">
        <v>82</v>
      </c>
      <c r="DR47" s="4" t="s">
        <v>83</v>
      </c>
      <c r="DS47" s="4" t="s">
        <v>84</v>
      </c>
      <c r="DU47" s="32" t="s">
        <v>125</v>
      </c>
      <c r="DW47" s="32" t="s">
        <v>126</v>
      </c>
      <c r="DZ47" s="164"/>
      <c r="EA47" s="1" t="s">
        <v>216</v>
      </c>
      <c r="EB47" s="4" t="s">
        <v>77</v>
      </c>
      <c r="EC47" s="4" t="s">
        <v>78</v>
      </c>
      <c r="ED47" s="4" t="s">
        <v>79</v>
      </c>
      <c r="EE47" s="4" t="s">
        <v>80</v>
      </c>
      <c r="EF47" s="4" t="s">
        <v>81</v>
      </c>
      <c r="EG47" s="4" t="s">
        <v>82</v>
      </c>
      <c r="EH47" s="4" t="s">
        <v>83</v>
      </c>
      <c r="EI47" s="4" t="s">
        <v>84</v>
      </c>
      <c r="EK47" s="32" t="s">
        <v>125</v>
      </c>
      <c r="EM47" s="32" t="s">
        <v>126</v>
      </c>
      <c r="EP47" s="164"/>
      <c r="EQ47" s="1" t="s">
        <v>216</v>
      </c>
      <c r="ER47" s="4" t="s">
        <v>77</v>
      </c>
      <c r="ES47" s="4" t="s">
        <v>78</v>
      </c>
      <c r="ET47" s="4" t="s">
        <v>79</v>
      </c>
      <c r="EU47" s="4" t="s">
        <v>80</v>
      </c>
      <c r="EV47" s="4" t="s">
        <v>81</v>
      </c>
      <c r="EW47" s="4" t="s">
        <v>82</v>
      </c>
      <c r="EX47" s="4" t="s">
        <v>83</v>
      </c>
      <c r="EY47" s="4" t="s">
        <v>84</v>
      </c>
      <c r="FA47" s="32" t="s">
        <v>125</v>
      </c>
      <c r="FC47" s="32" t="s">
        <v>126</v>
      </c>
      <c r="FF47" s="164"/>
      <c r="FG47" s="1" t="s">
        <v>216</v>
      </c>
      <c r="FH47" s="4" t="s">
        <v>77</v>
      </c>
      <c r="FI47" s="4" t="s">
        <v>78</v>
      </c>
      <c r="FJ47" s="4" t="s">
        <v>79</v>
      </c>
      <c r="FK47" s="4" t="s">
        <v>80</v>
      </c>
      <c r="FL47" s="4" t="s">
        <v>81</v>
      </c>
      <c r="FM47" s="4" t="s">
        <v>82</v>
      </c>
      <c r="FN47" s="4" t="s">
        <v>83</v>
      </c>
      <c r="FO47" s="4" t="s">
        <v>84</v>
      </c>
      <c r="FQ47" s="32" t="s">
        <v>125</v>
      </c>
      <c r="FS47" s="32" t="s">
        <v>126</v>
      </c>
      <c r="FV47" s="164"/>
      <c r="FW47" s="1" t="s">
        <v>216</v>
      </c>
      <c r="FX47" s="4" t="s">
        <v>77</v>
      </c>
      <c r="FY47" s="4" t="s">
        <v>78</v>
      </c>
      <c r="FZ47" s="4" t="s">
        <v>79</v>
      </c>
      <c r="GA47" s="4" t="s">
        <v>80</v>
      </c>
      <c r="GB47" s="4" t="s">
        <v>81</v>
      </c>
      <c r="GC47" s="4" t="s">
        <v>82</v>
      </c>
      <c r="GD47" s="4" t="s">
        <v>83</v>
      </c>
      <c r="GE47" s="4" t="s">
        <v>84</v>
      </c>
      <c r="GG47" s="32" t="s">
        <v>125</v>
      </c>
      <c r="GI47" s="32" t="s">
        <v>126</v>
      </c>
      <c r="GL47" s="201"/>
    </row>
    <row r="48" spans="2:194" s="9" customFormat="1" x14ac:dyDescent="0.2">
      <c r="B48" s="177"/>
      <c r="C48" s="3" t="s">
        <v>77</v>
      </c>
      <c r="D48" s="26">
        <f t="array" ref="D48:K55">MINVERSE(D36:K43)</f>
        <v>532.63874023964183</v>
      </c>
      <c r="E48" s="26">
        <v>127.19999999999968</v>
      </c>
      <c r="F48" s="26">
        <v>309.19999999999874</v>
      </c>
      <c r="G48" s="26">
        <v>499.19999999999811</v>
      </c>
      <c r="H48" s="26">
        <v>-7.1146104454338814E-5</v>
      </c>
      <c r="I48" s="26">
        <v>-196.4031494008901</v>
      </c>
      <c r="J48" s="26">
        <v>-181.99999999999878</v>
      </c>
      <c r="K48" s="26">
        <v>-127.19999999999985</v>
      </c>
      <c r="L48" s="4" t="s">
        <v>95</v>
      </c>
      <c r="M48" s="9">
        <f t="shared" ref="M48:M55" si="35">O36</f>
        <v>-13</v>
      </c>
      <c r="N48" s="4" t="s">
        <v>96</v>
      </c>
      <c r="O48" s="175">
        <f t="array" ref="O48:O55">MMULT(D48:K55,M48:M55)</f>
        <v>-10027.126095798194</v>
      </c>
      <c r="P48" s="175">
        <f>O48</f>
        <v>-10027.126095798194</v>
      </c>
      <c r="Q48" s="25"/>
      <c r="R48" s="177"/>
      <c r="S48" s="3" t="s">
        <v>77</v>
      </c>
      <c r="T48" s="26">
        <f t="array" ref="T48:AA55">MINVERSE(T36:AA43)</f>
        <v>532.63874023964183</v>
      </c>
      <c r="U48" s="26">
        <v>127.19999999999968</v>
      </c>
      <c r="V48" s="26">
        <v>309.19999999999874</v>
      </c>
      <c r="W48" s="26">
        <v>499.19999999999811</v>
      </c>
      <c r="X48" s="26">
        <v>-7.1146104454338814E-5</v>
      </c>
      <c r="Y48" s="26">
        <v>-196.4031494008901</v>
      </c>
      <c r="Z48" s="26">
        <v>-181.99999999999878</v>
      </c>
      <c r="AA48" s="26">
        <v>-127.19999999999985</v>
      </c>
      <c r="AB48" s="4" t="s">
        <v>95</v>
      </c>
      <c r="AC48" s="9">
        <f t="shared" ref="AC48:AC55" si="36">AE36</f>
        <v>-12.5</v>
      </c>
      <c r="AD48" s="4" t="s">
        <v>96</v>
      </c>
      <c r="AE48" s="175">
        <f t="array" ref="AE48:AE55">MMULT(T48:AA55,AC48:AC55)</f>
        <v>-9508.0051154048761</v>
      </c>
      <c r="AF48" s="175">
        <f>AE48</f>
        <v>-9508.0051154048761</v>
      </c>
      <c r="AG48" s="25"/>
      <c r="AH48" s="177"/>
      <c r="AI48" s="3" t="s">
        <v>77</v>
      </c>
      <c r="AJ48" s="26">
        <f t="array" ref="AJ48:AQ55">MINVERSE(AJ36:AQ43)</f>
        <v>532.63874023964183</v>
      </c>
      <c r="AK48" s="26">
        <v>127.19999999999968</v>
      </c>
      <c r="AL48" s="26">
        <v>309.19999999999874</v>
      </c>
      <c r="AM48" s="26">
        <v>499.19999999999811</v>
      </c>
      <c r="AN48" s="26">
        <v>-7.1146104454338814E-5</v>
      </c>
      <c r="AO48" s="26">
        <v>-196.4031494008901</v>
      </c>
      <c r="AP48" s="26">
        <v>-181.99999999999878</v>
      </c>
      <c r="AQ48" s="26">
        <v>-127.19999999999985</v>
      </c>
      <c r="AR48" s="4" t="s">
        <v>95</v>
      </c>
      <c r="AS48" s="9">
        <f t="shared" ref="AS48:AS55" si="37">AU36</f>
        <v>-10</v>
      </c>
      <c r="AT48" s="4" t="s">
        <v>96</v>
      </c>
      <c r="AU48" s="175">
        <f t="array" ref="AU48:AU55">MMULT(AJ48:AQ55,AS48:AS55)</f>
        <v>-7923.6066545322747</v>
      </c>
      <c r="AV48" s="175">
        <f>AU48</f>
        <v>-7923.6066545322747</v>
      </c>
      <c r="AW48" s="25"/>
      <c r="AX48" s="177"/>
      <c r="AY48" s="3" t="s">
        <v>77</v>
      </c>
      <c r="AZ48" s="26">
        <f t="array" ref="AZ48:BG55">MINVERSE(AZ36:BG43)</f>
        <v>532.63874023964183</v>
      </c>
      <c r="BA48" s="26">
        <v>127.19999999999968</v>
      </c>
      <c r="BB48" s="26">
        <v>309.19999999999874</v>
      </c>
      <c r="BC48" s="26">
        <v>499.19999999999811</v>
      </c>
      <c r="BD48" s="26">
        <v>-7.1146104454338814E-5</v>
      </c>
      <c r="BE48" s="26">
        <v>-196.4031494008901</v>
      </c>
      <c r="BF48" s="26">
        <v>-181.99999999999878</v>
      </c>
      <c r="BG48" s="26">
        <v>-127.19999999999985</v>
      </c>
      <c r="BH48" s="4" t="s">
        <v>95</v>
      </c>
      <c r="BI48" s="9">
        <f t="shared" ref="BI48:BI55" si="38">BK36</f>
        <v>-8</v>
      </c>
      <c r="BJ48" s="4" t="s">
        <v>96</v>
      </c>
      <c r="BK48" s="175">
        <f t="array" ref="BK48:BK55">MMULT(AZ48:BG55,BI48:BI55)</f>
        <v>-6352.7259535059975</v>
      </c>
      <c r="BL48" s="175">
        <f>BK48</f>
        <v>-6352.7259535059975</v>
      </c>
      <c r="BM48" s="25"/>
      <c r="BN48" s="177"/>
      <c r="BO48" s="3" t="s">
        <v>77</v>
      </c>
      <c r="BP48" s="26">
        <f t="array" ref="BP48:BW55">MINVERSE(BP36:BW43)</f>
        <v>532.63874023964183</v>
      </c>
      <c r="BQ48" s="26">
        <v>127.19999999999968</v>
      </c>
      <c r="BR48" s="26">
        <v>309.19999999999874</v>
      </c>
      <c r="BS48" s="26">
        <v>499.19999999999811</v>
      </c>
      <c r="BT48" s="26">
        <v>-7.1146104454338814E-5</v>
      </c>
      <c r="BU48" s="26">
        <v>-196.4031494008901</v>
      </c>
      <c r="BV48" s="26">
        <v>-181.99999999999878</v>
      </c>
      <c r="BW48" s="26">
        <v>-127.19999999999985</v>
      </c>
      <c r="BX48" s="4" t="s">
        <v>95</v>
      </c>
      <c r="BY48" s="9">
        <f t="shared" ref="BY48:BY55" si="39">CA36</f>
        <v>-4.5</v>
      </c>
      <c r="BZ48" s="4" t="s">
        <v>96</v>
      </c>
      <c r="CA48" s="175">
        <f t="array" ref="CA48:CA55">MMULT(BP48:BW55,BY48:BY55)</f>
        <v>-4235.6887523937548</v>
      </c>
      <c r="CB48" s="175">
        <f>CA48</f>
        <v>-4235.6887523937548</v>
      </c>
      <c r="CC48" s="25"/>
      <c r="CD48" s="177"/>
      <c r="CE48" s="3" t="s">
        <v>77</v>
      </c>
      <c r="CF48" s="26">
        <f t="array" ref="CF48:CM55">MINVERSE(CF36:CM43)</f>
        <v>532.63874023964183</v>
      </c>
      <c r="CG48" s="26">
        <v>127.19999999999968</v>
      </c>
      <c r="CH48" s="26">
        <v>309.19999999999874</v>
      </c>
      <c r="CI48" s="26">
        <v>499.19999999999811</v>
      </c>
      <c r="CJ48" s="26">
        <v>-7.1146104454338814E-5</v>
      </c>
      <c r="CK48" s="26">
        <v>-196.4031494008901</v>
      </c>
      <c r="CL48" s="26">
        <v>-181.99999999999878</v>
      </c>
      <c r="CM48" s="26">
        <v>-127.19999999999985</v>
      </c>
      <c r="CN48" s="4" t="s">
        <v>95</v>
      </c>
      <c r="CO48" s="9">
        <f t="shared" ref="CO48:CO55" si="40">CQ36</f>
        <v>-1</v>
      </c>
      <c r="CP48" s="4" t="s">
        <v>96</v>
      </c>
      <c r="CQ48" s="175">
        <f t="array" ref="CQ48:CQ55">MMULT(CF48:CM55,CO48:CO55)</f>
        <v>-2118.6515512815117</v>
      </c>
      <c r="CR48" s="175">
        <f>CQ48</f>
        <v>-2118.6515512815117</v>
      </c>
      <c r="CS48" s="25"/>
      <c r="CT48" s="177"/>
      <c r="CU48" s="3" t="s">
        <v>77</v>
      </c>
      <c r="CV48" s="26">
        <f t="array" ref="CV48:DC55">MINVERSE(CV36:DC43)</f>
        <v>532.63874023964183</v>
      </c>
      <c r="CW48" s="26">
        <v>127.19999999999968</v>
      </c>
      <c r="CX48" s="26">
        <v>309.19999999999874</v>
      </c>
      <c r="CY48" s="26">
        <v>499.19999999999811</v>
      </c>
      <c r="CZ48" s="26">
        <v>-7.1146104454338814E-5</v>
      </c>
      <c r="DA48" s="26">
        <v>-196.4031494008901</v>
      </c>
      <c r="DB48" s="26">
        <v>-181.99999999999878</v>
      </c>
      <c r="DC48" s="26">
        <v>-127.19999999999985</v>
      </c>
      <c r="DD48" s="4" t="s">
        <v>95</v>
      </c>
      <c r="DE48" s="9">
        <f t="shared" ref="DE48:DE55" si="41">DG36</f>
        <v>1</v>
      </c>
      <c r="DF48" s="4" t="s">
        <v>96</v>
      </c>
      <c r="DG48" s="175">
        <f t="array" ref="DG48:DG55">MMULT(CV48:DC55,DE48:DE55)</f>
        <v>-1053.3740708022281</v>
      </c>
      <c r="DH48" s="175">
        <f>DG48</f>
        <v>-1053.3740708022281</v>
      </c>
      <c r="DI48" s="25"/>
      <c r="DJ48" s="177"/>
      <c r="DK48" s="3" t="s">
        <v>77</v>
      </c>
      <c r="DL48" s="26">
        <f t="array" ref="DL48:DS55">MINVERSE(DL36:DS43)</f>
        <v>532.63874023964183</v>
      </c>
      <c r="DM48" s="26">
        <v>127.19999999999968</v>
      </c>
      <c r="DN48" s="26">
        <v>309.19999999999874</v>
      </c>
      <c r="DO48" s="26">
        <v>499.19999999999811</v>
      </c>
      <c r="DP48" s="26">
        <v>-7.1146104454338814E-5</v>
      </c>
      <c r="DQ48" s="26">
        <v>-196.4031494008901</v>
      </c>
      <c r="DR48" s="26">
        <v>-181.99999999999878</v>
      </c>
      <c r="DS48" s="26">
        <v>-127.19999999999985</v>
      </c>
      <c r="DT48" s="4" t="s">
        <v>95</v>
      </c>
      <c r="DU48" s="9">
        <f t="shared" ref="DU48:DU55" si="42">DW36</f>
        <v>0</v>
      </c>
      <c r="DV48" s="4" t="s">
        <v>96</v>
      </c>
      <c r="DW48" s="175">
        <f t="array" ref="DW48:DW55">MMULT(DL48:DS55,DU48:DU55)</f>
        <v>-1586.0128110418698</v>
      </c>
      <c r="DX48" s="175">
        <f>DW48</f>
        <v>-1586.0128110418698</v>
      </c>
      <c r="DY48" s="25"/>
      <c r="DZ48" s="177"/>
      <c r="EA48" s="3" t="s">
        <v>77</v>
      </c>
      <c r="EB48" s="26">
        <f t="array" ref="EB48:EI55">MINVERSE(EB36:EI43)</f>
        <v>532.63874023964183</v>
      </c>
      <c r="EC48" s="26">
        <v>127.19999999999968</v>
      </c>
      <c r="ED48" s="26">
        <v>309.19999999999874</v>
      </c>
      <c r="EE48" s="26">
        <v>499.19999999999811</v>
      </c>
      <c r="EF48" s="26">
        <v>-7.1146104454338814E-5</v>
      </c>
      <c r="EG48" s="26">
        <v>-196.4031494008901</v>
      </c>
      <c r="EH48" s="26">
        <v>-181.99999999999878</v>
      </c>
      <c r="EI48" s="26">
        <v>-127.19999999999985</v>
      </c>
      <c r="EJ48" s="4" t="s">
        <v>95</v>
      </c>
      <c r="EK48" s="9">
        <f t="shared" ref="EK48:EK55" si="43">EM36</f>
        <v>-2.5</v>
      </c>
      <c r="EL48" s="4" t="s">
        <v>96</v>
      </c>
      <c r="EM48" s="175">
        <f t="array" ref="EM48:EM55">MMULT(EB48:EI55,EK48:EK55)</f>
        <v>-3170.4112719144709</v>
      </c>
      <c r="EN48" s="175">
        <f>EM48</f>
        <v>-3170.4112719144709</v>
      </c>
      <c r="EO48" s="25"/>
      <c r="EP48" s="177"/>
      <c r="EQ48" s="3" t="s">
        <v>77</v>
      </c>
      <c r="ER48" s="26">
        <f t="array" ref="ER48:EY55">MINVERSE(ER36:EY43)</f>
        <v>532.63874023964183</v>
      </c>
      <c r="ES48" s="26">
        <v>127.19999999999968</v>
      </c>
      <c r="ET48" s="26">
        <v>309.19999999999874</v>
      </c>
      <c r="EU48" s="26">
        <v>499.19999999999811</v>
      </c>
      <c r="EV48" s="26">
        <v>-7.1146104454338814E-5</v>
      </c>
      <c r="EW48" s="26">
        <v>-196.4031494008901</v>
      </c>
      <c r="EX48" s="26">
        <v>-181.99999999999878</v>
      </c>
      <c r="EY48" s="26">
        <v>-127.19999999999985</v>
      </c>
      <c r="EZ48" s="4" t="s">
        <v>95</v>
      </c>
      <c r="FA48" s="9">
        <f t="shared" ref="FA48:FA55" si="44">FC36</f>
        <v>-6</v>
      </c>
      <c r="FB48" s="4" t="s">
        <v>96</v>
      </c>
      <c r="FC48" s="175">
        <f t="array" ref="FC48:FC55">MMULT(ER48:EY55,FA48:FA55)</f>
        <v>-5287.4484730267141</v>
      </c>
      <c r="FD48" s="175">
        <f>FC48</f>
        <v>-5287.4484730267141</v>
      </c>
      <c r="FE48" s="25"/>
      <c r="FF48" s="177"/>
      <c r="FG48" s="3" t="s">
        <v>77</v>
      </c>
      <c r="FH48" s="26">
        <f t="array" ref="FH48:FO55">MINVERSE(FH36:FO43)</f>
        <v>532.63874023964183</v>
      </c>
      <c r="FI48" s="26">
        <v>127.19999999999968</v>
      </c>
      <c r="FJ48" s="26">
        <v>309.19999999999874</v>
      </c>
      <c r="FK48" s="26">
        <v>499.19999999999811</v>
      </c>
      <c r="FL48" s="26">
        <v>-7.1146104454338814E-5</v>
      </c>
      <c r="FM48" s="26">
        <v>-196.4031494008901</v>
      </c>
      <c r="FN48" s="26">
        <v>-181.99999999999878</v>
      </c>
      <c r="FO48" s="26">
        <v>-127.19999999999985</v>
      </c>
      <c r="FP48" s="4" t="s">
        <v>95</v>
      </c>
      <c r="FQ48" s="9">
        <f t="shared" ref="FQ48:FQ55" si="45">FS36</f>
        <v>-10.5</v>
      </c>
      <c r="FR48" s="4" t="s">
        <v>96</v>
      </c>
      <c r="FS48" s="175">
        <f t="array" ref="FS48:FS55">MMULT(FH48:FO55,FQ48:FQ55)</f>
        <v>-7937.1244143785998</v>
      </c>
      <c r="FT48" s="175">
        <f>FS48</f>
        <v>-7937.1244143785998</v>
      </c>
      <c r="FU48" s="25"/>
      <c r="FV48" s="177"/>
      <c r="FW48" s="3" t="s">
        <v>77</v>
      </c>
      <c r="FX48" s="26">
        <f t="array" ref="FX48:GE55">MINVERSE(FX36:GE43)</f>
        <v>532.63874023964183</v>
      </c>
      <c r="FY48" s="26">
        <v>127.19999999999968</v>
      </c>
      <c r="FZ48" s="26">
        <v>309.19999999999874</v>
      </c>
      <c r="GA48" s="26">
        <v>499.19999999999811</v>
      </c>
      <c r="GB48" s="26">
        <v>-7.1146104454338814E-5</v>
      </c>
      <c r="GC48" s="26">
        <v>-196.4031494008901</v>
      </c>
      <c r="GD48" s="26">
        <v>-181.99999999999878</v>
      </c>
      <c r="GE48" s="26">
        <v>-127.19999999999985</v>
      </c>
      <c r="GF48" s="4" t="s">
        <v>95</v>
      </c>
      <c r="GG48" s="9">
        <f t="shared" ref="GG48:GG55" si="46">GI36</f>
        <v>-12</v>
      </c>
      <c r="GH48" s="4" t="s">
        <v>96</v>
      </c>
      <c r="GI48" s="175">
        <f t="array" ref="GI48:GI55">MMULT(FX48:GE55,GG48:GG55)</f>
        <v>-8988.8841350115599</v>
      </c>
      <c r="GJ48" s="175">
        <f>GI48</f>
        <v>-8988.8841350115599</v>
      </c>
      <c r="GK48" s="25"/>
      <c r="GL48" s="206"/>
    </row>
    <row r="49" spans="2:194" s="9" customFormat="1" x14ac:dyDescent="0.2">
      <c r="B49" s="177"/>
      <c r="C49" s="3" t="s">
        <v>78</v>
      </c>
      <c r="D49" s="26">
        <v>127.19999999999973</v>
      </c>
      <c r="E49" s="27">
        <v>127.19999999999999</v>
      </c>
      <c r="F49" s="27">
        <v>127.19999999999985</v>
      </c>
      <c r="G49" s="27">
        <v>127.19999999999973</v>
      </c>
      <c r="H49" s="27">
        <v>6.0705689646978045E-20</v>
      </c>
      <c r="I49" s="27">
        <v>8.5858032295777389E-14</v>
      </c>
      <c r="J49" s="27">
        <v>2.3141697587920646E-13</v>
      </c>
      <c r="K49" s="27">
        <v>-127.20000000000005</v>
      </c>
      <c r="L49" s="19" t="s">
        <v>87</v>
      </c>
      <c r="M49" s="9">
        <f t="shared" si="35"/>
        <v>0</v>
      </c>
      <c r="N49" s="19" t="s">
        <v>97</v>
      </c>
      <c r="O49" s="175">
        <v>-2289.5999999999949</v>
      </c>
      <c r="P49" s="175"/>
      <c r="Q49" s="25"/>
      <c r="R49" s="177"/>
      <c r="S49" s="3" t="s">
        <v>78</v>
      </c>
      <c r="T49" s="26">
        <v>127.19999999999973</v>
      </c>
      <c r="U49" s="27">
        <v>127.19999999999999</v>
      </c>
      <c r="V49" s="27">
        <v>127.19999999999985</v>
      </c>
      <c r="W49" s="27">
        <v>127.19999999999973</v>
      </c>
      <c r="X49" s="27">
        <v>6.0705689646978045E-20</v>
      </c>
      <c r="Y49" s="27">
        <v>8.5858032295777389E-14</v>
      </c>
      <c r="Z49" s="27">
        <v>2.3141697587920646E-13</v>
      </c>
      <c r="AA49" s="27">
        <v>-127.20000000000005</v>
      </c>
      <c r="AB49" s="19" t="s">
        <v>87</v>
      </c>
      <c r="AC49" s="9">
        <f t="shared" si="36"/>
        <v>0</v>
      </c>
      <c r="AD49" s="19" t="s">
        <v>97</v>
      </c>
      <c r="AE49" s="175">
        <v>-2162.3999999999951</v>
      </c>
      <c r="AF49" s="175"/>
      <c r="AG49" s="25"/>
      <c r="AH49" s="177"/>
      <c r="AI49" s="3" t="s">
        <v>78</v>
      </c>
      <c r="AJ49" s="26">
        <v>127.19999999999973</v>
      </c>
      <c r="AK49" s="27">
        <v>127.19999999999999</v>
      </c>
      <c r="AL49" s="27">
        <v>127.19999999999985</v>
      </c>
      <c r="AM49" s="27">
        <v>127.19999999999973</v>
      </c>
      <c r="AN49" s="27">
        <v>6.0705689646978045E-20</v>
      </c>
      <c r="AO49" s="27">
        <v>8.5858032295777389E-14</v>
      </c>
      <c r="AP49" s="27">
        <v>2.3141697587920646E-13</v>
      </c>
      <c r="AQ49" s="27">
        <v>-127.20000000000005</v>
      </c>
      <c r="AR49" s="19" t="s">
        <v>87</v>
      </c>
      <c r="AS49" s="9">
        <f t="shared" si="37"/>
        <v>0</v>
      </c>
      <c r="AT49" s="19" t="s">
        <v>97</v>
      </c>
      <c r="AU49" s="175">
        <v>-1780.7999999999959</v>
      </c>
      <c r="AV49" s="175"/>
      <c r="AW49" s="25"/>
      <c r="AX49" s="177"/>
      <c r="AY49" s="3" t="s">
        <v>78</v>
      </c>
      <c r="AZ49" s="26">
        <v>127.19999999999973</v>
      </c>
      <c r="BA49" s="27">
        <v>127.19999999999999</v>
      </c>
      <c r="BB49" s="27">
        <v>127.19999999999985</v>
      </c>
      <c r="BC49" s="27">
        <v>127.19999999999973</v>
      </c>
      <c r="BD49" s="27">
        <v>6.0705689646978045E-20</v>
      </c>
      <c r="BE49" s="27">
        <v>8.5858032295777389E-14</v>
      </c>
      <c r="BF49" s="27">
        <v>2.3141697587920646E-13</v>
      </c>
      <c r="BG49" s="27">
        <v>-127.20000000000005</v>
      </c>
      <c r="BH49" s="19" t="s">
        <v>87</v>
      </c>
      <c r="BI49" s="9">
        <f t="shared" si="38"/>
        <v>0</v>
      </c>
      <c r="BJ49" s="19" t="s">
        <v>97</v>
      </c>
      <c r="BK49" s="175">
        <v>-1399.1999999999966</v>
      </c>
      <c r="BL49" s="175"/>
      <c r="BM49" s="25"/>
      <c r="BN49" s="177"/>
      <c r="BO49" s="3" t="s">
        <v>78</v>
      </c>
      <c r="BP49" s="26">
        <v>127.19999999999973</v>
      </c>
      <c r="BQ49" s="27">
        <v>127.19999999999999</v>
      </c>
      <c r="BR49" s="27">
        <v>127.19999999999985</v>
      </c>
      <c r="BS49" s="27">
        <v>127.19999999999973</v>
      </c>
      <c r="BT49" s="27">
        <v>6.0705689646978045E-20</v>
      </c>
      <c r="BU49" s="27">
        <v>8.5858032295777389E-14</v>
      </c>
      <c r="BV49" s="27">
        <v>2.3141697587920646E-13</v>
      </c>
      <c r="BW49" s="27">
        <v>-127.20000000000005</v>
      </c>
      <c r="BX49" s="19" t="s">
        <v>87</v>
      </c>
      <c r="BY49" s="9">
        <f t="shared" si="39"/>
        <v>0</v>
      </c>
      <c r="BZ49" s="19" t="s">
        <v>97</v>
      </c>
      <c r="CA49" s="175">
        <v>-890.39999999999782</v>
      </c>
      <c r="CB49" s="175"/>
      <c r="CC49" s="25"/>
      <c r="CD49" s="177"/>
      <c r="CE49" s="3" t="s">
        <v>78</v>
      </c>
      <c r="CF49" s="26">
        <v>127.19999999999973</v>
      </c>
      <c r="CG49" s="27">
        <v>127.19999999999999</v>
      </c>
      <c r="CH49" s="27">
        <v>127.19999999999985</v>
      </c>
      <c r="CI49" s="27">
        <v>127.19999999999973</v>
      </c>
      <c r="CJ49" s="27">
        <v>6.0705689646978045E-20</v>
      </c>
      <c r="CK49" s="27">
        <v>8.5858032295777389E-14</v>
      </c>
      <c r="CL49" s="27">
        <v>2.3141697587920646E-13</v>
      </c>
      <c r="CM49" s="27">
        <v>-127.20000000000005</v>
      </c>
      <c r="CN49" s="19" t="s">
        <v>87</v>
      </c>
      <c r="CO49" s="9">
        <f t="shared" si="40"/>
        <v>0</v>
      </c>
      <c r="CP49" s="19" t="s">
        <v>97</v>
      </c>
      <c r="CQ49" s="175">
        <v>-381.59999999999877</v>
      </c>
      <c r="CR49" s="175"/>
      <c r="CS49" s="25"/>
      <c r="CT49" s="177"/>
      <c r="CU49" s="3" t="s">
        <v>78</v>
      </c>
      <c r="CV49" s="26">
        <v>127.19999999999973</v>
      </c>
      <c r="CW49" s="27">
        <v>127.19999999999999</v>
      </c>
      <c r="CX49" s="27">
        <v>127.19999999999985</v>
      </c>
      <c r="CY49" s="27">
        <v>127.19999999999973</v>
      </c>
      <c r="CZ49" s="27">
        <v>6.0705689646978045E-20</v>
      </c>
      <c r="DA49" s="27">
        <v>8.5858032295777389E-14</v>
      </c>
      <c r="DB49" s="27">
        <v>2.3141697587920646E-13</v>
      </c>
      <c r="DC49" s="27">
        <v>-127.20000000000005</v>
      </c>
      <c r="DD49" s="19" t="s">
        <v>87</v>
      </c>
      <c r="DE49" s="9">
        <f t="shared" si="41"/>
        <v>0</v>
      </c>
      <c r="DF49" s="19" t="s">
        <v>97</v>
      </c>
      <c r="DG49" s="175">
        <v>-127.19999999999932</v>
      </c>
      <c r="DH49" s="175"/>
      <c r="DI49" s="25"/>
      <c r="DJ49" s="177"/>
      <c r="DK49" s="3" t="s">
        <v>78</v>
      </c>
      <c r="DL49" s="26">
        <v>127.19999999999973</v>
      </c>
      <c r="DM49" s="27">
        <v>127.19999999999999</v>
      </c>
      <c r="DN49" s="27">
        <v>127.19999999999985</v>
      </c>
      <c r="DO49" s="27">
        <v>127.19999999999973</v>
      </c>
      <c r="DP49" s="27">
        <v>6.0705689646978045E-20</v>
      </c>
      <c r="DQ49" s="27">
        <v>8.5858032295777389E-14</v>
      </c>
      <c r="DR49" s="27">
        <v>2.3141697587920646E-13</v>
      </c>
      <c r="DS49" s="27">
        <v>-127.20000000000005</v>
      </c>
      <c r="DT49" s="19" t="s">
        <v>87</v>
      </c>
      <c r="DU49" s="9">
        <f t="shared" si="42"/>
        <v>0</v>
      </c>
      <c r="DV49" s="19" t="s">
        <v>97</v>
      </c>
      <c r="DW49" s="175">
        <v>-254.39999999999904</v>
      </c>
      <c r="DX49" s="175"/>
      <c r="DY49" s="25"/>
      <c r="DZ49" s="177"/>
      <c r="EA49" s="3" t="s">
        <v>78</v>
      </c>
      <c r="EB49" s="26">
        <v>127.19999999999973</v>
      </c>
      <c r="EC49" s="27">
        <v>127.19999999999999</v>
      </c>
      <c r="ED49" s="27">
        <v>127.19999999999985</v>
      </c>
      <c r="EE49" s="27">
        <v>127.19999999999973</v>
      </c>
      <c r="EF49" s="27">
        <v>6.0705689646978045E-20</v>
      </c>
      <c r="EG49" s="27">
        <v>8.5858032295777389E-14</v>
      </c>
      <c r="EH49" s="27">
        <v>2.3141697587920646E-13</v>
      </c>
      <c r="EI49" s="27">
        <v>-127.20000000000005</v>
      </c>
      <c r="EJ49" s="19" t="s">
        <v>87</v>
      </c>
      <c r="EK49" s="9">
        <f t="shared" si="43"/>
        <v>0</v>
      </c>
      <c r="EL49" s="19" t="s">
        <v>97</v>
      </c>
      <c r="EM49" s="175">
        <v>-635.99999999999818</v>
      </c>
      <c r="EN49" s="175"/>
      <c r="EO49" s="25"/>
      <c r="EP49" s="177"/>
      <c r="EQ49" s="3" t="s">
        <v>78</v>
      </c>
      <c r="ER49" s="26">
        <v>127.19999999999973</v>
      </c>
      <c r="ES49" s="27">
        <v>127.19999999999999</v>
      </c>
      <c r="ET49" s="27">
        <v>127.19999999999985</v>
      </c>
      <c r="EU49" s="27">
        <v>127.19999999999973</v>
      </c>
      <c r="EV49" s="27">
        <v>6.0705689646978045E-20</v>
      </c>
      <c r="EW49" s="27">
        <v>8.5858032295777389E-14</v>
      </c>
      <c r="EX49" s="27">
        <v>2.3141697587920646E-13</v>
      </c>
      <c r="EY49" s="27">
        <v>-127.20000000000005</v>
      </c>
      <c r="EZ49" s="19" t="s">
        <v>87</v>
      </c>
      <c r="FA49" s="9">
        <f t="shared" si="44"/>
        <v>0</v>
      </c>
      <c r="FB49" s="19" t="s">
        <v>97</v>
      </c>
      <c r="FC49" s="175">
        <v>-1144.7999999999972</v>
      </c>
      <c r="FD49" s="175"/>
      <c r="FE49" s="25"/>
      <c r="FF49" s="177"/>
      <c r="FG49" s="3" t="s">
        <v>78</v>
      </c>
      <c r="FH49" s="26">
        <v>127.19999999999973</v>
      </c>
      <c r="FI49" s="27">
        <v>127.19999999999999</v>
      </c>
      <c r="FJ49" s="27">
        <v>127.19999999999985</v>
      </c>
      <c r="FK49" s="27">
        <v>127.19999999999973</v>
      </c>
      <c r="FL49" s="27">
        <v>6.0705689646978045E-20</v>
      </c>
      <c r="FM49" s="27">
        <v>8.5858032295777389E-14</v>
      </c>
      <c r="FN49" s="27">
        <v>2.3141697587920646E-13</v>
      </c>
      <c r="FO49" s="27">
        <v>-127.20000000000005</v>
      </c>
      <c r="FP49" s="19" t="s">
        <v>87</v>
      </c>
      <c r="FQ49" s="9">
        <f t="shared" si="45"/>
        <v>0</v>
      </c>
      <c r="FR49" s="19" t="s">
        <v>97</v>
      </c>
      <c r="FS49" s="175">
        <v>-1780.7999999999956</v>
      </c>
      <c r="FT49" s="175"/>
      <c r="FU49" s="25"/>
      <c r="FV49" s="177"/>
      <c r="FW49" s="3" t="s">
        <v>78</v>
      </c>
      <c r="FX49" s="26">
        <v>127.19999999999973</v>
      </c>
      <c r="FY49" s="27">
        <v>127.19999999999999</v>
      </c>
      <c r="FZ49" s="27">
        <v>127.19999999999985</v>
      </c>
      <c r="GA49" s="27">
        <v>127.19999999999973</v>
      </c>
      <c r="GB49" s="27">
        <v>6.0705689646978045E-20</v>
      </c>
      <c r="GC49" s="27">
        <v>8.5858032295777389E-14</v>
      </c>
      <c r="GD49" s="27">
        <v>2.3141697587920646E-13</v>
      </c>
      <c r="GE49" s="27">
        <v>-127.20000000000005</v>
      </c>
      <c r="GF49" s="19" t="s">
        <v>87</v>
      </c>
      <c r="GG49" s="9">
        <f t="shared" si="46"/>
        <v>0</v>
      </c>
      <c r="GH49" s="19" t="s">
        <v>97</v>
      </c>
      <c r="GI49" s="175">
        <v>-2035.1999999999955</v>
      </c>
      <c r="GJ49" s="175"/>
      <c r="GK49" s="25"/>
      <c r="GL49" s="206"/>
    </row>
    <row r="50" spans="2:194" s="9" customFormat="1" x14ac:dyDescent="0.2">
      <c r="B50" s="177"/>
      <c r="C50" s="3" t="s">
        <v>79</v>
      </c>
      <c r="D50" s="26">
        <v>309.19999999999891</v>
      </c>
      <c r="E50" s="27">
        <v>127.19999999999983</v>
      </c>
      <c r="F50" s="26">
        <v>309.19999999999936</v>
      </c>
      <c r="G50" s="26">
        <v>309.19999999999891</v>
      </c>
      <c r="H50" s="26">
        <v>1.4211512370476291E-19</v>
      </c>
      <c r="I50" s="26">
        <v>2.2384638126684359E-13</v>
      </c>
      <c r="J50" s="26">
        <v>-181.99999999999915</v>
      </c>
      <c r="K50" s="26">
        <v>-127.2</v>
      </c>
      <c r="L50" s="19" t="s">
        <v>87</v>
      </c>
      <c r="M50" s="9">
        <f t="shared" si="35"/>
        <v>0</v>
      </c>
      <c r="N50" s="19" t="s">
        <v>98</v>
      </c>
      <c r="O50" s="175">
        <v>-5747.5999999999794</v>
      </c>
      <c r="P50" s="175"/>
      <c r="Q50" s="25"/>
      <c r="R50" s="177"/>
      <c r="S50" s="3" t="s">
        <v>79</v>
      </c>
      <c r="T50" s="26">
        <v>309.19999999999891</v>
      </c>
      <c r="U50" s="27">
        <v>127.19999999999983</v>
      </c>
      <c r="V50" s="26">
        <v>309.19999999999936</v>
      </c>
      <c r="W50" s="26">
        <v>309.19999999999891</v>
      </c>
      <c r="X50" s="26">
        <v>1.4211512370476291E-19</v>
      </c>
      <c r="Y50" s="26">
        <v>2.2384638126684359E-13</v>
      </c>
      <c r="Z50" s="26">
        <v>-181.99999999999915</v>
      </c>
      <c r="AA50" s="26">
        <v>-127.2</v>
      </c>
      <c r="AB50" s="19" t="s">
        <v>87</v>
      </c>
      <c r="AC50" s="9">
        <f t="shared" si="36"/>
        <v>0</v>
      </c>
      <c r="AD50" s="19" t="s">
        <v>98</v>
      </c>
      <c r="AE50" s="175">
        <v>-5438.3999999999796</v>
      </c>
      <c r="AF50" s="175"/>
      <c r="AG50" s="25"/>
      <c r="AH50" s="177"/>
      <c r="AI50" s="3" t="s">
        <v>79</v>
      </c>
      <c r="AJ50" s="26">
        <v>309.19999999999891</v>
      </c>
      <c r="AK50" s="27">
        <v>127.19999999999983</v>
      </c>
      <c r="AL50" s="26">
        <v>309.19999999999936</v>
      </c>
      <c r="AM50" s="26">
        <v>309.19999999999891</v>
      </c>
      <c r="AN50" s="26">
        <v>1.4211512370476291E-19</v>
      </c>
      <c r="AO50" s="26">
        <v>2.2384638126684359E-13</v>
      </c>
      <c r="AP50" s="26">
        <v>-181.99999999999915</v>
      </c>
      <c r="AQ50" s="26">
        <v>-127.2</v>
      </c>
      <c r="AR50" s="19" t="s">
        <v>87</v>
      </c>
      <c r="AS50" s="9">
        <f t="shared" si="37"/>
        <v>0</v>
      </c>
      <c r="AT50" s="19" t="s">
        <v>98</v>
      </c>
      <c r="AU50" s="175">
        <v>-4510.7999999999838</v>
      </c>
      <c r="AV50" s="175"/>
      <c r="AW50" s="25"/>
      <c r="AX50" s="177"/>
      <c r="AY50" s="3" t="s">
        <v>79</v>
      </c>
      <c r="AZ50" s="26">
        <v>309.19999999999891</v>
      </c>
      <c r="BA50" s="27">
        <v>127.19999999999983</v>
      </c>
      <c r="BB50" s="26">
        <v>309.19999999999936</v>
      </c>
      <c r="BC50" s="26">
        <v>309.19999999999891</v>
      </c>
      <c r="BD50" s="26">
        <v>1.4211512370476291E-19</v>
      </c>
      <c r="BE50" s="26">
        <v>2.2384638126684359E-13</v>
      </c>
      <c r="BF50" s="26">
        <v>-181.99999999999915</v>
      </c>
      <c r="BG50" s="26">
        <v>-127.2</v>
      </c>
      <c r="BH50" s="19" t="s">
        <v>87</v>
      </c>
      <c r="BI50" s="9">
        <f t="shared" si="38"/>
        <v>0</v>
      </c>
      <c r="BJ50" s="19" t="s">
        <v>98</v>
      </c>
      <c r="BK50" s="175">
        <v>-3583.1999999999866</v>
      </c>
      <c r="BL50" s="175"/>
      <c r="BM50" s="25"/>
      <c r="BN50" s="177"/>
      <c r="BO50" s="3" t="s">
        <v>79</v>
      </c>
      <c r="BP50" s="26">
        <v>309.19999999999891</v>
      </c>
      <c r="BQ50" s="27">
        <v>127.19999999999983</v>
      </c>
      <c r="BR50" s="26">
        <v>309.19999999999936</v>
      </c>
      <c r="BS50" s="26">
        <v>309.19999999999891</v>
      </c>
      <c r="BT50" s="26">
        <v>1.4211512370476291E-19</v>
      </c>
      <c r="BU50" s="26">
        <v>2.2384638126684359E-13</v>
      </c>
      <c r="BV50" s="26">
        <v>-181.99999999999915</v>
      </c>
      <c r="BW50" s="26">
        <v>-127.2</v>
      </c>
      <c r="BX50" s="19" t="s">
        <v>87</v>
      </c>
      <c r="BY50" s="9">
        <f t="shared" si="39"/>
        <v>0</v>
      </c>
      <c r="BZ50" s="19" t="s">
        <v>98</v>
      </c>
      <c r="CA50" s="175">
        <v>-2346.3999999999915</v>
      </c>
      <c r="CB50" s="175"/>
      <c r="CC50" s="25"/>
      <c r="CD50" s="177"/>
      <c r="CE50" s="3" t="s">
        <v>79</v>
      </c>
      <c r="CF50" s="26">
        <v>309.19999999999891</v>
      </c>
      <c r="CG50" s="27">
        <v>127.19999999999983</v>
      </c>
      <c r="CH50" s="26">
        <v>309.19999999999936</v>
      </c>
      <c r="CI50" s="26">
        <v>309.19999999999891</v>
      </c>
      <c r="CJ50" s="26">
        <v>1.4211512370476291E-19</v>
      </c>
      <c r="CK50" s="26">
        <v>2.2384638126684359E-13</v>
      </c>
      <c r="CL50" s="26">
        <v>-181.99999999999915</v>
      </c>
      <c r="CM50" s="26">
        <v>-127.2</v>
      </c>
      <c r="CN50" s="19" t="s">
        <v>87</v>
      </c>
      <c r="CO50" s="9">
        <f t="shared" si="40"/>
        <v>0</v>
      </c>
      <c r="CP50" s="19" t="s">
        <v>98</v>
      </c>
      <c r="CQ50" s="175">
        <v>-1109.5999999999956</v>
      </c>
      <c r="CR50" s="175"/>
      <c r="CS50" s="25"/>
      <c r="CT50" s="177"/>
      <c r="CU50" s="3" t="s">
        <v>79</v>
      </c>
      <c r="CV50" s="26">
        <v>309.19999999999891</v>
      </c>
      <c r="CW50" s="27">
        <v>127.19999999999983</v>
      </c>
      <c r="CX50" s="26">
        <v>309.19999999999936</v>
      </c>
      <c r="CY50" s="26">
        <v>309.19999999999891</v>
      </c>
      <c r="CZ50" s="26">
        <v>1.4211512370476291E-19</v>
      </c>
      <c r="DA50" s="26">
        <v>2.2384638126684359E-13</v>
      </c>
      <c r="DB50" s="26">
        <v>-181.99999999999915</v>
      </c>
      <c r="DC50" s="26">
        <v>-127.2</v>
      </c>
      <c r="DD50" s="19" t="s">
        <v>87</v>
      </c>
      <c r="DE50" s="9">
        <f t="shared" si="41"/>
        <v>0</v>
      </c>
      <c r="DF50" s="19" t="s">
        <v>98</v>
      </c>
      <c r="DG50" s="175">
        <v>-491.19999999999766</v>
      </c>
      <c r="DH50" s="175"/>
      <c r="DI50" s="25"/>
      <c r="DJ50" s="177"/>
      <c r="DK50" s="3" t="s">
        <v>79</v>
      </c>
      <c r="DL50" s="26">
        <v>309.19999999999891</v>
      </c>
      <c r="DM50" s="27">
        <v>127.19999999999983</v>
      </c>
      <c r="DN50" s="26">
        <v>309.19999999999936</v>
      </c>
      <c r="DO50" s="26">
        <v>309.19999999999891</v>
      </c>
      <c r="DP50" s="26">
        <v>1.4211512370476291E-19</v>
      </c>
      <c r="DQ50" s="26">
        <v>2.2384638126684359E-13</v>
      </c>
      <c r="DR50" s="26">
        <v>-181.99999999999915</v>
      </c>
      <c r="DS50" s="26">
        <v>-127.2</v>
      </c>
      <c r="DT50" s="19" t="s">
        <v>87</v>
      </c>
      <c r="DU50" s="9">
        <f t="shared" si="42"/>
        <v>0</v>
      </c>
      <c r="DV50" s="19" t="s">
        <v>98</v>
      </c>
      <c r="DW50" s="175">
        <v>-800.39999999999657</v>
      </c>
      <c r="DX50" s="175"/>
      <c r="DY50" s="25"/>
      <c r="DZ50" s="177"/>
      <c r="EA50" s="3" t="s">
        <v>79</v>
      </c>
      <c r="EB50" s="26">
        <v>309.19999999999891</v>
      </c>
      <c r="EC50" s="27">
        <v>127.19999999999983</v>
      </c>
      <c r="ED50" s="26">
        <v>309.19999999999936</v>
      </c>
      <c r="EE50" s="26">
        <v>309.19999999999891</v>
      </c>
      <c r="EF50" s="26">
        <v>1.4211512370476291E-19</v>
      </c>
      <c r="EG50" s="26">
        <v>2.2384638126684359E-13</v>
      </c>
      <c r="EH50" s="26">
        <v>-181.99999999999915</v>
      </c>
      <c r="EI50" s="26">
        <v>-127.2</v>
      </c>
      <c r="EJ50" s="19" t="s">
        <v>87</v>
      </c>
      <c r="EK50" s="9">
        <f t="shared" si="43"/>
        <v>0</v>
      </c>
      <c r="EL50" s="19" t="s">
        <v>98</v>
      </c>
      <c r="EM50" s="175">
        <v>-1727.9999999999932</v>
      </c>
      <c r="EN50" s="175"/>
      <c r="EO50" s="25"/>
      <c r="EP50" s="177"/>
      <c r="EQ50" s="3" t="s">
        <v>79</v>
      </c>
      <c r="ER50" s="26">
        <v>309.19999999999891</v>
      </c>
      <c r="ES50" s="27">
        <v>127.19999999999983</v>
      </c>
      <c r="ET50" s="26">
        <v>309.19999999999936</v>
      </c>
      <c r="EU50" s="26">
        <v>309.19999999999891</v>
      </c>
      <c r="EV50" s="26">
        <v>1.4211512370476291E-19</v>
      </c>
      <c r="EW50" s="26">
        <v>2.2384638126684359E-13</v>
      </c>
      <c r="EX50" s="26">
        <v>-181.99999999999915</v>
      </c>
      <c r="EY50" s="26">
        <v>-127.2</v>
      </c>
      <c r="EZ50" s="19" t="s">
        <v>87</v>
      </c>
      <c r="FA50" s="9">
        <f t="shared" si="44"/>
        <v>0</v>
      </c>
      <c r="FB50" s="19" t="s">
        <v>98</v>
      </c>
      <c r="FC50" s="175">
        <v>-2964.7999999999888</v>
      </c>
      <c r="FD50" s="175"/>
      <c r="FE50" s="25"/>
      <c r="FF50" s="177"/>
      <c r="FG50" s="3" t="s">
        <v>79</v>
      </c>
      <c r="FH50" s="26">
        <v>309.19999999999891</v>
      </c>
      <c r="FI50" s="27">
        <v>127.19999999999983</v>
      </c>
      <c r="FJ50" s="26">
        <v>309.19999999999936</v>
      </c>
      <c r="FK50" s="26">
        <v>309.19999999999891</v>
      </c>
      <c r="FL50" s="26">
        <v>1.4211512370476291E-19</v>
      </c>
      <c r="FM50" s="26">
        <v>2.2384638126684359E-13</v>
      </c>
      <c r="FN50" s="26">
        <v>-181.99999999999915</v>
      </c>
      <c r="FO50" s="26">
        <v>-127.2</v>
      </c>
      <c r="FP50" s="19" t="s">
        <v>87</v>
      </c>
      <c r="FQ50" s="9">
        <f t="shared" si="45"/>
        <v>0</v>
      </c>
      <c r="FR50" s="19" t="s">
        <v>98</v>
      </c>
      <c r="FS50" s="175">
        <v>-4510.7999999999829</v>
      </c>
      <c r="FT50" s="175"/>
      <c r="FU50" s="25"/>
      <c r="FV50" s="177"/>
      <c r="FW50" s="3" t="s">
        <v>79</v>
      </c>
      <c r="FX50" s="26">
        <v>309.19999999999891</v>
      </c>
      <c r="FY50" s="27">
        <v>127.19999999999983</v>
      </c>
      <c r="FZ50" s="26">
        <v>309.19999999999936</v>
      </c>
      <c r="GA50" s="26">
        <v>309.19999999999891</v>
      </c>
      <c r="GB50" s="26">
        <v>1.4211512370476291E-19</v>
      </c>
      <c r="GC50" s="26">
        <v>2.2384638126684359E-13</v>
      </c>
      <c r="GD50" s="26">
        <v>-181.99999999999915</v>
      </c>
      <c r="GE50" s="26">
        <v>-127.2</v>
      </c>
      <c r="GF50" s="19" t="s">
        <v>87</v>
      </c>
      <c r="GG50" s="9">
        <f t="shared" si="46"/>
        <v>0</v>
      </c>
      <c r="GH50" s="19" t="s">
        <v>98</v>
      </c>
      <c r="GI50" s="175">
        <v>-5129.1999999999816</v>
      </c>
      <c r="GJ50" s="175"/>
      <c r="GK50" s="25"/>
      <c r="GL50" s="206"/>
    </row>
    <row r="51" spans="2:194" s="9" customFormat="1" x14ac:dyDescent="0.2">
      <c r="B51" s="177"/>
      <c r="C51" s="3" t="s">
        <v>80</v>
      </c>
      <c r="D51" s="26">
        <v>499.19999999999811</v>
      </c>
      <c r="E51" s="27">
        <v>127.19999999999969</v>
      </c>
      <c r="F51" s="26">
        <v>309.19999999999879</v>
      </c>
      <c r="G51" s="27">
        <v>499.19999999999811</v>
      </c>
      <c r="H51" s="27">
        <v>2.3100109277438071E-19</v>
      </c>
      <c r="I51" s="27">
        <v>-189.99999999999957</v>
      </c>
      <c r="J51" s="27">
        <v>-181.99999999999878</v>
      </c>
      <c r="K51" s="27">
        <v>-127.19999999999986</v>
      </c>
      <c r="L51" s="19" t="s">
        <v>87</v>
      </c>
      <c r="M51" s="9">
        <f t="shared" si="35"/>
        <v>0</v>
      </c>
      <c r="N51" s="19" t="s">
        <v>99</v>
      </c>
      <c r="O51" s="175">
        <v>-9547.5999999999658</v>
      </c>
      <c r="P51" s="175"/>
      <c r="Q51" s="25"/>
      <c r="R51" s="177"/>
      <c r="S51" s="3" t="s">
        <v>80</v>
      </c>
      <c r="T51" s="26">
        <v>499.19999999999811</v>
      </c>
      <c r="U51" s="27">
        <v>127.19999999999969</v>
      </c>
      <c r="V51" s="26">
        <v>309.19999999999879</v>
      </c>
      <c r="W51" s="27">
        <v>499.19999999999811</v>
      </c>
      <c r="X51" s="27">
        <v>2.3100109277438071E-19</v>
      </c>
      <c r="Y51" s="27">
        <v>-189.99999999999957</v>
      </c>
      <c r="Z51" s="27">
        <v>-181.99999999999878</v>
      </c>
      <c r="AA51" s="27">
        <v>-127.19999999999986</v>
      </c>
      <c r="AB51" s="19" t="s">
        <v>87</v>
      </c>
      <c r="AC51" s="9">
        <f t="shared" si="36"/>
        <v>0</v>
      </c>
      <c r="AD51" s="19" t="s">
        <v>99</v>
      </c>
      <c r="AE51" s="175">
        <v>-9048.3999999999669</v>
      </c>
      <c r="AF51" s="175"/>
      <c r="AG51" s="25"/>
      <c r="AH51" s="177"/>
      <c r="AI51" s="3" t="s">
        <v>80</v>
      </c>
      <c r="AJ51" s="26">
        <v>499.19999999999811</v>
      </c>
      <c r="AK51" s="27">
        <v>127.19999999999969</v>
      </c>
      <c r="AL51" s="26">
        <v>309.19999999999879</v>
      </c>
      <c r="AM51" s="27">
        <v>499.19999999999811</v>
      </c>
      <c r="AN51" s="27">
        <v>2.3100109277438071E-19</v>
      </c>
      <c r="AO51" s="27">
        <v>-189.99999999999957</v>
      </c>
      <c r="AP51" s="27">
        <v>-181.99999999999878</v>
      </c>
      <c r="AQ51" s="27">
        <v>-127.19999999999986</v>
      </c>
      <c r="AR51" s="19" t="s">
        <v>87</v>
      </c>
      <c r="AS51" s="9">
        <f t="shared" si="37"/>
        <v>0</v>
      </c>
      <c r="AT51" s="19" t="s">
        <v>99</v>
      </c>
      <c r="AU51" s="175">
        <v>-7550.7999999999711</v>
      </c>
      <c r="AV51" s="175"/>
      <c r="AW51" s="25"/>
      <c r="AX51" s="177"/>
      <c r="AY51" s="3" t="s">
        <v>80</v>
      </c>
      <c r="AZ51" s="26">
        <v>499.19999999999811</v>
      </c>
      <c r="BA51" s="27">
        <v>127.19999999999969</v>
      </c>
      <c r="BB51" s="26">
        <v>309.19999999999879</v>
      </c>
      <c r="BC51" s="27">
        <v>499.19999999999811</v>
      </c>
      <c r="BD51" s="27">
        <v>2.3100109277438071E-19</v>
      </c>
      <c r="BE51" s="27">
        <v>-189.99999999999957</v>
      </c>
      <c r="BF51" s="27">
        <v>-181.99999999999878</v>
      </c>
      <c r="BG51" s="27">
        <v>-127.19999999999986</v>
      </c>
      <c r="BH51" s="19" t="s">
        <v>87</v>
      </c>
      <c r="BI51" s="9">
        <f t="shared" si="38"/>
        <v>0</v>
      </c>
      <c r="BJ51" s="19" t="s">
        <v>99</v>
      </c>
      <c r="BK51" s="175">
        <v>-6053.199999999978</v>
      </c>
      <c r="BL51" s="175"/>
      <c r="BM51" s="25"/>
      <c r="BN51" s="177"/>
      <c r="BO51" s="3" t="s">
        <v>80</v>
      </c>
      <c r="BP51" s="26">
        <v>499.19999999999811</v>
      </c>
      <c r="BQ51" s="27">
        <v>127.19999999999969</v>
      </c>
      <c r="BR51" s="26">
        <v>309.19999999999879</v>
      </c>
      <c r="BS51" s="27">
        <v>499.19999999999811</v>
      </c>
      <c r="BT51" s="27">
        <v>2.3100109277438071E-19</v>
      </c>
      <c r="BU51" s="27">
        <v>-189.99999999999957</v>
      </c>
      <c r="BV51" s="27">
        <v>-181.99999999999878</v>
      </c>
      <c r="BW51" s="27">
        <v>-127.19999999999986</v>
      </c>
      <c r="BX51" s="19" t="s">
        <v>87</v>
      </c>
      <c r="BY51" s="9">
        <f t="shared" si="39"/>
        <v>0</v>
      </c>
      <c r="BZ51" s="19" t="s">
        <v>99</v>
      </c>
      <c r="CA51" s="175">
        <v>-4056.3999999999846</v>
      </c>
      <c r="CB51" s="175"/>
      <c r="CC51" s="25"/>
      <c r="CD51" s="177"/>
      <c r="CE51" s="3" t="s">
        <v>80</v>
      </c>
      <c r="CF51" s="26">
        <v>499.19999999999811</v>
      </c>
      <c r="CG51" s="27">
        <v>127.19999999999969</v>
      </c>
      <c r="CH51" s="26">
        <v>309.19999999999879</v>
      </c>
      <c r="CI51" s="27">
        <v>499.19999999999811</v>
      </c>
      <c r="CJ51" s="27">
        <v>2.3100109277438071E-19</v>
      </c>
      <c r="CK51" s="27">
        <v>-189.99999999999957</v>
      </c>
      <c r="CL51" s="27">
        <v>-181.99999999999878</v>
      </c>
      <c r="CM51" s="27">
        <v>-127.19999999999986</v>
      </c>
      <c r="CN51" s="19" t="s">
        <v>87</v>
      </c>
      <c r="CO51" s="9">
        <f t="shared" si="40"/>
        <v>0</v>
      </c>
      <c r="CP51" s="19" t="s">
        <v>99</v>
      </c>
      <c r="CQ51" s="175">
        <v>-2059.5999999999926</v>
      </c>
      <c r="CR51" s="175"/>
      <c r="CS51" s="25"/>
      <c r="CT51" s="177"/>
      <c r="CU51" s="3" t="s">
        <v>80</v>
      </c>
      <c r="CV51" s="26">
        <v>499.19999999999811</v>
      </c>
      <c r="CW51" s="27">
        <v>127.19999999999969</v>
      </c>
      <c r="CX51" s="26">
        <v>309.19999999999879</v>
      </c>
      <c r="CY51" s="27">
        <v>499.19999999999811</v>
      </c>
      <c r="CZ51" s="27">
        <v>2.3100109277438071E-19</v>
      </c>
      <c r="DA51" s="27">
        <v>-189.99999999999957</v>
      </c>
      <c r="DB51" s="27">
        <v>-181.99999999999878</v>
      </c>
      <c r="DC51" s="27">
        <v>-127.19999999999986</v>
      </c>
      <c r="DD51" s="19" t="s">
        <v>87</v>
      </c>
      <c r="DE51" s="9">
        <f t="shared" si="41"/>
        <v>0</v>
      </c>
      <c r="DF51" s="19" t="s">
        <v>99</v>
      </c>
      <c r="DG51" s="175">
        <v>-1061.1999999999962</v>
      </c>
      <c r="DH51" s="175"/>
      <c r="DI51" s="25"/>
      <c r="DJ51" s="177"/>
      <c r="DK51" s="3" t="s">
        <v>80</v>
      </c>
      <c r="DL51" s="26">
        <v>499.19999999999811</v>
      </c>
      <c r="DM51" s="27">
        <v>127.19999999999969</v>
      </c>
      <c r="DN51" s="26">
        <v>309.19999999999879</v>
      </c>
      <c r="DO51" s="27">
        <v>499.19999999999811</v>
      </c>
      <c r="DP51" s="27">
        <v>2.3100109277438071E-19</v>
      </c>
      <c r="DQ51" s="27">
        <v>-189.99999999999957</v>
      </c>
      <c r="DR51" s="27">
        <v>-181.99999999999878</v>
      </c>
      <c r="DS51" s="27">
        <v>-127.19999999999986</v>
      </c>
      <c r="DT51" s="19" t="s">
        <v>87</v>
      </c>
      <c r="DU51" s="9">
        <f t="shared" si="42"/>
        <v>0</v>
      </c>
      <c r="DV51" s="19" t="s">
        <v>99</v>
      </c>
      <c r="DW51" s="175">
        <v>-1560.3999999999942</v>
      </c>
      <c r="DX51" s="175"/>
      <c r="DY51" s="25"/>
      <c r="DZ51" s="177"/>
      <c r="EA51" s="3" t="s">
        <v>80</v>
      </c>
      <c r="EB51" s="26">
        <v>499.19999999999811</v>
      </c>
      <c r="EC51" s="27">
        <v>127.19999999999969</v>
      </c>
      <c r="ED51" s="26">
        <v>309.19999999999879</v>
      </c>
      <c r="EE51" s="27">
        <v>499.19999999999811</v>
      </c>
      <c r="EF51" s="27">
        <v>2.3100109277438071E-19</v>
      </c>
      <c r="EG51" s="27">
        <v>-189.99999999999957</v>
      </c>
      <c r="EH51" s="27">
        <v>-181.99999999999878</v>
      </c>
      <c r="EI51" s="27">
        <v>-127.19999999999986</v>
      </c>
      <c r="EJ51" s="19" t="s">
        <v>87</v>
      </c>
      <c r="EK51" s="9">
        <f t="shared" si="43"/>
        <v>0</v>
      </c>
      <c r="EL51" s="19" t="s">
        <v>99</v>
      </c>
      <c r="EM51" s="175">
        <v>-3057.9999999999886</v>
      </c>
      <c r="EN51" s="175"/>
      <c r="EO51" s="25"/>
      <c r="EP51" s="177"/>
      <c r="EQ51" s="3" t="s">
        <v>80</v>
      </c>
      <c r="ER51" s="26">
        <v>499.19999999999811</v>
      </c>
      <c r="ES51" s="27">
        <v>127.19999999999969</v>
      </c>
      <c r="ET51" s="26">
        <v>309.19999999999879</v>
      </c>
      <c r="EU51" s="27">
        <v>499.19999999999811</v>
      </c>
      <c r="EV51" s="27">
        <v>2.3100109277438071E-19</v>
      </c>
      <c r="EW51" s="27">
        <v>-189.99999999999957</v>
      </c>
      <c r="EX51" s="27">
        <v>-181.99999999999878</v>
      </c>
      <c r="EY51" s="27">
        <v>-127.19999999999986</v>
      </c>
      <c r="EZ51" s="19" t="s">
        <v>87</v>
      </c>
      <c r="FA51" s="9">
        <f t="shared" si="44"/>
        <v>0</v>
      </c>
      <c r="FB51" s="19" t="s">
        <v>99</v>
      </c>
      <c r="FC51" s="175">
        <v>-5054.7999999999811</v>
      </c>
      <c r="FD51" s="175"/>
      <c r="FE51" s="25"/>
      <c r="FF51" s="177"/>
      <c r="FG51" s="3" t="s">
        <v>80</v>
      </c>
      <c r="FH51" s="26">
        <v>499.19999999999811</v>
      </c>
      <c r="FI51" s="27">
        <v>127.19999999999969</v>
      </c>
      <c r="FJ51" s="26">
        <v>309.19999999999879</v>
      </c>
      <c r="FK51" s="27">
        <v>499.19999999999811</v>
      </c>
      <c r="FL51" s="27">
        <v>2.3100109277438071E-19</v>
      </c>
      <c r="FM51" s="27">
        <v>-189.99999999999957</v>
      </c>
      <c r="FN51" s="27">
        <v>-181.99999999999878</v>
      </c>
      <c r="FO51" s="27">
        <v>-127.19999999999986</v>
      </c>
      <c r="FP51" s="19" t="s">
        <v>87</v>
      </c>
      <c r="FQ51" s="9">
        <f t="shared" si="45"/>
        <v>0</v>
      </c>
      <c r="FR51" s="19" t="s">
        <v>99</v>
      </c>
      <c r="FS51" s="175">
        <v>-7550.7999999999729</v>
      </c>
      <c r="FT51" s="175"/>
      <c r="FU51" s="25"/>
      <c r="FV51" s="177"/>
      <c r="FW51" s="3" t="s">
        <v>80</v>
      </c>
      <c r="FX51" s="26">
        <v>499.19999999999811</v>
      </c>
      <c r="FY51" s="27">
        <v>127.19999999999969</v>
      </c>
      <c r="FZ51" s="26">
        <v>309.19999999999879</v>
      </c>
      <c r="GA51" s="27">
        <v>499.19999999999811</v>
      </c>
      <c r="GB51" s="27">
        <v>2.3100109277438071E-19</v>
      </c>
      <c r="GC51" s="27">
        <v>-189.99999999999957</v>
      </c>
      <c r="GD51" s="27">
        <v>-181.99999999999878</v>
      </c>
      <c r="GE51" s="27">
        <v>-127.19999999999986</v>
      </c>
      <c r="GF51" s="19" t="s">
        <v>87</v>
      </c>
      <c r="GG51" s="9">
        <f t="shared" si="46"/>
        <v>0</v>
      </c>
      <c r="GH51" s="19" t="s">
        <v>99</v>
      </c>
      <c r="GI51" s="175">
        <v>-8549.199999999968</v>
      </c>
      <c r="GJ51" s="175"/>
      <c r="GK51" s="25"/>
      <c r="GL51" s="206"/>
    </row>
    <row r="52" spans="2:194" s="9" customFormat="1" x14ac:dyDescent="0.2">
      <c r="B52" s="177"/>
      <c r="C52" s="3" t="s">
        <v>81</v>
      </c>
      <c r="D52" s="26">
        <v>-7.1146104454338922E-5</v>
      </c>
      <c r="E52" s="27">
        <v>2.0816638570704285E-20</v>
      </c>
      <c r="F52" s="26">
        <v>4.5102716903192616E-20</v>
      </c>
      <c r="G52" s="27">
        <v>9.7144313329953324E-20</v>
      </c>
      <c r="H52" s="26">
        <v>9.9999802371932077E-4</v>
      </c>
      <c r="I52" s="26">
        <v>-1.7786526113584768E-4</v>
      </c>
      <c r="J52" s="26">
        <v>1.7347198808920236E-21</v>
      </c>
      <c r="K52" s="26">
        <v>-2.6020798213380354E-20</v>
      </c>
      <c r="L52" s="19" t="s">
        <v>102</v>
      </c>
      <c r="M52" s="9">
        <f t="shared" si="35"/>
        <v>6</v>
      </c>
      <c r="N52" s="19" t="s">
        <v>103</v>
      </c>
      <c r="O52" s="175">
        <v>5.679830672271396E-3</v>
      </c>
      <c r="P52" s="175">
        <f t="shared" ref="P52:P55" si="47">O52</f>
        <v>5.679830672271396E-3</v>
      </c>
      <c r="Q52" s="25"/>
      <c r="R52" s="177"/>
      <c r="S52" s="3" t="s">
        <v>81</v>
      </c>
      <c r="T52" s="26">
        <v>-7.1146104454338922E-5</v>
      </c>
      <c r="U52" s="27">
        <v>2.0816638570704285E-20</v>
      </c>
      <c r="V52" s="26">
        <v>4.5102716903192616E-20</v>
      </c>
      <c r="W52" s="27">
        <v>9.7144313329953324E-20</v>
      </c>
      <c r="X52" s="26">
        <v>9.9999802371932077E-4</v>
      </c>
      <c r="Y52" s="26">
        <v>-1.7786526113584768E-4</v>
      </c>
      <c r="Z52" s="26">
        <v>1.7347198808920236E-21</v>
      </c>
      <c r="AA52" s="26">
        <v>-2.6020798213380354E-20</v>
      </c>
      <c r="AB52" s="19" t="s">
        <v>102</v>
      </c>
      <c r="AC52" s="9">
        <f t="shared" si="36"/>
        <v>5.5</v>
      </c>
      <c r="AD52" s="19" t="s">
        <v>103</v>
      </c>
      <c r="AE52" s="175">
        <v>5.2331912387524908E-3</v>
      </c>
      <c r="AF52" s="175">
        <f t="shared" ref="AF52:AF55" si="48">AE52</f>
        <v>5.2331912387524908E-3</v>
      </c>
      <c r="AG52" s="25"/>
      <c r="AH52" s="177"/>
      <c r="AI52" s="3" t="s">
        <v>81</v>
      </c>
      <c r="AJ52" s="26">
        <v>-7.1146104454338922E-5</v>
      </c>
      <c r="AK52" s="27">
        <v>2.0816638570704285E-20</v>
      </c>
      <c r="AL52" s="26">
        <v>4.5102716903192616E-20</v>
      </c>
      <c r="AM52" s="27">
        <v>9.7144313329953324E-20</v>
      </c>
      <c r="AN52" s="26">
        <v>9.9999802371932077E-4</v>
      </c>
      <c r="AO52" s="26">
        <v>-1.7786526113584768E-4</v>
      </c>
      <c r="AP52" s="26">
        <v>1.7347198808920236E-21</v>
      </c>
      <c r="AQ52" s="26">
        <v>-2.6020798213380354E-20</v>
      </c>
      <c r="AR52" s="19" t="s">
        <v>102</v>
      </c>
      <c r="AS52" s="9">
        <f t="shared" si="37"/>
        <v>5</v>
      </c>
      <c r="AT52" s="19" t="s">
        <v>103</v>
      </c>
      <c r="AU52" s="175">
        <v>4.6442595963249074E-3</v>
      </c>
      <c r="AV52" s="175">
        <f t="shared" ref="AV52:AV55" si="49">AU52</f>
        <v>4.6442595963249074E-3</v>
      </c>
      <c r="AW52" s="25"/>
      <c r="AX52" s="177"/>
      <c r="AY52" s="3" t="s">
        <v>81</v>
      </c>
      <c r="AZ52" s="26">
        <v>-7.1146104454338922E-5</v>
      </c>
      <c r="BA52" s="27">
        <v>2.0816638570704285E-20</v>
      </c>
      <c r="BB52" s="26">
        <v>4.5102716903192616E-20</v>
      </c>
      <c r="BC52" s="27">
        <v>9.7144313329953324E-20</v>
      </c>
      <c r="BD52" s="26">
        <v>9.9999802371932077E-4</v>
      </c>
      <c r="BE52" s="26">
        <v>-1.7786526113584768E-4</v>
      </c>
      <c r="BF52" s="26">
        <v>1.7347198808920236E-21</v>
      </c>
      <c r="BG52" s="26">
        <v>-2.6020798213380354E-20</v>
      </c>
      <c r="BH52" s="19" t="s">
        <v>102</v>
      </c>
      <c r="BI52" s="9">
        <f t="shared" si="38"/>
        <v>4</v>
      </c>
      <c r="BJ52" s="19" t="s">
        <v>103</v>
      </c>
      <c r="BK52" s="175">
        <v>3.6798346248327566E-3</v>
      </c>
      <c r="BL52" s="175">
        <f t="shared" ref="BL52:BL55" si="50">BK52</f>
        <v>3.6798346248327566E-3</v>
      </c>
      <c r="BM52" s="25"/>
      <c r="BN52" s="177"/>
      <c r="BO52" s="3" t="s">
        <v>81</v>
      </c>
      <c r="BP52" s="26">
        <v>-7.1146104454338922E-5</v>
      </c>
      <c r="BQ52" s="27">
        <v>2.0816638570704285E-20</v>
      </c>
      <c r="BR52" s="26">
        <v>4.5102716903192616E-20</v>
      </c>
      <c r="BS52" s="27">
        <v>9.7144313329953324E-20</v>
      </c>
      <c r="BT52" s="26">
        <v>9.9999802371932077E-4</v>
      </c>
      <c r="BU52" s="26">
        <v>-1.7786526113584768E-4</v>
      </c>
      <c r="BV52" s="26">
        <v>1.7347198808920236E-21</v>
      </c>
      <c r="BW52" s="26">
        <v>-2.6020798213380354E-20</v>
      </c>
      <c r="BX52" s="19" t="s">
        <v>102</v>
      </c>
      <c r="BY52" s="9">
        <f t="shared" si="39"/>
        <v>3.5</v>
      </c>
      <c r="BZ52" s="19" t="s">
        <v>103</v>
      </c>
      <c r="CA52" s="175">
        <v>3.0197568779508333E-3</v>
      </c>
      <c r="CB52" s="175">
        <f t="shared" ref="CB52:CB55" si="51">CA52</f>
        <v>3.0197568779508333E-3</v>
      </c>
      <c r="CC52" s="25"/>
      <c r="CD52" s="177"/>
      <c r="CE52" s="3" t="s">
        <v>81</v>
      </c>
      <c r="CF52" s="26">
        <v>-7.1146104454338922E-5</v>
      </c>
      <c r="CG52" s="27">
        <v>2.0816638570704285E-20</v>
      </c>
      <c r="CH52" s="26">
        <v>4.5102716903192616E-20</v>
      </c>
      <c r="CI52" s="27">
        <v>9.7144313329953324E-20</v>
      </c>
      <c r="CJ52" s="26">
        <v>9.9999802371932077E-4</v>
      </c>
      <c r="CK52" s="26">
        <v>-1.7786526113584768E-4</v>
      </c>
      <c r="CL52" s="26">
        <v>1.7347198808920236E-21</v>
      </c>
      <c r="CM52" s="26">
        <v>-2.6020798213380354E-20</v>
      </c>
      <c r="CN52" s="19" t="s">
        <v>102</v>
      </c>
      <c r="CO52" s="9">
        <f t="shared" si="40"/>
        <v>3</v>
      </c>
      <c r="CP52" s="19" t="s">
        <v>103</v>
      </c>
      <c r="CQ52" s="175">
        <v>2.3596791310689104E-3</v>
      </c>
      <c r="CR52" s="175">
        <f t="shared" ref="CR52:CR55" si="52">CQ52</f>
        <v>2.3596791310689104E-3</v>
      </c>
      <c r="CS52" s="25"/>
      <c r="CT52" s="177"/>
      <c r="CU52" s="3" t="s">
        <v>81</v>
      </c>
      <c r="CV52" s="26">
        <v>-7.1146104454338922E-5</v>
      </c>
      <c r="CW52" s="27">
        <v>2.0816638570704285E-20</v>
      </c>
      <c r="CX52" s="26">
        <v>4.5102716903192616E-20</v>
      </c>
      <c r="CY52" s="27">
        <v>9.7144313329953324E-20</v>
      </c>
      <c r="CZ52" s="26">
        <v>9.9999802371932077E-4</v>
      </c>
      <c r="DA52" s="26">
        <v>-1.7786526113584768E-4</v>
      </c>
      <c r="DB52" s="26">
        <v>1.7347198808920236E-21</v>
      </c>
      <c r="DC52" s="26">
        <v>-2.6020798213380354E-20</v>
      </c>
      <c r="DD52" s="19" t="s">
        <v>102</v>
      </c>
      <c r="DE52" s="9">
        <f t="shared" si="41"/>
        <v>3</v>
      </c>
      <c r="DF52" s="19" t="s">
        <v>103</v>
      </c>
      <c r="DG52" s="175">
        <v>2.2173869221602323E-3</v>
      </c>
      <c r="DH52" s="175">
        <f t="shared" ref="DH52:DH55" si="53">DG52</f>
        <v>2.2173869221602323E-3</v>
      </c>
      <c r="DI52" s="25"/>
      <c r="DJ52" s="177"/>
      <c r="DK52" s="3" t="s">
        <v>81</v>
      </c>
      <c r="DL52" s="26">
        <v>-7.1146104454338922E-5</v>
      </c>
      <c r="DM52" s="27">
        <v>2.0816638570704285E-20</v>
      </c>
      <c r="DN52" s="26">
        <v>4.5102716903192616E-20</v>
      </c>
      <c r="DO52" s="27">
        <v>9.7144313329953324E-20</v>
      </c>
      <c r="DP52" s="26">
        <v>9.9999802371932077E-4</v>
      </c>
      <c r="DQ52" s="26">
        <v>-1.7786526113584768E-4</v>
      </c>
      <c r="DR52" s="26">
        <v>1.7347198808920236E-21</v>
      </c>
      <c r="DS52" s="26">
        <v>-2.6020798213380354E-20</v>
      </c>
      <c r="DT52" s="19" t="s">
        <v>102</v>
      </c>
      <c r="DU52" s="9">
        <f t="shared" si="42"/>
        <v>3</v>
      </c>
      <c r="DV52" s="19" t="s">
        <v>103</v>
      </c>
      <c r="DW52" s="175">
        <v>2.2885330266145714E-3</v>
      </c>
      <c r="DX52" s="175">
        <f t="shared" ref="DX52:DX55" si="54">DW52</f>
        <v>2.2885330266145714E-3</v>
      </c>
      <c r="DY52" s="25"/>
      <c r="DZ52" s="177"/>
      <c r="EA52" s="3" t="s">
        <v>81</v>
      </c>
      <c r="EB52" s="26">
        <v>-7.1146104454338922E-5</v>
      </c>
      <c r="EC52" s="27">
        <v>2.0816638570704285E-20</v>
      </c>
      <c r="ED52" s="26">
        <v>4.5102716903192616E-20</v>
      </c>
      <c r="EE52" s="27">
        <v>9.7144313329953324E-20</v>
      </c>
      <c r="EF52" s="26">
        <v>9.9999802371932077E-4</v>
      </c>
      <c r="EG52" s="26">
        <v>-1.7786526113584768E-4</v>
      </c>
      <c r="EH52" s="26">
        <v>1.7347198808920236E-21</v>
      </c>
      <c r="EI52" s="26">
        <v>-2.6020798213380354E-20</v>
      </c>
      <c r="EJ52" s="19" t="s">
        <v>102</v>
      </c>
      <c r="EK52" s="9">
        <f t="shared" si="43"/>
        <v>3.5</v>
      </c>
      <c r="EL52" s="19" t="s">
        <v>103</v>
      </c>
      <c r="EM52" s="175">
        <v>2.8774646690421556E-3</v>
      </c>
      <c r="EN52" s="175">
        <f t="shared" ref="EN52:EN55" si="55">EM52</f>
        <v>2.8774646690421556E-3</v>
      </c>
      <c r="EO52" s="25"/>
      <c r="EP52" s="177"/>
      <c r="EQ52" s="3" t="s">
        <v>81</v>
      </c>
      <c r="ER52" s="26">
        <v>-7.1146104454338922E-5</v>
      </c>
      <c r="ES52" s="27">
        <v>2.0816638570704285E-20</v>
      </c>
      <c r="ET52" s="26">
        <v>4.5102716903192616E-20</v>
      </c>
      <c r="EU52" s="27">
        <v>9.7144313329953324E-20</v>
      </c>
      <c r="EV52" s="26">
        <v>9.9999802371932077E-4</v>
      </c>
      <c r="EW52" s="26">
        <v>-1.7786526113584768E-4</v>
      </c>
      <c r="EX52" s="26">
        <v>1.7347198808920236E-21</v>
      </c>
      <c r="EY52" s="26">
        <v>-2.6020798213380354E-20</v>
      </c>
      <c r="EZ52" s="19" t="s">
        <v>102</v>
      </c>
      <c r="FA52" s="9">
        <f t="shared" si="44"/>
        <v>4</v>
      </c>
      <c r="FB52" s="19" t="s">
        <v>103</v>
      </c>
      <c r="FC52" s="175">
        <v>3.5375424159240785E-3</v>
      </c>
      <c r="FD52" s="175">
        <f t="shared" ref="FD52:FD55" si="56">FC52</f>
        <v>3.5375424159240785E-3</v>
      </c>
      <c r="FE52" s="25"/>
      <c r="FF52" s="177"/>
      <c r="FG52" s="3" t="s">
        <v>81</v>
      </c>
      <c r="FH52" s="26">
        <v>-7.1146104454338922E-5</v>
      </c>
      <c r="FI52" s="27">
        <v>2.0816638570704285E-20</v>
      </c>
      <c r="FJ52" s="26">
        <v>4.5102716903192616E-20</v>
      </c>
      <c r="FK52" s="27">
        <v>9.7144313329953324E-20</v>
      </c>
      <c r="FL52" s="26">
        <v>9.9999802371932077E-4</v>
      </c>
      <c r="FM52" s="26">
        <v>-1.7786526113584768E-4</v>
      </c>
      <c r="FN52" s="26">
        <v>1.7347198808920236E-21</v>
      </c>
      <c r="FO52" s="26">
        <v>-2.6020798213380354E-20</v>
      </c>
      <c r="FP52" s="19" t="s">
        <v>102</v>
      </c>
      <c r="FQ52" s="9">
        <f t="shared" si="45"/>
        <v>4.5</v>
      </c>
      <c r="FR52" s="19" t="s">
        <v>103</v>
      </c>
      <c r="FS52" s="175">
        <v>4.2687662672603391E-3</v>
      </c>
      <c r="FT52" s="175">
        <f t="shared" ref="FT52:FT55" si="57">FS52</f>
        <v>4.2687662672603391E-3</v>
      </c>
      <c r="FU52" s="25"/>
      <c r="FV52" s="177"/>
      <c r="FW52" s="3" t="s">
        <v>81</v>
      </c>
      <c r="FX52" s="26">
        <v>-7.1146104454338922E-5</v>
      </c>
      <c r="FY52" s="27">
        <v>2.0816638570704285E-20</v>
      </c>
      <c r="FZ52" s="26">
        <v>4.5102716903192616E-20</v>
      </c>
      <c r="GA52" s="27">
        <v>9.7144313329953324E-20</v>
      </c>
      <c r="GB52" s="26">
        <v>9.9999802371932077E-4</v>
      </c>
      <c r="GC52" s="26">
        <v>-1.7786526113584768E-4</v>
      </c>
      <c r="GD52" s="26">
        <v>1.7347198808920236E-21</v>
      </c>
      <c r="GE52" s="26">
        <v>-2.6020798213380354E-20</v>
      </c>
      <c r="GF52" s="19" t="s">
        <v>102</v>
      </c>
      <c r="GG52" s="9">
        <f t="shared" si="46"/>
        <v>5</v>
      </c>
      <c r="GH52" s="19" t="s">
        <v>103</v>
      </c>
      <c r="GI52" s="175">
        <v>4.7865518052335847E-3</v>
      </c>
      <c r="GJ52" s="175">
        <f t="shared" ref="GJ52:GJ55" si="58">GI52</f>
        <v>4.7865518052335847E-3</v>
      </c>
      <c r="GK52" s="25"/>
      <c r="GL52" s="206"/>
    </row>
    <row r="53" spans="2:194" s="9" customFormat="1" x14ac:dyDescent="0.2">
      <c r="B53" s="177"/>
      <c r="C53" s="3" t="s">
        <v>82</v>
      </c>
      <c r="D53" s="26">
        <v>-196.40314940088984</v>
      </c>
      <c r="E53" s="27">
        <v>1.6895822581542346E-13</v>
      </c>
      <c r="F53" s="26">
        <v>4.4066131868076655E-13</v>
      </c>
      <c r="G53" s="27">
        <v>-189.99999999999932</v>
      </c>
      <c r="H53" s="26">
        <v>-1.7786526113584765E-4</v>
      </c>
      <c r="I53" s="27">
        <v>353.99212649777348</v>
      </c>
      <c r="J53" s="27">
        <v>-90.000000000000256</v>
      </c>
      <c r="K53" s="27">
        <v>-1.5069247167321551E-13</v>
      </c>
      <c r="L53" s="19" t="s">
        <v>105</v>
      </c>
      <c r="M53" s="9">
        <f t="shared" si="35"/>
        <v>7</v>
      </c>
      <c r="N53" s="19" t="s">
        <v>106</v>
      </c>
      <c r="O53" s="175">
        <v>4491.1847605044122</v>
      </c>
      <c r="P53" s="175">
        <f t="shared" si="47"/>
        <v>4491.1847605044122</v>
      </c>
      <c r="Q53" s="25"/>
      <c r="R53" s="177"/>
      <c r="S53" s="3" t="s">
        <v>82</v>
      </c>
      <c r="T53" s="26">
        <v>-196.40314940088984</v>
      </c>
      <c r="U53" s="27">
        <v>1.6895822581542346E-13</v>
      </c>
      <c r="V53" s="26">
        <v>4.4066131868076655E-13</v>
      </c>
      <c r="W53" s="27">
        <v>-189.99999999999932</v>
      </c>
      <c r="X53" s="26">
        <v>-1.7786526113584765E-4</v>
      </c>
      <c r="Y53" s="27">
        <v>353.99212649777348</v>
      </c>
      <c r="Z53" s="27">
        <v>-90.000000000000256</v>
      </c>
      <c r="AA53" s="27">
        <v>-1.5069247167321551E-13</v>
      </c>
      <c r="AB53" s="19" t="s">
        <v>105</v>
      </c>
      <c r="AC53" s="9">
        <f t="shared" si="36"/>
        <v>6.5</v>
      </c>
      <c r="AD53" s="19" t="s">
        <v>106</v>
      </c>
      <c r="AE53" s="175">
        <v>4260.9872114877116</v>
      </c>
      <c r="AF53" s="175">
        <f t="shared" si="48"/>
        <v>4260.9872114877116</v>
      </c>
      <c r="AG53" s="25"/>
      <c r="AH53" s="177"/>
      <c r="AI53" s="3" t="s">
        <v>82</v>
      </c>
      <c r="AJ53" s="26">
        <v>-196.40314940088984</v>
      </c>
      <c r="AK53" s="27">
        <v>1.6895822581542346E-13</v>
      </c>
      <c r="AL53" s="26">
        <v>4.4066131868076655E-13</v>
      </c>
      <c r="AM53" s="27">
        <v>-189.99999999999932</v>
      </c>
      <c r="AN53" s="26">
        <v>-1.7786526113584765E-4</v>
      </c>
      <c r="AO53" s="27">
        <v>353.99212649777348</v>
      </c>
      <c r="AP53" s="27">
        <v>-90.000000000000256</v>
      </c>
      <c r="AQ53" s="27">
        <v>-1.5069247167321551E-13</v>
      </c>
      <c r="AR53" s="19" t="s">
        <v>105</v>
      </c>
      <c r="AS53" s="9">
        <f t="shared" si="37"/>
        <v>6</v>
      </c>
      <c r="AT53" s="19" t="s">
        <v>106</v>
      </c>
      <c r="AU53" s="175">
        <v>3637.9833636692319</v>
      </c>
      <c r="AV53" s="175">
        <f t="shared" si="49"/>
        <v>3637.9833636692319</v>
      </c>
      <c r="AW53" s="25"/>
      <c r="AX53" s="177"/>
      <c r="AY53" s="3" t="s">
        <v>82</v>
      </c>
      <c r="AZ53" s="26">
        <v>-196.40314940088984</v>
      </c>
      <c r="BA53" s="27">
        <v>1.6895822581542346E-13</v>
      </c>
      <c r="BB53" s="26">
        <v>4.4066131868076655E-13</v>
      </c>
      <c r="BC53" s="27">
        <v>-189.99999999999932</v>
      </c>
      <c r="BD53" s="26">
        <v>-1.7786526113584765E-4</v>
      </c>
      <c r="BE53" s="27">
        <v>353.99212649777348</v>
      </c>
      <c r="BF53" s="27">
        <v>-90.000000000000256</v>
      </c>
      <c r="BG53" s="27">
        <v>-1.5069247167321551E-13</v>
      </c>
      <c r="BH53" s="19" t="s">
        <v>105</v>
      </c>
      <c r="BI53" s="9">
        <f t="shared" si="38"/>
        <v>5</v>
      </c>
      <c r="BJ53" s="19" t="s">
        <v>106</v>
      </c>
      <c r="BK53" s="175">
        <v>2981.1851162349399</v>
      </c>
      <c r="BL53" s="175">
        <f t="shared" si="50"/>
        <v>2981.1851162349399</v>
      </c>
      <c r="BM53" s="25"/>
      <c r="BN53" s="177"/>
      <c r="BO53" s="3" t="s">
        <v>82</v>
      </c>
      <c r="BP53" s="26">
        <v>-196.40314940088984</v>
      </c>
      <c r="BQ53" s="27">
        <v>1.6895822581542346E-13</v>
      </c>
      <c r="BR53" s="26">
        <v>4.4066131868076655E-13</v>
      </c>
      <c r="BS53" s="27">
        <v>-189.99999999999932</v>
      </c>
      <c r="BT53" s="26">
        <v>-1.7786526113584765E-4</v>
      </c>
      <c r="BU53" s="27">
        <v>353.99212649777348</v>
      </c>
      <c r="BV53" s="27">
        <v>-90.000000000000256</v>
      </c>
      <c r="BW53" s="27">
        <v>-1.5069247167321551E-13</v>
      </c>
      <c r="BX53" s="19" t="s">
        <v>105</v>
      </c>
      <c r="BY53" s="9">
        <f t="shared" si="39"/>
        <v>4.5</v>
      </c>
      <c r="BZ53" s="19" t="s">
        <v>106</v>
      </c>
      <c r="CA53" s="175">
        <v>2161.7781190155697</v>
      </c>
      <c r="CB53" s="175">
        <f t="shared" si="51"/>
        <v>2161.7781190155697</v>
      </c>
      <c r="CC53" s="25"/>
      <c r="CD53" s="177"/>
      <c r="CE53" s="3" t="s">
        <v>82</v>
      </c>
      <c r="CF53" s="26">
        <v>-196.40314940088984</v>
      </c>
      <c r="CG53" s="27">
        <v>1.6895822581542346E-13</v>
      </c>
      <c r="CH53" s="26">
        <v>4.4066131868076655E-13</v>
      </c>
      <c r="CI53" s="27">
        <v>-189.99999999999932</v>
      </c>
      <c r="CJ53" s="26">
        <v>-1.7786526113584765E-4</v>
      </c>
      <c r="CK53" s="27">
        <v>353.99212649777348</v>
      </c>
      <c r="CL53" s="27">
        <v>-90.000000000000256</v>
      </c>
      <c r="CM53" s="27">
        <v>-1.5069247167321551E-13</v>
      </c>
      <c r="CN53" s="19" t="s">
        <v>105</v>
      </c>
      <c r="CO53" s="9">
        <f t="shared" si="40"/>
        <v>4</v>
      </c>
      <c r="CP53" s="19" t="s">
        <v>106</v>
      </c>
      <c r="CQ53" s="175">
        <v>1342.3711217961993</v>
      </c>
      <c r="CR53" s="175">
        <f t="shared" si="52"/>
        <v>1342.3711217961993</v>
      </c>
      <c r="CS53" s="25"/>
      <c r="CT53" s="177"/>
      <c r="CU53" s="3" t="s">
        <v>82</v>
      </c>
      <c r="CV53" s="26">
        <v>-196.40314940088984</v>
      </c>
      <c r="CW53" s="27">
        <v>1.6895822581542346E-13</v>
      </c>
      <c r="CX53" s="26">
        <v>4.4066131868076655E-13</v>
      </c>
      <c r="CY53" s="27">
        <v>-189.99999999999932</v>
      </c>
      <c r="CZ53" s="26">
        <v>-1.7786526113584765E-4</v>
      </c>
      <c r="DA53" s="27">
        <v>353.99212649777348</v>
      </c>
      <c r="DB53" s="27">
        <v>-90.000000000000256</v>
      </c>
      <c r="DC53" s="27">
        <v>-1.5069247167321551E-13</v>
      </c>
      <c r="DD53" s="19" t="s">
        <v>105</v>
      </c>
      <c r="DE53" s="9">
        <f t="shared" si="41"/>
        <v>4</v>
      </c>
      <c r="DF53" s="19" t="s">
        <v>106</v>
      </c>
      <c r="DG53" s="175">
        <v>949.5648229944195</v>
      </c>
      <c r="DH53" s="175">
        <f t="shared" si="53"/>
        <v>949.5648229944195</v>
      </c>
      <c r="DI53" s="25"/>
      <c r="DJ53" s="177"/>
      <c r="DK53" s="3" t="s">
        <v>82</v>
      </c>
      <c r="DL53" s="26">
        <v>-196.40314940088984</v>
      </c>
      <c r="DM53" s="27">
        <v>1.6895822581542346E-13</v>
      </c>
      <c r="DN53" s="26">
        <v>4.4066131868076655E-13</v>
      </c>
      <c r="DO53" s="27">
        <v>-189.99999999999932</v>
      </c>
      <c r="DP53" s="26">
        <v>-1.7786526113584765E-4</v>
      </c>
      <c r="DQ53" s="27">
        <v>353.99212649777348</v>
      </c>
      <c r="DR53" s="27">
        <v>-90.000000000000256</v>
      </c>
      <c r="DS53" s="27">
        <v>-1.5069247167321551E-13</v>
      </c>
      <c r="DT53" s="19" t="s">
        <v>105</v>
      </c>
      <c r="DU53" s="9">
        <f t="shared" si="42"/>
        <v>4</v>
      </c>
      <c r="DV53" s="19" t="s">
        <v>106</v>
      </c>
      <c r="DW53" s="175">
        <v>1145.9679723953093</v>
      </c>
      <c r="DX53" s="175">
        <f t="shared" si="54"/>
        <v>1145.9679723953093</v>
      </c>
      <c r="DY53" s="25"/>
      <c r="DZ53" s="177"/>
      <c r="EA53" s="3" t="s">
        <v>82</v>
      </c>
      <c r="EB53" s="26">
        <v>-196.40314940088984</v>
      </c>
      <c r="EC53" s="27">
        <v>1.6895822581542346E-13</v>
      </c>
      <c r="ED53" s="26">
        <v>4.4066131868076655E-13</v>
      </c>
      <c r="EE53" s="27">
        <v>-189.99999999999932</v>
      </c>
      <c r="EF53" s="26">
        <v>-1.7786526113584765E-4</v>
      </c>
      <c r="EG53" s="27">
        <v>353.99212649777348</v>
      </c>
      <c r="EH53" s="27">
        <v>-90.000000000000256</v>
      </c>
      <c r="EI53" s="27">
        <v>-1.5069247167321551E-13</v>
      </c>
      <c r="EJ53" s="19" t="s">
        <v>105</v>
      </c>
      <c r="EK53" s="9">
        <f t="shared" si="43"/>
        <v>4.5</v>
      </c>
      <c r="EL53" s="19" t="s">
        <v>106</v>
      </c>
      <c r="EM53" s="175">
        <v>1768.9718202137897</v>
      </c>
      <c r="EN53" s="175">
        <f t="shared" si="55"/>
        <v>1768.9718202137897</v>
      </c>
      <c r="EO53" s="25"/>
      <c r="EP53" s="177"/>
      <c r="EQ53" s="3" t="s">
        <v>82</v>
      </c>
      <c r="ER53" s="26">
        <v>-196.40314940088984</v>
      </c>
      <c r="ES53" s="27">
        <v>1.6895822581542346E-13</v>
      </c>
      <c r="ET53" s="26">
        <v>4.4066131868076655E-13</v>
      </c>
      <c r="EU53" s="27">
        <v>-189.99999999999932</v>
      </c>
      <c r="EV53" s="26">
        <v>-1.7786526113584765E-4</v>
      </c>
      <c r="EW53" s="27">
        <v>353.99212649777348</v>
      </c>
      <c r="EX53" s="27">
        <v>-90.000000000000256</v>
      </c>
      <c r="EY53" s="27">
        <v>-1.5069247167321551E-13</v>
      </c>
      <c r="EZ53" s="19" t="s">
        <v>105</v>
      </c>
      <c r="FA53" s="9">
        <f t="shared" si="44"/>
        <v>5</v>
      </c>
      <c r="FB53" s="19" t="s">
        <v>106</v>
      </c>
      <c r="FC53" s="175">
        <v>2588.3788174331607</v>
      </c>
      <c r="FD53" s="175">
        <f t="shared" si="56"/>
        <v>2588.3788174331607</v>
      </c>
      <c r="FE53" s="25"/>
      <c r="FF53" s="177"/>
      <c r="FG53" s="3" t="s">
        <v>82</v>
      </c>
      <c r="FH53" s="26">
        <v>-196.40314940088984</v>
      </c>
      <c r="FI53" s="27">
        <v>1.6895822581542346E-13</v>
      </c>
      <c r="FJ53" s="26">
        <v>4.4066131868076655E-13</v>
      </c>
      <c r="FK53" s="27">
        <v>-189.99999999999932</v>
      </c>
      <c r="FL53" s="26">
        <v>-1.7786526113584765E-4</v>
      </c>
      <c r="FM53" s="27">
        <v>353.99212649777348</v>
      </c>
      <c r="FN53" s="27">
        <v>-90.000000000000256</v>
      </c>
      <c r="FO53" s="27">
        <v>-1.5069247167321551E-13</v>
      </c>
      <c r="FP53" s="19" t="s">
        <v>105</v>
      </c>
      <c r="FQ53" s="9">
        <f t="shared" si="45"/>
        <v>5.5</v>
      </c>
      <c r="FR53" s="19" t="s">
        <v>106</v>
      </c>
      <c r="FS53" s="175">
        <v>3604.1889640534214</v>
      </c>
      <c r="FT53" s="175">
        <f t="shared" si="57"/>
        <v>3604.1889640534214</v>
      </c>
      <c r="FU53" s="25"/>
      <c r="FV53" s="177"/>
      <c r="FW53" s="3" t="s">
        <v>82</v>
      </c>
      <c r="FX53" s="26">
        <v>-196.40314940088984</v>
      </c>
      <c r="FY53" s="27">
        <v>1.6895822581542346E-13</v>
      </c>
      <c r="FZ53" s="26">
        <v>4.4066131868076655E-13</v>
      </c>
      <c r="GA53" s="27">
        <v>-189.99999999999932</v>
      </c>
      <c r="GB53" s="26">
        <v>-1.7786526113584765E-4</v>
      </c>
      <c r="GC53" s="27">
        <v>353.99212649777348</v>
      </c>
      <c r="GD53" s="27">
        <v>-90.000000000000256</v>
      </c>
      <c r="GE53" s="27">
        <v>-1.5069247167321551E-13</v>
      </c>
      <c r="GF53" s="19" t="s">
        <v>105</v>
      </c>
      <c r="GG53" s="9">
        <f t="shared" si="46"/>
        <v>6</v>
      </c>
      <c r="GH53" s="19" t="s">
        <v>106</v>
      </c>
      <c r="GI53" s="175">
        <v>4030.789662471012</v>
      </c>
      <c r="GJ53" s="175">
        <f t="shared" si="58"/>
        <v>4030.789662471012</v>
      </c>
      <c r="GK53" s="25"/>
      <c r="GL53" s="206"/>
    </row>
    <row r="54" spans="2:194" s="9" customFormat="1" x14ac:dyDescent="0.2">
      <c r="B54" s="177"/>
      <c r="C54" s="3" t="s">
        <v>83</v>
      </c>
      <c r="D54" s="26">
        <v>-181.99999999999892</v>
      </c>
      <c r="E54" s="27">
        <v>2.0728599929215454E-13</v>
      </c>
      <c r="F54" s="26">
        <v>-181.99999999999923</v>
      </c>
      <c r="G54" s="27">
        <v>-181.99999999999892</v>
      </c>
      <c r="H54" s="26">
        <v>-7.6868239963327431E-20</v>
      </c>
      <c r="I54" s="27">
        <v>-90.000000000000114</v>
      </c>
      <c r="J54" s="26">
        <v>361.99999999999909</v>
      </c>
      <c r="K54" s="26">
        <v>-90.000000000000085</v>
      </c>
      <c r="L54" s="19" t="s">
        <v>109</v>
      </c>
      <c r="M54" s="9">
        <f t="shared" si="35"/>
        <v>6</v>
      </c>
      <c r="N54" s="19" t="s">
        <v>108</v>
      </c>
      <c r="O54" s="175">
        <v>3457.9999999999791</v>
      </c>
      <c r="P54" s="175">
        <f t="shared" si="47"/>
        <v>3457.9999999999791</v>
      </c>
      <c r="Q54" s="25"/>
      <c r="R54" s="177"/>
      <c r="S54" s="3" t="s">
        <v>83</v>
      </c>
      <c r="T54" s="26">
        <v>-181.99999999999892</v>
      </c>
      <c r="U54" s="27">
        <v>2.0728599929215454E-13</v>
      </c>
      <c r="V54" s="26">
        <v>-181.99999999999923</v>
      </c>
      <c r="W54" s="27">
        <v>-181.99999999999892</v>
      </c>
      <c r="X54" s="26">
        <v>-7.6868239963327431E-20</v>
      </c>
      <c r="Y54" s="27">
        <v>-90.000000000000114</v>
      </c>
      <c r="Z54" s="26">
        <v>361.99999999999909</v>
      </c>
      <c r="AA54" s="26">
        <v>-90.000000000000085</v>
      </c>
      <c r="AB54" s="19" t="s">
        <v>109</v>
      </c>
      <c r="AC54" s="9">
        <f t="shared" si="36"/>
        <v>5.5</v>
      </c>
      <c r="AD54" s="19" t="s">
        <v>108</v>
      </c>
      <c r="AE54" s="175">
        <v>3275.9999999999804</v>
      </c>
      <c r="AF54" s="175">
        <f t="shared" si="48"/>
        <v>3275.9999999999804</v>
      </c>
      <c r="AG54" s="25"/>
      <c r="AH54" s="177"/>
      <c r="AI54" s="3" t="s">
        <v>83</v>
      </c>
      <c r="AJ54" s="26">
        <v>-181.99999999999892</v>
      </c>
      <c r="AK54" s="27">
        <v>2.0728599929215454E-13</v>
      </c>
      <c r="AL54" s="26">
        <v>-181.99999999999923</v>
      </c>
      <c r="AM54" s="27">
        <v>-181.99999999999892</v>
      </c>
      <c r="AN54" s="26">
        <v>-7.6868239963327431E-20</v>
      </c>
      <c r="AO54" s="27">
        <v>-90.000000000000114</v>
      </c>
      <c r="AP54" s="26">
        <v>361.99999999999909</v>
      </c>
      <c r="AQ54" s="26">
        <v>-90.000000000000085</v>
      </c>
      <c r="AR54" s="19" t="s">
        <v>109</v>
      </c>
      <c r="AS54" s="9">
        <f t="shared" si="37"/>
        <v>5</v>
      </c>
      <c r="AT54" s="19" t="s">
        <v>108</v>
      </c>
      <c r="AU54" s="175">
        <v>2729.9999999999832</v>
      </c>
      <c r="AV54" s="175">
        <f t="shared" si="49"/>
        <v>2729.9999999999832</v>
      </c>
      <c r="AW54" s="25"/>
      <c r="AX54" s="177"/>
      <c r="AY54" s="3" t="s">
        <v>83</v>
      </c>
      <c r="AZ54" s="26">
        <v>-181.99999999999892</v>
      </c>
      <c r="BA54" s="27">
        <v>2.0728599929215454E-13</v>
      </c>
      <c r="BB54" s="26">
        <v>-181.99999999999923</v>
      </c>
      <c r="BC54" s="27">
        <v>-181.99999999999892</v>
      </c>
      <c r="BD54" s="26">
        <v>-7.6868239963327431E-20</v>
      </c>
      <c r="BE54" s="27">
        <v>-90.000000000000114</v>
      </c>
      <c r="BF54" s="26">
        <v>361.99999999999909</v>
      </c>
      <c r="BG54" s="26">
        <v>-90.000000000000085</v>
      </c>
      <c r="BH54" s="19" t="s">
        <v>109</v>
      </c>
      <c r="BI54" s="9">
        <f t="shared" si="38"/>
        <v>4</v>
      </c>
      <c r="BJ54" s="19" t="s">
        <v>108</v>
      </c>
      <c r="BK54" s="175">
        <v>2183.9999999999873</v>
      </c>
      <c r="BL54" s="175">
        <f t="shared" si="50"/>
        <v>2183.9999999999873</v>
      </c>
      <c r="BM54" s="25"/>
      <c r="BN54" s="177"/>
      <c r="BO54" s="3" t="s">
        <v>83</v>
      </c>
      <c r="BP54" s="26">
        <v>-181.99999999999892</v>
      </c>
      <c r="BQ54" s="27">
        <v>2.0728599929215454E-13</v>
      </c>
      <c r="BR54" s="26">
        <v>-181.99999999999923</v>
      </c>
      <c r="BS54" s="27">
        <v>-181.99999999999892</v>
      </c>
      <c r="BT54" s="26">
        <v>-7.6868239963327431E-20</v>
      </c>
      <c r="BU54" s="27">
        <v>-90.000000000000114</v>
      </c>
      <c r="BV54" s="26">
        <v>361.99999999999909</v>
      </c>
      <c r="BW54" s="26">
        <v>-90.000000000000085</v>
      </c>
      <c r="BX54" s="19" t="s">
        <v>109</v>
      </c>
      <c r="BY54" s="9">
        <f t="shared" si="39"/>
        <v>3.5</v>
      </c>
      <c r="BZ54" s="19" t="s">
        <v>108</v>
      </c>
      <c r="CA54" s="175">
        <v>1455.9999999999911</v>
      </c>
      <c r="CB54" s="175">
        <f t="shared" si="51"/>
        <v>1455.9999999999911</v>
      </c>
      <c r="CC54" s="25"/>
      <c r="CD54" s="177"/>
      <c r="CE54" s="3" t="s">
        <v>83</v>
      </c>
      <c r="CF54" s="26">
        <v>-181.99999999999892</v>
      </c>
      <c r="CG54" s="27">
        <v>2.0728599929215454E-13</v>
      </c>
      <c r="CH54" s="26">
        <v>-181.99999999999923</v>
      </c>
      <c r="CI54" s="27">
        <v>-181.99999999999892</v>
      </c>
      <c r="CJ54" s="26">
        <v>-7.6868239963327431E-20</v>
      </c>
      <c r="CK54" s="27">
        <v>-90.000000000000114</v>
      </c>
      <c r="CL54" s="26">
        <v>361.99999999999909</v>
      </c>
      <c r="CM54" s="26">
        <v>-90.000000000000085</v>
      </c>
      <c r="CN54" s="19" t="s">
        <v>109</v>
      </c>
      <c r="CO54" s="9">
        <f t="shared" si="40"/>
        <v>3</v>
      </c>
      <c r="CP54" s="19" t="s">
        <v>108</v>
      </c>
      <c r="CQ54" s="175">
        <v>727.99999999999545</v>
      </c>
      <c r="CR54" s="175">
        <f t="shared" si="52"/>
        <v>727.99999999999545</v>
      </c>
      <c r="CS54" s="25"/>
      <c r="CT54" s="177"/>
      <c r="CU54" s="3" t="s">
        <v>83</v>
      </c>
      <c r="CV54" s="26">
        <v>-181.99999999999892</v>
      </c>
      <c r="CW54" s="27">
        <v>2.0728599929215454E-13</v>
      </c>
      <c r="CX54" s="26">
        <v>-181.99999999999923</v>
      </c>
      <c r="CY54" s="27">
        <v>-181.99999999999892</v>
      </c>
      <c r="CZ54" s="26">
        <v>-7.6868239963327431E-20</v>
      </c>
      <c r="DA54" s="27">
        <v>-90.000000000000114</v>
      </c>
      <c r="DB54" s="26">
        <v>361.99999999999909</v>
      </c>
      <c r="DC54" s="26">
        <v>-90.000000000000085</v>
      </c>
      <c r="DD54" s="19" t="s">
        <v>109</v>
      </c>
      <c r="DE54" s="9">
        <f t="shared" si="41"/>
        <v>3</v>
      </c>
      <c r="DF54" s="19" t="s">
        <v>108</v>
      </c>
      <c r="DG54" s="175">
        <v>363.99999999999778</v>
      </c>
      <c r="DH54" s="175">
        <f t="shared" si="53"/>
        <v>363.99999999999778</v>
      </c>
      <c r="DI54" s="25"/>
      <c r="DJ54" s="177"/>
      <c r="DK54" s="3" t="s">
        <v>83</v>
      </c>
      <c r="DL54" s="26">
        <v>-181.99999999999892</v>
      </c>
      <c r="DM54" s="27">
        <v>2.0728599929215454E-13</v>
      </c>
      <c r="DN54" s="26">
        <v>-181.99999999999923</v>
      </c>
      <c r="DO54" s="27">
        <v>-181.99999999999892</v>
      </c>
      <c r="DP54" s="26">
        <v>-7.6868239963327431E-20</v>
      </c>
      <c r="DQ54" s="27">
        <v>-90.000000000000114</v>
      </c>
      <c r="DR54" s="26">
        <v>361.99999999999909</v>
      </c>
      <c r="DS54" s="26">
        <v>-90.000000000000085</v>
      </c>
      <c r="DT54" s="19" t="s">
        <v>109</v>
      </c>
      <c r="DU54" s="9">
        <f t="shared" si="42"/>
        <v>3</v>
      </c>
      <c r="DV54" s="19" t="s">
        <v>108</v>
      </c>
      <c r="DW54" s="175">
        <v>545.99999999999659</v>
      </c>
      <c r="DX54" s="175">
        <f t="shared" si="54"/>
        <v>545.99999999999659</v>
      </c>
      <c r="DY54" s="25"/>
      <c r="DZ54" s="177"/>
      <c r="EA54" s="3" t="s">
        <v>83</v>
      </c>
      <c r="EB54" s="26">
        <v>-181.99999999999892</v>
      </c>
      <c r="EC54" s="27">
        <v>2.0728599929215454E-13</v>
      </c>
      <c r="ED54" s="26">
        <v>-181.99999999999923</v>
      </c>
      <c r="EE54" s="27">
        <v>-181.99999999999892</v>
      </c>
      <c r="EF54" s="26">
        <v>-7.6868239963327431E-20</v>
      </c>
      <c r="EG54" s="27">
        <v>-90.000000000000114</v>
      </c>
      <c r="EH54" s="26">
        <v>361.99999999999909</v>
      </c>
      <c r="EI54" s="26">
        <v>-90.000000000000085</v>
      </c>
      <c r="EJ54" s="19" t="s">
        <v>109</v>
      </c>
      <c r="EK54" s="9">
        <f t="shared" si="43"/>
        <v>3.5</v>
      </c>
      <c r="EL54" s="19" t="s">
        <v>108</v>
      </c>
      <c r="EM54" s="175">
        <v>1091.9999999999934</v>
      </c>
      <c r="EN54" s="175">
        <f t="shared" si="55"/>
        <v>1091.9999999999934</v>
      </c>
      <c r="EO54" s="25"/>
      <c r="EP54" s="177"/>
      <c r="EQ54" s="3" t="s">
        <v>83</v>
      </c>
      <c r="ER54" s="26">
        <v>-181.99999999999892</v>
      </c>
      <c r="ES54" s="27">
        <v>2.0728599929215454E-13</v>
      </c>
      <c r="ET54" s="26">
        <v>-181.99999999999923</v>
      </c>
      <c r="EU54" s="27">
        <v>-181.99999999999892</v>
      </c>
      <c r="EV54" s="26">
        <v>-7.6868239963327431E-20</v>
      </c>
      <c r="EW54" s="27">
        <v>-90.000000000000114</v>
      </c>
      <c r="EX54" s="26">
        <v>361.99999999999909</v>
      </c>
      <c r="EY54" s="26">
        <v>-90.000000000000085</v>
      </c>
      <c r="EZ54" s="19" t="s">
        <v>109</v>
      </c>
      <c r="FA54" s="9">
        <f t="shared" si="44"/>
        <v>4</v>
      </c>
      <c r="FB54" s="19" t="s">
        <v>108</v>
      </c>
      <c r="FC54" s="175">
        <v>1819.9999999999893</v>
      </c>
      <c r="FD54" s="175">
        <f t="shared" si="56"/>
        <v>1819.9999999999893</v>
      </c>
      <c r="FE54" s="25"/>
      <c r="FF54" s="177"/>
      <c r="FG54" s="3" t="s">
        <v>83</v>
      </c>
      <c r="FH54" s="26">
        <v>-181.99999999999892</v>
      </c>
      <c r="FI54" s="27">
        <v>2.0728599929215454E-13</v>
      </c>
      <c r="FJ54" s="26">
        <v>-181.99999999999923</v>
      </c>
      <c r="FK54" s="27">
        <v>-181.99999999999892</v>
      </c>
      <c r="FL54" s="26">
        <v>-7.6868239963327431E-20</v>
      </c>
      <c r="FM54" s="27">
        <v>-90.000000000000114</v>
      </c>
      <c r="FN54" s="26">
        <v>361.99999999999909</v>
      </c>
      <c r="FO54" s="26">
        <v>-90.000000000000085</v>
      </c>
      <c r="FP54" s="19" t="s">
        <v>109</v>
      </c>
      <c r="FQ54" s="9">
        <f t="shared" si="45"/>
        <v>4.5</v>
      </c>
      <c r="FR54" s="19" t="s">
        <v>108</v>
      </c>
      <c r="FS54" s="175">
        <v>2729.9999999999832</v>
      </c>
      <c r="FT54" s="175">
        <f t="shared" si="57"/>
        <v>2729.9999999999832</v>
      </c>
      <c r="FU54" s="25"/>
      <c r="FV54" s="177"/>
      <c r="FW54" s="3" t="s">
        <v>83</v>
      </c>
      <c r="FX54" s="26">
        <v>-181.99999999999892</v>
      </c>
      <c r="FY54" s="27">
        <v>2.0728599929215454E-13</v>
      </c>
      <c r="FZ54" s="26">
        <v>-181.99999999999923</v>
      </c>
      <c r="GA54" s="27">
        <v>-181.99999999999892</v>
      </c>
      <c r="GB54" s="26">
        <v>-7.6868239963327431E-20</v>
      </c>
      <c r="GC54" s="27">
        <v>-90.000000000000114</v>
      </c>
      <c r="GD54" s="26">
        <v>361.99999999999909</v>
      </c>
      <c r="GE54" s="26">
        <v>-90.000000000000085</v>
      </c>
      <c r="GF54" s="19" t="s">
        <v>109</v>
      </c>
      <c r="GG54" s="9">
        <f t="shared" si="46"/>
        <v>5</v>
      </c>
      <c r="GH54" s="19" t="s">
        <v>108</v>
      </c>
      <c r="GI54" s="175">
        <v>3093.9999999999814</v>
      </c>
      <c r="GJ54" s="175">
        <f t="shared" si="58"/>
        <v>3093.9999999999814</v>
      </c>
      <c r="GK54" s="25"/>
      <c r="GL54" s="206"/>
    </row>
    <row r="55" spans="2:194" s="9" customFormat="1" x14ac:dyDescent="0.2">
      <c r="B55" s="177"/>
      <c r="C55" s="3" t="s">
        <v>84</v>
      </c>
      <c r="D55" s="26">
        <v>-127.19999999999993</v>
      </c>
      <c r="E55" s="27">
        <v>-127.20000000000005</v>
      </c>
      <c r="F55" s="26">
        <v>-127.2</v>
      </c>
      <c r="G55" s="27">
        <v>-127.19999999999993</v>
      </c>
      <c r="H55" s="26">
        <v>-6.34004161019844E-20</v>
      </c>
      <c r="I55" s="27">
        <v>-7.8370643308289836E-14</v>
      </c>
      <c r="J55" s="26">
        <v>-90.000000000000099</v>
      </c>
      <c r="K55" s="27">
        <v>217.2000000000001</v>
      </c>
      <c r="L55" s="19" t="s">
        <v>111</v>
      </c>
      <c r="M55" s="9">
        <f t="shared" si="35"/>
        <v>5</v>
      </c>
      <c r="N55" s="19" t="s">
        <v>110</v>
      </c>
      <c r="O55" s="175">
        <v>2199.5999999999985</v>
      </c>
      <c r="P55" s="175">
        <f t="shared" si="47"/>
        <v>2199.5999999999985</v>
      </c>
      <c r="Q55" s="25"/>
      <c r="R55" s="177"/>
      <c r="S55" s="3" t="s">
        <v>84</v>
      </c>
      <c r="T55" s="26">
        <v>-127.19999999999993</v>
      </c>
      <c r="U55" s="27">
        <v>-127.20000000000005</v>
      </c>
      <c r="V55" s="26">
        <v>-127.2</v>
      </c>
      <c r="W55" s="27">
        <v>-127.19999999999993</v>
      </c>
      <c r="X55" s="26">
        <v>-6.34004161019844E-20</v>
      </c>
      <c r="Y55" s="27">
        <v>-7.8370643308289836E-14</v>
      </c>
      <c r="Z55" s="26">
        <v>-90.000000000000099</v>
      </c>
      <c r="AA55" s="27">
        <v>217.2000000000001</v>
      </c>
      <c r="AB55" s="19" t="s">
        <v>111</v>
      </c>
      <c r="AC55" s="9">
        <f t="shared" si="36"/>
        <v>4.5</v>
      </c>
      <c r="AD55" s="19" t="s">
        <v>110</v>
      </c>
      <c r="AE55" s="175">
        <v>2072.3999999999987</v>
      </c>
      <c r="AF55" s="175">
        <f t="shared" si="48"/>
        <v>2072.3999999999987</v>
      </c>
      <c r="AG55" s="25"/>
      <c r="AH55" s="177"/>
      <c r="AI55" s="3" t="s">
        <v>84</v>
      </c>
      <c r="AJ55" s="26">
        <v>-127.19999999999993</v>
      </c>
      <c r="AK55" s="27">
        <v>-127.20000000000005</v>
      </c>
      <c r="AL55" s="26">
        <v>-127.2</v>
      </c>
      <c r="AM55" s="27">
        <v>-127.19999999999993</v>
      </c>
      <c r="AN55" s="26">
        <v>-6.34004161019844E-20</v>
      </c>
      <c r="AO55" s="27">
        <v>-7.8370643308289836E-14</v>
      </c>
      <c r="AP55" s="26">
        <v>-90.000000000000099</v>
      </c>
      <c r="AQ55" s="27">
        <v>217.2000000000001</v>
      </c>
      <c r="AR55" s="19" t="s">
        <v>111</v>
      </c>
      <c r="AS55" s="9">
        <f t="shared" si="37"/>
        <v>4</v>
      </c>
      <c r="AT55" s="19" t="s">
        <v>110</v>
      </c>
      <c r="AU55" s="175">
        <v>1690.7999999999988</v>
      </c>
      <c r="AV55" s="175">
        <f t="shared" si="49"/>
        <v>1690.7999999999988</v>
      </c>
      <c r="AW55" s="25"/>
      <c r="AX55" s="177"/>
      <c r="AY55" s="3" t="s">
        <v>84</v>
      </c>
      <c r="AZ55" s="26">
        <v>-127.19999999999993</v>
      </c>
      <c r="BA55" s="27">
        <v>-127.20000000000005</v>
      </c>
      <c r="BB55" s="26">
        <v>-127.2</v>
      </c>
      <c r="BC55" s="27">
        <v>-127.19999999999993</v>
      </c>
      <c r="BD55" s="26">
        <v>-6.34004161019844E-20</v>
      </c>
      <c r="BE55" s="27">
        <v>-7.8370643308289836E-14</v>
      </c>
      <c r="BF55" s="26">
        <v>-90.000000000000099</v>
      </c>
      <c r="BG55" s="27">
        <v>217.2000000000001</v>
      </c>
      <c r="BH55" s="19" t="s">
        <v>111</v>
      </c>
      <c r="BI55" s="9">
        <f t="shared" si="38"/>
        <v>3</v>
      </c>
      <c r="BJ55" s="19" t="s">
        <v>110</v>
      </c>
      <c r="BK55" s="175">
        <v>1309.1999999999991</v>
      </c>
      <c r="BL55" s="175">
        <f t="shared" si="50"/>
        <v>1309.1999999999991</v>
      </c>
      <c r="BM55" s="25"/>
      <c r="BN55" s="177"/>
      <c r="BO55" s="3" t="s">
        <v>84</v>
      </c>
      <c r="BP55" s="26">
        <v>-127.19999999999993</v>
      </c>
      <c r="BQ55" s="27">
        <v>-127.20000000000005</v>
      </c>
      <c r="BR55" s="26">
        <v>-127.2</v>
      </c>
      <c r="BS55" s="27">
        <v>-127.19999999999993</v>
      </c>
      <c r="BT55" s="26">
        <v>-6.34004161019844E-20</v>
      </c>
      <c r="BU55" s="27">
        <v>-7.8370643308289836E-14</v>
      </c>
      <c r="BV55" s="26">
        <v>-90.000000000000099</v>
      </c>
      <c r="BW55" s="27">
        <v>217.2000000000001</v>
      </c>
      <c r="BX55" s="19" t="s">
        <v>111</v>
      </c>
      <c r="BY55" s="9">
        <f t="shared" si="39"/>
        <v>2.5</v>
      </c>
      <c r="BZ55" s="19" t="s">
        <v>110</v>
      </c>
      <c r="CA55" s="175">
        <v>800.39999999999918</v>
      </c>
      <c r="CB55" s="175">
        <f t="shared" si="51"/>
        <v>800.39999999999918</v>
      </c>
      <c r="CC55" s="25"/>
      <c r="CD55" s="177"/>
      <c r="CE55" s="3" t="s">
        <v>84</v>
      </c>
      <c r="CF55" s="26">
        <v>-127.19999999999993</v>
      </c>
      <c r="CG55" s="27">
        <v>-127.20000000000005</v>
      </c>
      <c r="CH55" s="26">
        <v>-127.2</v>
      </c>
      <c r="CI55" s="27">
        <v>-127.19999999999993</v>
      </c>
      <c r="CJ55" s="26">
        <v>-6.34004161019844E-20</v>
      </c>
      <c r="CK55" s="27">
        <v>-7.8370643308289836E-14</v>
      </c>
      <c r="CL55" s="26">
        <v>-90.000000000000099</v>
      </c>
      <c r="CM55" s="27">
        <v>217.2000000000001</v>
      </c>
      <c r="CN55" s="19" t="s">
        <v>111</v>
      </c>
      <c r="CO55" s="9">
        <f t="shared" si="40"/>
        <v>2</v>
      </c>
      <c r="CP55" s="19" t="s">
        <v>110</v>
      </c>
      <c r="CQ55" s="175">
        <v>291.59999999999957</v>
      </c>
      <c r="CR55" s="175">
        <f t="shared" si="52"/>
        <v>291.59999999999957</v>
      </c>
      <c r="CS55" s="25"/>
      <c r="CT55" s="177"/>
      <c r="CU55" s="3" t="s">
        <v>84</v>
      </c>
      <c r="CV55" s="26">
        <v>-127.19999999999993</v>
      </c>
      <c r="CW55" s="27">
        <v>-127.20000000000005</v>
      </c>
      <c r="CX55" s="26">
        <v>-127.2</v>
      </c>
      <c r="CY55" s="27">
        <v>-127.19999999999993</v>
      </c>
      <c r="CZ55" s="26">
        <v>-6.34004161019844E-20</v>
      </c>
      <c r="DA55" s="27">
        <v>-7.8370643308289836E-14</v>
      </c>
      <c r="DB55" s="26">
        <v>-90.000000000000099</v>
      </c>
      <c r="DC55" s="27">
        <v>217.2000000000001</v>
      </c>
      <c r="DD55" s="19" t="s">
        <v>111</v>
      </c>
      <c r="DE55" s="9">
        <f t="shared" si="41"/>
        <v>2</v>
      </c>
      <c r="DF55" s="19" t="s">
        <v>110</v>
      </c>
      <c r="DG55" s="175">
        <v>37.199999999999704</v>
      </c>
      <c r="DH55" s="175">
        <f t="shared" si="53"/>
        <v>37.199999999999704</v>
      </c>
      <c r="DI55" s="25"/>
      <c r="DJ55" s="177"/>
      <c r="DK55" s="3" t="s">
        <v>84</v>
      </c>
      <c r="DL55" s="26">
        <v>-127.19999999999993</v>
      </c>
      <c r="DM55" s="27">
        <v>-127.20000000000005</v>
      </c>
      <c r="DN55" s="26">
        <v>-127.2</v>
      </c>
      <c r="DO55" s="27">
        <v>-127.19999999999993</v>
      </c>
      <c r="DP55" s="26">
        <v>-6.34004161019844E-20</v>
      </c>
      <c r="DQ55" s="27">
        <v>-7.8370643308289836E-14</v>
      </c>
      <c r="DR55" s="26">
        <v>-90.000000000000099</v>
      </c>
      <c r="DS55" s="27">
        <v>217.2000000000001</v>
      </c>
      <c r="DT55" s="19" t="s">
        <v>111</v>
      </c>
      <c r="DU55" s="9">
        <f t="shared" si="42"/>
        <v>2</v>
      </c>
      <c r="DV55" s="19" t="s">
        <v>110</v>
      </c>
      <c r="DW55" s="175">
        <v>164.39999999999958</v>
      </c>
      <c r="DX55" s="175">
        <f t="shared" si="54"/>
        <v>164.39999999999958</v>
      </c>
      <c r="DY55" s="25"/>
      <c r="DZ55" s="177"/>
      <c r="EA55" s="3" t="s">
        <v>84</v>
      </c>
      <c r="EB55" s="26">
        <v>-127.19999999999993</v>
      </c>
      <c r="EC55" s="27">
        <v>-127.20000000000005</v>
      </c>
      <c r="ED55" s="26">
        <v>-127.2</v>
      </c>
      <c r="EE55" s="27">
        <v>-127.19999999999993</v>
      </c>
      <c r="EF55" s="26">
        <v>-6.34004161019844E-20</v>
      </c>
      <c r="EG55" s="27">
        <v>-7.8370643308289836E-14</v>
      </c>
      <c r="EH55" s="26">
        <v>-90.000000000000099</v>
      </c>
      <c r="EI55" s="27">
        <v>217.2000000000001</v>
      </c>
      <c r="EJ55" s="19" t="s">
        <v>111</v>
      </c>
      <c r="EK55" s="9">
        <f t="shared" si="43"/>
        <v>2.5</v>
      </c>
      <c r="EL55" s="19" t="s">
        <v>110</v>
      </c>
      <c r="EM55" s="175">
        <v>545.99999999999932</v>
      </c>
      <c r="EN55" s="175">
        <f t="shared" si="55"/>
        <v>545.99999999999932</v>
      </c>
      <c r="EO55" s="25"/>
      <c r="EP55" s="177"/>
      <c r="EQ55" s="3" t="s">
        <v>84</v>
      </c>
      <c r="ER55" s="26">
        <v>-127.19999999999993</v>
      </c>
      <c r="ES55" s="27">
        <v>-127.20000000000005</v>
      </c>
      <c r="ET55" s="26">
        <v>-127.2</v>
      </c>
      <c r="EU55" s="27">
        <v>-127.19999999999993</v>
      </c>
      <c r="EV55" s="26">
        <v>-6.34004161019844E-20</v>
      </c>
      <c r="EW55" s="27">
        <v>-7.8370643308289836E-14</v>
      </c>
      <c r="EX55" s="26">
        <v>-90.000000000000099</v>
      </c>
      <c r="EY55" s="27">
        <v>217.2000000000001</v>
      </c>
      <c r="EZ55" s="19" t="s">
        <v>111</v>
      </c>
      <c r="FA55" s="9">
        <f t="shared" si="44"/>
        <v>3</v>
      </c>
      <c r="FB55" s="19" t="s">
        <v>110</v>
      </c>
      <c r="FC55" s="175">
        <v>1054.7999999999993</v>
      </c>
      <c r="FD55" s="175">
        <f t="shared" si="56"/>
        <v>1054.7999999999993</v>
      </c>
      <c r="FE55" s="25"/>
      <c r="FF55" s="177"/>
      <c r="FG55" s="3" t="s">
        <v>84</v>
      </c>
      <c r="FH55" s="26">
        <v>-127.19999999999993</v>
      </c>
      <c r="FI55" s="27">
        <v>-127.20000000000005</v>
      </c>
      <c r="FJ55" s="26">
        <v>-127.2</v>
      </c>
      <c r="FK55" s="27">
        <v>-127.19999999999993</v>
      </c>
      <c r="FL55" s="26">
        <v>-6.34004161019844E-20</v>
      </c>
      <c r="FM55" s="27">
        <v>-7.8370643308289836E-14</v>
      </c>
      <c r="FN55" s="26">
        <v>-90.000000000000099</v>
      </c>
      <c r="FO55" s="27">
        <v>217.2000000000001</v>
      </c>
      <c r="FP55" s="19" t="s">
        <v>111</v>
      </c>
      <c r="FQ55" s="9">
        <f t="shared" si="45"/>
        <v>3.5</v>
      </c>
      <c r="FR55" s="19" t="s">
        <v>110</v>
      </c>
      <c r="FS55" s="175">
        <v>1690.7999999999988</v>
      </c>
      <c r="FT55" s="175">
        <f t="shared" si="57"/>
        <v>1690.7999999999988</v>
      </c>
      <c r="FU55" s="25"/>
      <c r="FV55" s="177"/>
      <c r="FW55" s="3" t="s">
        <v>84</v>
      </c>
      <c r="FX55" s="26">
        <v>-127.19999999999993</v>
      </c>
      <c r="FY55" s="27">
        <v>-127.20000000000005</v>
      </c>
      <c r="FZ55" s="26">
        <v>-127.2</v>
      </c>
      <c r="GA55" s="27">
        <v>-127.19999999999993</v>
      </c>
      <c r="GB55" s="26">
        <v>-6.34004161019844E-20</v>
      </c>
      <c r="GC55" s="27">
        <v>-7.8370643308289836E-14</v>
      </c>
      <c r="GD55" s="26">
        <v>-90.000000000000099</v>
      </c>
      <c r="GE55" s="27">
        <v>217.2000000000001</v>
      </c>
      <c r="GF55" s="19" t="s">
        <v>111</v>
      </c>
      <c r="GG55" s="9">
        <f t="shared" si="46"/>
        <v>4</v>
      </c>
      <c r="GH55" s="19" t="s">
        <v>110</v>
      </c>
      <c r="GI55" s="175">
        <v>1945.1999999999987</v>
      </c>
      <c r="GJ55" s="175">
        <f t="shared" si="58"/>
        <v>1945.1999999999987</v>
      </c>
      <c r="GK55" s="25"/>
      <c r="GL55" s="206"/>
    </row>
    <row r="56" spans="2:194" s="9" customFormat="1" x14ac:dyDescent="0.2">
      <c r="B56" s="177"/>
      <c r="C56" s="3"/>
      <c r="N56" s="9" t="s">
        <v>113</v>
      </c>
      <c r="O56" s="175"/>
      <c r="P56" s="175">
        <f>-SUM(P48:P55)</f>
        <v>-121.66434453686816</v>
      </c>
      <c r="Q56" s="3"/>
      <c r="R56" s="177"/>
      <c r="S56" s="3"/>
      <c r="AD56" s="9" t="s">
        <v>113</v>
      </c>
      <c r="AE56" s="175"/>
      <c r="AF56" s="175">
        <f>-SUM(AF48:AF55)</f>
        <v>-101.38732927405408</v>
      </c>
      <c r="AG56" s="3"/>
      <c r="AH56" s="177"/>
      <c r="AI56" s="3"/>
      <c r="AT56" s="9" t="s">
        <v>113</v>
      </c>
      <c r="AU56" s="175"/>
      <c r="AV56" s="175">
        <f>-SUM(AV48:AV55)</f>
        <v>-135.181353396536</v>
      </c>
      <c r="AW56" s="3"/>
      <c r="AX56" s="177"/>
      <c r="AY56" s="3"/>
      <c r="BJ56" s="9" t="s">
        <v>113</v>
      </c>
      <c r="BK56" s="175"/>
      <c r="BL56" s="175">
        <f>-SUM(BL48:BL55)</f>
        <v>-121.66284256355334</v>
      </c>
      <c r="BM56" s="3"/>
      <c r="BN56" s="177"/>
      <c r="BO56" s="3"/>
      <c r="BZ56" s="9" t="s">
        <v>113</v>
      </c>
      <c r="CA56" s="175"/>
      <c r="CB56" s="175">
        <f>-SUM(CB48:CB55)</f>
        <v>-182.4923863786828</v>
      </c>
      <c r="CC56" s="3"/>
      <c r="CD56" s="177"/>
      <c r="CE56" s="3"/>
      <c r="CP56" s="9" t="s">
        <v>113</v>
      </c>
      <c r="CQ56" s="175"/>
      <c r="CR56" s="175">
        <f>-SUM(CR48:CR55)</f>
        <v>-243.32193019381373</v>
      </c>
      <c r="CS56" s="3"/>
      <c r="CT56" s="177"/>
      <c r="CU56" s="3"/>
      <c r="DF56" s="9" t="s">
        <v>113</v>
      </c>
      <c r="DG56" s="175"/>
      <c r="DH56" s="175">
        <f>-SUM(DH48:DH55)</f>
        <v>-297.39296957911114</v>
      </c>
      <c r="DI56" s="3"/>
      <c r="DJ56" s="177"/>
      <c r="DK56" s="3"/>
      <c r="DV56" s="9" t="s">
        <v>113</v>
      </c>
      <c r="DW56" s="175"/>
      <c r="DX56" s="175">
        <f>-SUM(DX48:DX55)</f>
        <v>-270.35744988646223</v>
      </c>
      <c r="DY56" s="3"/>
      <c r="DZ56" s="177"/>
      <c r="EA56" s="3"/>
      <c r="EL56" s="9" t="s">
        <v>113</v>
      </c>
      <c r="EM56" s="175"/>
      <c r="EN56" s="175">
        <f>-SUM(EN48:EN55)</f>
        <v>-236.56342576398038</v>
      </c>
      <c r="EO56" s="3"/>
      <c r="EP56" s="177"/>
      <c r="EQ56" s="3"/>
      <c r="FB56" s="9" t="s">
        <v>113</v>
      </c>
      <c r="FC56" s="175"/>
      <c r="FD56" s="175">
        <f>-SUM(FD48:FD55)</f>
        <v>-175.73388194885115</v>
      </c>
      <c r="FE56" s="3"/>
      <c r="FF56" s="177"/>
      <c r="FG56" s="3"/>
      <c r="FR56" s="9" t="s">
        <v>113</v>
      </c>
      <c r="FS56" s="175"/>
      <c r="FT56" s="175">
        <f>-SUM(FT48:FT55)</f>
        <v>-87.868818441070289</v>
      </c>
      <c r="FU56" s="3"/>
      <c r="FV56" s="177"/>
      <c r="FW56" s="3"/>
      <c r="GH56" s="9" t="s">
        <v>113</v>
      </c>
      <c r="GI56" s="175"/>
      <c r="GJ56" s="175">
        <f>-SUM(GJ48:GJ55)</f>
        <v>-81.110314011236596</v>
      </c>
      <c r="GK56" s="3"/>
      <c r="GL56" s="206"/>
    </row>
    <row r="57" spans="2:194" s="9" customFormat="1" x14ac:dyDescent="0.2">
      <c r="B57" s="177"/>
      <c r="C57" s="3"/>
      <c r="R57" s="177"/>
      <c r="S57" s="3"/>
      <c r="AH57" s="177"/>
      <c r="AI57" s="3"/>
      <c r="AX57" s="177"/>
      <c r="AY57" s="3"/>
      <c r="BN57" s="177"/>
      <c r="BO57" s="3"/>
      <c r="CD57" s="177"/>
      <c r="CE57" s="3"/>
      <c r="CT57" s="177"/>
      <c r="CU57" s="3"/>
      <c r="DJ57" s="177"/>
      <c r="DK57" s="3"/>
      <c r="DZ57" s="177"/>
      <c r="EA57" s="3"/>
      <c r="EP57" s="177"/>
      <c r="EQ57" s="3"/>
      <c r="FF57" s="177"/>
      <c r="FG57" s="3"/>
      <c r="FV57" s="177"/>
      <c r="FW57" s="3"/>
      <c r="GL57" s="206"/>
    </row>
    <row r="58" spans="2:194" s="9" customFormat="1" ht="36" customHeight="1" x14ac:dyDescent="0.2">
      <c r="B58" s="177"/>
      <c r="C58" s="3"/>
      <c r="D58" s="15" t="s">
        <v>100</v>
      </c>
      <c r="E58" s="15" t="s">
        <v>101</v>
      </c>
      <c r="F58" s="15" t="s">
        <v>197</v>
      </c>
      <c r="G58" s="15" t="s">
        <v>124</v>
      </c>
      <c r="H58" s="30" t="s">
        <v>198</v>
      </c>
      <c r="M58" s="15"/>
      <c r="N58" s="20"/>
      <c r="O58" s="15"/>
      <c r="R58" s="177"/>
      <c r="S58" s="3"/>
      <c r="T58" s="15" t="s">
        <v>100</v>
      </c>
      <c r="U58" s="15" t="s">
        <v>101</v>
      </c>
      <c r="V58" s="15" t="s">
        <v>197</v>
      </c>
      <c r="W58" s="15" t="s">
        <v>124</v>
      </c>
      <c r="X58" s="30" t="s">
        <v>198</v>
      </c>
      <c r="AC58" s="15"/>
      <c r="AD58" s="20"/>
      <c r="AE58" s="15"/>
      <c r="AH58" s="177"/>
      <c r="AI58" s="3"/>
      <c r="AJ58" s="15" t="s">
        <v>100</v>
      </c>
      <c r="AK58" s="15" t="s">
        <v>101</v>
      </c>
      <c r="AL58" s="15" t="s">
        <v>197</v>
      </c>
      <c r="AM58" s="15" t="s">
        <v>124</v>
      </c>
      <c r="AN58" s="30" t="s">
        <v>198</v>
      </c>
      <c r="AS58" s="15"/>
      <c r="AT58" s="20"/>
      <c r="AU58" s="15"/>
      <c r="AX58" s="177"/>
      <c r="AY58" s="3"/>
      <c r="AZ58" s="15" t="s">
        <v>100</v>
      </c>
      <c r="BA58" s="15" t="s">
        <v>101</v>
      </c>
      <c r="BB58" s="15" t="s">
        <v>197</v>
      </c>
      <c r="BC58" s="15" t="s">
        <v>124</v>
      </c>
      <c r="BD58" s="30" t="s">
        <v>198</v>
      </c>
      <c r="BI58" s="15"/>
      <c r="BJ58" s="20"/>
      <c r="BK58" s="15"/>
      <c r="BN58" s="177"/>
      <c r="BO58" s="3"/>
      <c r="BP58" s="15" t="s">
        <v>100</v>
      </c>
      <c r="BQ58" s="15" t="s">
        <v>101</v>
      </c>
      <c r="BR58" s="15" t="s">
        <v>197</v>
      </c>
      <c r="BS58" s="15" t="s">
        <v>124</v>
      </c>
      <c r="BT58" s="30" t="s">
        <v>198</v>
      </c>
      <c r="BY58" s="15"/>
      <c r="BZ58" s="20"/>
      <c r="CA58" s="15"/>
      <c r="CD58" s="177"/>
      <c r="CE58" s="3"/>
      <c r="CF58" s="15" t="s">
        <v>100</v>
      </c>
      <c r="CG58" s="15" t="s">
        <v>101</v>
      </c>
      <c r="CH58" s="15" t="s">
        <v>197</v>
      </c>
      <c r="CI58" s="15" t="s">
        <v>124</v>
      </c>
      <c r="CJ58" s="30" t="s">
        <v>198</v>
      </c>
      <c r="CO58" s="15"/>
      <c r="CP58" s="20"/>
      <c r="CQ58" s="15"/>
      <c r="CT58" s="177"/>
      <c r="CU58" s="3"/>
      <c r="CV58" s="15" t="s">
        <v>100</v>
      </c>
      <c r="CW58" s="15" t="s">
        <v>101</v>
      </c>
      <c r="CX58" s="15" t="s">
        <v>197</v>
      </c>
      <c r="CY58" s="15" t="s">
        <v>124</v>
      </c>
      <c r="CZ58" s="30" t="s">
        <v>198</v>
      </c>
      <c r="DE58" s="15"/>
      <c r="DF58" s="20"/>
      <c r="DG58" s="15"/>
      <c r="DJ58" s="177"/>
      <c r="DK58" s="3"/>
      <c r="DL58" s="15" t="s">
        <v>100</v>
      </c>
      <c r="DM58" s="15" t="s">
        <v>101</v>
      </c>
      <c r="DN58" s="15" t="s">
        <v>197</v>
      </c>
      <c r="DO58" s="15" t="s">
        <v>124</v>
      </c>
      <c r="DP58" s="30" t="s">
        <v>198</v>
      </c>
      <c r="DU58" s="15"/>
      <c r="DV58" s="20"/>
      <c r="DW58" s="15"/>
      <c r="DZ58" s="177"/>
      <c r="EA58" s="3"/>
      <c r="EB58" s="15" t="s">
        <v>100</v>
      </c>
      <c r="EC58" s="15" t="s">
        <v>101</v>
      </c>
      <c r="ED58" s="15" t="s">
        <v>197</v>
      </c>
      <c r="EE58" s="15" t="s">
        <v>124</v>
      </c>
      <c r="EF58" s="30" t="s">
        <v>198</v>
      </c>
      <c r="EK58" s="15"/>
      <c r="EL58" s="20"/>
      <c r="EM58" s="15"/>
      <c r="EP58" s="177"/>
      <c r="EQ58" s="3"/>
      <c r="ER58" s="15" t="s">
        <v>100</v>
      </c>
      <c r="ES58" s="15" t="s">
        <v>101</v>
      </c>
      <c r="ET58" s="15" t="s">
        <v>197</v>
      </c>
      <c r="EU58" s="15" t="s">
        <v>124</v>
      </c>
      <c r="EV58" s="30" t="s">
        <v>198</v>
      </c>
      <c r="FA58" s="15"/>
      <c r="FB58" s="20"/>
      <c r="FC58" s="15"/>
      <c r="FF58" s="177"/>
      <c r="FG58" s="3"/>
      <c r="FH58" s="15" t="s">
        <v>100</v>
      </c>
      <c r="FI58" s="15" t="s">
        <v>101</v>
      </c>
      <c r="FJ58" s="15" t="s">
        <v>197</v>
      </c>
      <c r="FK58" s="15" t="s">
        <v>124</v>
      </c>
      <c r="FL58" s="30" t="s">
        <v>198</v>
      </c>
      <c r="FQ58" s="15"/>
      <c r="FR58" s="20"/>
      <c r="FS58" s="15"/>
      <c r="FV58" s="177"/>
      <c r="FW58" s="3"/>
      <c r="FX58" s="15" t="s">
        <v>100</v>
      </c>
      <c r="FY58" s="15" t="s">
        <v>101</v>
      </c>
      <c r="FZ58" s="15" t="s">
        <v>197</v>
      </c>
      <c r="GA58" s="15" t="s">
        <v>124</v>
      </c>
      <c r="GB58" s="30" t="s">
        <v>198</v>
      </c>
      <c r="GG58" s="15"/>
      <c r="GH58" s="20"/>
      <c r="GI58" s="15"/>
      <c r="GL58" s="206"/>
    </row>
    <row r="59" spans="2:194" x14ac:dyDescent="0.2">
      <c r="B59" s="164"/>
      <c r="H59" s="30"/>
      <c r="O59" s="29"/>
      <c r="R59" s="164"/>
      <c r="S59" s="1"/>
      <c r="W59" s="4"/>
      <c r="X59" s="30"/>
      <c r="AE59" s="29"/>
      <c r="AH59" s="164"/>
      <c r="AI59" s="1"/>
      <c r="AM59" s="4"/>
      <c r="AN59" s="30"/>
      <c r="AU59" s="29"/>
      <c r="AX59" s="164"/>
      <c r="AY59" s="1"/>
      <c r="BC59" s="4"/>
      <c r="BD59" s="30"/>
      <c r="BK59" s="29"/>
      <c r="BN59" s="164"/>
      <c r="BO59" s="1"/>
      <c r="BS59" s="4"/>
      <c r="BT59" s="30"/>
      <c r="CA59" s="29"/>
      <c r="CD59" s="164"/>
      <c r="CE59" s="1"/>
      <c r="CI59" s="4"/>
      <c r="CJ59" s="30"/>
      <c r="CQ59" s="29"/>
      <c r="CT59" s="164"/>
      <c r="CU59" s="1"/>
      <c r="CY59" s="4"/>
      <c r="CZ59" s="30"/>
      <c r="DG59" s="29"/>
      <c r="DJ59" s="164"/>
      <c r="DK59" s="1"/>
      <c r="DO59" s="4"/>
      <c r="DP59" s="30"/>
      <c r="DW59" s="29"/>
      <c r="DZ59" s="164"/>
      <c r="EA59" s="1"/>
      <c r="EE59" s="4"/>
      <c r="EF59" s="30"/>
      <c r="EM59" s="29"/>
      <c r="EP59" s="164"/>
      <c r="EQ59" s="1"/>
      <c r="EU59" s="4"/>
      <c r="EV59" s="30"/>
      <c r="FC59" s="29"/>
      <c r="FF59" s="164"/>
      <c r="FG59" s="1"/>
      <c r="FK59" s="4"/>
      <c r="FL59" s="30"/>
      <c r="FS59" s="29"/>
      <c r="FV59" s="164"/>
      <c r="FW59" s="1"/>
      <c r="GA59" s="4"/>
      <c r="GB59" s="30"/>
      <c r="GI59" s="29"/>
      <c r="GL59" s="201"/>
    </row>
    <row r="60" spans="2:194" x14ac:dyDescent="0.2">
      <c r="B60" s="164"/>
      <c r="D60" s="175">
        <f t="shared" ref="D60:D67" si="59">O48+Q48</f>
        <v>-10027.126095798194</v>
      </c>
      <c r="E60" s="9">
        <f t="array" ref="E60:E67">MMULT(D36:K43,O48:O55)</f>
        <v>-12.999999999999952</v>
      </c>
      <c r="F60" s="9"/>
      <c r="G60" s="9">
        <f>M48+D$8</f>
        <v>-1</v>
      </c>
      <c r="H60" s="34"/>
      <c r="M60" s="200"/>
      <c r="R60" s="164"/>
      <c r="S60" s="1"/>
      <c r="T60" s="175">
        <f t="shared" ref="T60:T67" si="60">AE48+AG48</f>
        <v>-9508.0051154048761</v>
      </c>
      <c r="U60" s="9">
        <f t="array" ref="U60:U67">MMULT(T36:AA43,AE48:AE55)</f>
        <v>-12.499999999999957</v>
      </c>
      <c r="V60" s="9"/>
      <c r="W60" s="9">
        <f>AC48+T$8</f>
        <v>0</v>
      </c>
      <c r="X60" s="34"/>
      <c r="AC60" s="200"/>
      <c r="AH60" s="164"/>
      <c r="AI60" s="1"/>
      <c r="AJ60" s="175">
        <f t="shared" ref="AJ60:AJ67" si="61">AU48+AW48</f>
        <v>-7923.6066545322747</v>
      </c>
      <c r="AK60" s="9">
        <f t="array" ref="AK60:AK67">MMULT(AJ36:AQ43,AU48:AU55)</f>
        <v>-10.000000000000025</v>
      </c>
      <c r="AL60" s="9"/>
      <c r="AM60" s="9">
        <f>AS48+AJ$8</f>
        <v>3</v>
      </c>
      <c r="AN60" s="34"/>
      <c r="AS60" s="200"/>
      <c r="AX60" s="164"/>
      <c r="AY60" s="1"/>
      <c r="AZ60" s="175">
        <f t="shared" ref="AZ60:AZ67" si="62">BK48+BM48</f>
        <v>-6352.7259535059975</v>
      </c>
      <c r="BA60" s="9">
        <f t="array" ref="BA60:BA67">MMULT(AZ36:BG43,BK48:BK55)</f>
        <v>-7.9999999999999734</v>
      </c>
      <c r="BB60" s="9"/>
      <c r="BC60" s="9">
        <f>BI48+AZ$8</f>
        <v>6</v>
      </c>
      <c r="BD60" s="34"/>
      <c r="BI60" s="200"/>
      <c r="BN60" s="164"/>
      <c r="BO60" s="1"/>
      <c r="BP60" s="175">
        <f t="shared" ref="BP60:BP67" si="63">CA48+CC48</f>
        <v>-4235.6887523937548</v>
      </c>
      <c r="BQ60" s="9">
        <f t="array" ref="BQ60:BQ67">MMULT(BP36:BW43,CA48:CA55)</f>
        <v>-4.4999999999999964</v>
      </c>
      <c r="BR60" s="9"/>
      <c r="BS60" s="9">
        <f>BY48+BP$8</f>
        <v>10</v>
      </c>
      <c r="BT60" s="34"/>
      <c r="BY60" s="200"/>
      <c r="CD60" s="164"/>
      <c r="CE60" s="1"/>
      <c r="CF60" s="175">
        <f t="shared" ref="CF60:CF67" si="64">CQ48+CS48</f>
        <v>-2118.6515512815117</v>
      </c>
      <c r="CG60" s="9">
        <f t="array" ref="CG60:CG67">MMULT(CF36:CM43,CQ48:CQ55)</f>
        <v>-1.0000000000000058</v>
      </c>
      <c r="CH60" s="9"/>
      <c r="CI60" s="9">
        <f>CO48+CF$8</f>
        <v>14</v>
      </c>
      <c r="CJ60" s="34"/>
      <c r="CO60" s="200"/>
      <c r="CT60" s="164"/>
      <c r="CU60" s="1"/>
      <c r="CV60" s="175">
        <f t="shared" ref="CV60:CV67" si="65">DG48+DI48</f>
        <v>-1053.3740708022281</v>
      </c>
      <c r="CW60" s="9">
        <f t="array" ref="CW60:CW67">MMULT(CV36:DC43,DG48:DG55)</f>
        <v>0.99999999999999345</v>
      </c>
      <c r="CX60" s="9"/>
      <c r="CY60" s="9">
        <f>DE48+CV$8</f>
        <v>16</v>
      </c>
      <c r="CZ60" s="34"/>
      <c r="DE60" s="200"/>
      <c r="DJ60" s="164"/>
      <c r="DK60" s="1"/>
      <c r="DL60" s="175">
        <f t="shared" ref="DL60:DL67" si="66">DW48+DY48</f>
        <v>-1586.0128110418698</v>
      </c>
      <c r="DM60" s="9">
        <f t="array" ref="DM60:DM67">MMULT(DL36:DS43,DW48:DW55)</f>
        <v>-1.1823875212257917E-14</v>
      </c>
      <c r="DN60" s="9"/>
      <c r="DO60" s="9">
        <f>DU48+DL$8</f>
        <v>15</v>
      </c>
      <c r="DP60" s="34"/>
      <c r="DU60" s="200"/>
      <c r="DZ60" s="164"/>
      <c r="EA60" s="1"/>
      <c r="EB60" s="175">
        <f t="shared" ref="EB60:EB67" si="67">EM48+EO48</f>
        <v>-3170.4112719144709</v>
      </c>
      <c r="EC60" s="9">
        <f t="array" ref="EC60:EC67">MMULT(EB36:EI43,EM48:EM55)</f>
        <v>-2.4999999999999929</v>
      </c>
      <c r="ED60" s="9"/>
      <c r="EE60" s="9">
        <f>EK48+EB$8</f>
        <v>12</v>
      </c>
      <c r="EF60" s="34"/>
      <c r="EK60" s="200"/>
      <c r="EP60" s="164"/>
      <c r="EQ60" s="1"/>
      <c r="ER60" s="175">
        <f t="shared" ref="ER60:ER67" si="68">FC48+FE48</f>
        <v>-5287.4484730267141</v>
      </c>
      <c r="ES60" s="9">
        <f t="array" ref="ES60:ES67">MMULT(ER36:EY43,FC48:FC55)</f>
        <v>-5.999999999999984</v>
      </c>
      <c r="ET60" s="9"/>
      <c r="EU60" s="9">
        <f>FA48+ER$8</f>
        <v>8</v>
      </c>
      <c r="EV60" s="34"/>
      <c r="FA60" s="200"/>
      <c r="FF60" s="164"/>
      <c r="FG60" s="1"/>
      <c r="FH60" s="175">
        <f t="shared" ref="FH60:FH67" si="69">FS48+FU48</f>
        <v>-7937.1244143785998</v>
      </c>
      <c r="FI60" s="9">
        <f t="array" ref="FI60:FI67">MMULT(FH36:FO43,FS48:FS55)</f>
        <v>-10.499999999999993</v>
      </c>
      <c r="FJ60" s="9"/>
      <c r="FK60" s="9">
        <f>FQ48+FH$8</f>
        <v>3</v>
      </c>
      <c r="FL60" s="34"/>
      <c r="FQ60" s="200"/>
      <c r="FV60" s="164"/>
      <c r="FW60" s="1"/>
      <c r="FX60" s="175">
        <f t="shared" ref="FX60:FX67" si="70">GI48+GK48</f>
        <v>-8988.8841350115599</v>
      </c>
      <c r="FY60" s="9">
        <f t="array" ref="FY60:FY67">MMULT(FX36:GE43,GI48:GI55)</f>
        <v>-12.000000000000044</v>
      </c>
      <c r="FZ60" s="9"/>
      <c r="GA60" s="9">
        <f>GG48+FX$8</f>
        <v>1</v>
      </c>
      <c r="GB60" s="34"/>
      <c r="GG60" s="200"/>
      <c r="GL60" s="201"/>
    </row>
    <row r="61" spans="2:194" x14ac:dyDescent="0.2">
      <c r="B61" s="164"/>
      <c r="D61" s="175">
        <f t="shared" si="59"/>
        <v>-2289.5999999999949</v>
      </c>
      <c r="E61" s="9">
        <v>-1.0658141036401503E-14</v>
      </c>
      <c r="F61" s="9"/>
      <c r="G61" s="9"/>
      <c r="H61" s="34"/>
      <c r="L61" s="19"/>
      <c r="M61" s="200"/>
      <c r="N61" s="19"/>
      <c r="R61" s="164"/>
      <c r="S61" s="1"/>
      <c r="T61" s="175">
        <f t="shared" si="60"/>
        <v>-2162.3999999999951</v>
      </c>
      <c r="U61" s="9">
        <v>-7.1054273576010019E-15</v>
      </c>
      <c r="V61" s="9"/>
      <c r="W61" s="9"/>
      <c r="X61" s="34"/>
      <c r="AB61" s="19"/>
      <c r="AC61" s="200"/>
      <c r="AD61" s="19"/>
      <c r="AH61" s="164"/>
      <c r="AI61" s="1"/>
      <c r="AJ61" s="175">
        <f t="shared" si="61"/>
        <v>-1780.7999999999959</v>
      </c>
      <c r="AK61" s="9">
        <v>-3.5527136788005009E-15</v>
      </c>
      <c r="AL61" s="9"/>
      <c r="AM61" s="9"/>
      <c r="AN61" s="34"/>
      <c r="AR61" s="19"/>
      <c r="AS61" s="200"/>
      <c r="AT61" s="19"/>
      <c r="AX61" s="164"/>
      <c r="AY61" s="1"/>
      <c r="AZ61" s="175">
        <f t="shared" si="62"/>
        <v>-1399.1999999999966</v>
      </c>
      <c r="BA61" s="9">
        <v>-5.3290705182007514E-15</v>
      </c>
      <c r="BB61" s="9"/>
      <c r="BC61" s="9"/>
      <c r="BD61" s="34"/>
      <c r="BH61" s="19"/>
      <c r="BI61" s="200"/>
      <c r="BJ61" s="19"/>
      <c r="BN61" s="164"/>
      <c r="BO61" s="1"/>
      <c r="BP61" s="175">
        <f t="shared" si="63"/>
        <v>-890.39999999999782</v>
      </c>
      <c r="BQ61" s="9">
        <v>-3.5527136788005009E-15</v>
      </c>
      <c r="BR61" s="9"/>
      <c r="BS61" s="9"/>
      <c r="BT61" s="34"/>
      <c r="BX61" s="19"/>
      <c r="BY61" s="200"/>
      <c r="BZ61" s="19"/>
      <c r="CD61" s="164"/>
      <c r="CE61" s="1"/>
      <c r="CF61" s="175">
        <f t="shared" si="64"/>
        <v>-381.59999999999877</v>
      </c>
      <c r="CG61" s="9">
        <v>4.4408920985006262E-16</v>
      </c>
      <c r="CH61" s="9"/>
      <c r="CI61" s="9"/>
      <c r="CJ61" s="34"/>
      <c r="CN61" s="19"/>
      <c r="CO61" s="200"/>
      <c r="CP61" s="19"/>
      <c r="CT61" s="164"/>
      <c r="CU61" s="1"/>
      <c r="CV61" s="175">
        <f t="shared" si="65"/>
        <v>-127.19999999999932</v>
      </c>
      <c r="CW61" s="9">
        <v>4.9960036108132044E-16</v>
      </c>
      <c r="CX61" s="9"/>
      <c r="CY61" s="9"/>
      <c r="CZ61" s="34"/>
      <c r="DD61" s="19"/>
      <c r="DE61" s="200"/>
      <c r="DF61" s="19"/>
      <c r="DJ61" s="164"/>
      <c r="DK61" s="1"/>
      <c r="DL61" s="175">
        <f t="shared" si="66"/>
        <v>-254.39999999999904</v>
      </c>
      <c r="DM61" s="9">
        <v>2.2204460492503131E-16</v>
      </c>
      <c r="DN61" s="9"/>
      <c r="DO61" s="9"/>
      <c r="DP61" s="34"/>
      <c r="DT61" s="19"/>
      <c r="DU61" s="200"/>
      <c r="DV61" s="19"/>
      <c r="DZ61" s="164"/>
      <c r="EA61" s="1"/>
      <c r="EB61" s="175">
        <f t="shared" si="67"/>
        <v>-635.99999999999818</v>
      </c>
      <c r="EC61" s="9">
        <v>-1.7763568394002505E-15</v>
      </c>
      <c r="ED61" s="9"/>
      <c r="EE61" s="9"/>
      <c r="EF61" s="34"/>
      <c r="EJ61" s="19"/>
      <c r="EK61" s="200"/>
      <c r="EL61" s="19"/>
      <c r="EP61" s="164"/>
      <c r="EQ61" s="1"/>
      <c r="ER61" s="175">
        <f t="shared" si="68"/>
        <v>-1144.7999999999972</v>
      </c>
      <c r="ES61" s="9">
        <v>-3.5527136788005009E-15</v>
      </c>
      <c r="ET61" s="9"/>
      <c r="EU61" s="9"/>
      <c r="EV61" s="34"/>
      <c r="EZ61" s="19"/>
      <c r="FA61" s="200"/>
      <c r="FB61" s="19"/>
      <c r="FF61" s="164"/>
      <c r="FG61" s="1"/>
      <c r="FH61" s="175">
        <f t="shared" si="69"/>
        <v>-1780.7999999999956</v>
      </c>
      <c r="FI61" s="9">
        <v>0</v>
      </c>
      <c r="FJ61" s="9"/>
      <c r="FK61" s="9"/>
      <c r="FL61" s="34"/>
      <c r="FP61" s="19"/>
      <c r="FQ61" s="200"/>
      <c r="FR61" s="19"/>
      <c r="FV61" s="164"/>
      <c r="FW61" s="1"/>
      <c r="FX61" s="175">
        <f t="shared" si="70"/>
        <v>-2035.1999999999955</v>
      </c>
      <c r="FY61" s="9">
        <v>-7.1054273576010019E-15</v>
      </c>
      <c r="FZ61" s="9"/>
      <c r="GA61" s="9"/>
      <c r="GB61" s="34"/>
      <c r="GF61" s="19"/>
      <c r="GG61" s="200"/>
      <c r="GH61" s="19"/>
      <c r="GL61" s="201"/>
    </row>
    <row r="62" spans="2:194" x14ac:dyDescent="0.2">
      <c r="B62" s="164"/>
      <c r="D62" s="175">
        <f t="shared" si="59"/>
        <v>-5747.5999999999794</v>
      </c>
      <c r="E62" s="9">
        <v>-7.1054273576010019E-15</v>
      </c>
      <c r="F62" s="9"/>
      <c r="G62" s="9"/>
      <c r="H62" s="34"/>
      <c r="L62" s="19"/>
      <c r="M62" s="200"/>
      <c r="N62" s="19"/>
      <c r="R62" s="164"/>
      <c r="S62" s="1"/>
      <c r="T62" s="175">
        <f t="shared" si="60"/>
        <v>-5438.3999999999796</v>
      </c>
      <c r="U62" s="9">
        <v>1.7763568394002505E-14</v>
      </c>
      <c r="V62" s="9"/>
      <c r="W62" s="9"/>
      <c r="X62" s="34"/>
      <c r="AB62" s="19"/>
      <c r="AC62" s="200"/>
      <c r="AD62" s="19"/>
      <c r="AH62" s="164"/>
      <c r="AI62" s="1"/>
      <c r="AJ62" s="175">
        <f t="shared" si="61"/>
        <v>-4510.7999999999838</v>
      </c>
      <c r="AK62" s="9">
        <v>-1.7763568394002505E-14</v>
      </c>
      <c r="AL62" s="9"/>
      <c r="AM62" s="9"/>
      <c r="AN62" s="34"/>
      <c r="AR62" s="19"/>
      <c r="AS62" s="200"/>
      <c r="AT62" s="19"/>
      <c r="AX62" s="164"/>
      <c r="AY62" s="1"/>
      <c r="AZ62" s="175">
        <f t="shared" si="62"/>
        <v>-3583.1999999999866</v>
      </c>
      <c r="BA62" s="9">
        <v>1.5987211554602254E-14</v>
      </c>
      <c r="BB62" s="9"/>
      <c r="BC62" s="9"/>
      <c r="BD62" s="34"/>
      <c r="BH62" s="19"/>
      <c r="BI62" s="200"/>
      <c r="BJ62" s="19"/>
      <c r="BN62" s="164"/>
      <c r="BO62" s="1"/>
      <c r="BP62" s="175">
        <f t="shared" si="63"/>
        <v>-2346.3999999999915</v>
      </c>
      <c r="BQ62" s="9">
        <v>-1.0658141036401503E-14</v>
      </c>
      <c r="BR62" s="9"/>
      <c r="BS62" s="9"/>
      <c r="BT62" s="34"/>
      <c r="BX62" s="19"/>
      <c r="BY62" s="200"/>
      <c r="BZ62" s="19"/>
      <c r="CD62" s="164"/>
      <c r="CE62" s="1"/>
      <c r="CF62" s="175">
        <f t="shared" si="64"/>
        <v>-1109.5999999999956</v>
      </c>
      <c r="CG62" s="9">
        <v>-3.1086244689504383E-15</v>
      </c>
      <c r="CH62" s="9"/>
      <c r="CI62" s="9"/>
      <c r="CJ62" s="34"/>
      <c r="CN62" s="19"/>
      <c r="CO62" s="200"/>
      <c r="CP62" s="19"/>
      <c r="CT62" s="164"/>
      <c r="CU62" s="1"/>
      <c r="CV62" s="175">
        <f t="shared" si="65"/>
        <v>-491.19999999999766</v>
      </c>
      <c r="CW62" s="9">
        <v>-3.8857805861880479E-16</v>
      </c>
      <c r="CX62" s="9"/>
      <c r="CY62" s="9"/>
      <c r="CZ62" s="34"/>
      <c r="DD62" s="19"/>
      <c r="DE62" s="200"/>
      <c r="DF62" s="19"/>
      <c r="DJ62" s="164"/>
      <c r="DK62" s="1"/>
      <c r="DL62" s="175">
        <f t="shared" si="66"/>
        <v>-800.39999999999657</v>
      </c>
      <c r="DM62" s="9">
        <v>-6.6613381477509392E-16</v>
      </c>
      <c r="DN62" s="9"/>
      <c r="DO62" s="9"/>
      <c r="DP62" s="34"/>
      <c r="DT62" s="19"/>
      <c r="DU62" s="200"/>
      <c r="DV62" s="19"/>
      <c r="DZ62" s="164"/>
      <c r="EA62" s="1"/>
      <c r="EB62" s="175">
        <f t="shared" si="67"/>
        <v>-1727.9999999999932</v>
      </c>
      <c r="EC62" s="9">
        <v>-1.7763568394002505E-15</v>
      </c>
      <c r="ED62" s="9"/>
      <c r="EE62" s="9"/>
      <c r="EF62" s="34"/>
      <c r="EJ62" s="19"/>
      <c r="EK62" s="200"/>
      <c r="EL62" s="19"/>
      <c r="EP62" s="164"/>
      <c r="EQ62" s="1"/>
      <c r="ER62" s="175">
        <f t="shared" si="68"/>
        <v>-2964.7999999999888</v>
      </c>
      <c r="ES62" s="9">
        <v>3.5527136788005009E-15</v>
      </c>
      <c r="ET62" s="9"/>
      <c r="EU62" s="9"/>
      <c r="EV62" s="34"/>
      <c r="EZ62" s="19"/>
      <c r="FA62" s="200"/>
      <c r="FB62" s="19"/>
      <c r="FF62" s="164"/>
      <c r="FG62" s="1"/>
      <c r="FH62" s="175">
        <f t="shared" si="69"/>
        <v>-4510.7999999999829</v>
      </c>
      <c r="FI62" s="9">
        <v>1.7763568394002505E-14</v>
      </c>
      <c r="FJ62" s="9"/>
      <c r="FK62" s="9"/>
      <c r="FL62" s="34"/>
      <c r="FP62" s="19"/>
      <c r="FQ62" s="200"/>
      <c r="FR62" s="19"/>
      <c r="FV62" s="164"/>
      <c r="FW62" s="1"/>
      <c r="FX62" s="175">
        <f t="shared" si="70"/>
        <v>-5129.1999999999816</v>
      </c>
      <c r="FY62" s="9">
        <v>-3.5527136788005009E-15</v>
      </c>
      <c r="FZ62" s="9"/>
      <c r="GA62" s="9"/>
      <c r="GB62" s="34"/>
      <c r="GF62" s="19"/>
      <c r="GG62" s="200"/>
      <c r="GH62" s="19"/>
      <c r="GL62" s="201"/>
    </row>
    <row r="63" spans="2:194" x14ac:dyDescent="0.2">
      <c r="B63" s="164"/>
      <c r="D63" s="175">
        <f t="shared" si="59"/>
        <v>-9547.5999999999658</v>
      </c>
      <c r="E63" s="9">
        <v>-7.1054273576010019E-15</v>
      </c>
      <c r="F63" s="9"/>
      <c r="G63" s="9"/>
      <c r="H63" s="34"/>
      <c r="L63" s="19"/>
      <c r="M63" s="200"/>
      <c r="N63" s="19"/>
      <c r="R63" s="164"/>
      <c r="S63" s="1"/>
      <c r="T63" s="175">
        <f t="shared" si="60"/>
        <v>-9048.3999999999669</v>
      </c>
      <c r="U63" s="9">
        <v>2.4868995751603507E-14</v>
      </c>
      <c r="V63" s="9"/>
      <c r="W63" s="9"/>
      <c r="X63" s="34"/>
      <c r="AB63" s="19"/>
      <c r="AC63" s="200"/>
      <c r="AD63" s="19"/>
      <c r="AH63" s="164"/>
      <c r="AI63" s="1"/>
      <c r="AJ63" s="175">
        <f t="shared" si="61"/>
        <v>-7550.7999999999711</v>
      </c>
      <c r="AK63" s="9">
        <v>7.460698725481052E-14</v>
      </c>
      <c r="AL63" s="9"/>
      <c r="AM63" s="9"/>
      <c r="AN63" s="34"/>
      <c r="AR63" s="19"/>
      <c r="AS63" s="200"/>
      <c r="AT63" s="19"/>
      <c r="AX63" s="164"/>
      <c r="AY63" s="1"/>
      <c r="AZ63" s="175">
        <f t="shared" si="62"/>
        <v>-6053.199999999978</v>
      </c>
      <c r="BA63" s="9">
        <v>-1.9539925233402755E-14</v>
      </c>
      <c r="BB63" s="9"/>
      <c r="BC63" s="9"/>
      <c r="BD63" s="34"/>
      <c r="BH63" s="19"/>
      <c r="BI63" s="200"/>
      <c r="BJ63" s="19"/>
      <c r="BN63" s="164"/>
      <c r="BO63" s="1"/>
      <c r="BP63" s="175">
        <f t="shared" si="63"/>
        <v>-4056.3999999999846</v>
      </c>
      <c r="BQ63" s="9">
        <v>4.6185277824406512E-14</v>
      </c>
      <c r="BR63" s="9"/>
      <c r="BS63" s="9"/>
      <c r="BT63" s="34"/>
      <c r="BX63" s="19"/>
      <c r="BY63" s="200"/>
      <c r="BZ63" s="19"/>
      <c r="CD63" s="164"/>
      <c r="CE63" s="1"/>
      <c r="CF63" s="175">
        <f t="shared" si="64"/>
        <v>-2059.5999999999926</v>
      </c>
      <c r="CG63" s="9">
        <v>4.4408920985006262E-16</v>
      </c>
      <c r="CH63" s="9"/>
      <c r="CI63" s="9"/>
      <c r="CJ63" s="34"/>
      <c r="CN63" s="19"/>
      <c r="CO63" s="200"/>
      <c r="CP63" s="19"/>
      <c r="CT63" s="164"/>
      <c r="CU63" s="1"/>
      <c r="CV63" s="175">
        <f t="shared" si="65"/>
        <v>-1061.1999999999962</v>
      </c>
      <c r="CW63" s="9">
        <v>5.8286708792820718E-15</v>
      </c>
      <c r="CX63" s="9"/>
      <c r="CY63" s="9"/>
      <c r="CZ63" s="34"/>
      <c r="DD63" s="19"/>
      <c r="DE63" s="200"/>
      <c r="DF63" s="19"/>
      <c r="DJ63" s="164"/>
      <c r="DK63" s="1"/>
      <c r="DL63" s="175">
        <f t="shared" si="66"/>
        <v>-1560.3999999999942</v>
      </c>
      <c r="DM63" s="9">
        <v>1.532107773982716E-14</v>
      </c>
      <c r="DN63" s="9"/>
      <c r="DO63" s="9"/>
      <c r="DP63" s="34"/>
      <c r="DT63" s="19"/>
      <c r="DU63" s="200"/>
      <c r="DV63" s="19"/>
      <c r="DZ63" s="164"/>
      <c r="EA63" s="1"/>
      <c r="EB63" s="175">
        <f t="shared" si="67"/>
        <v>-3057.9999999999886</v>
      </c>
      <c r="EC63" s="9">
        <v>5.3290705182007514E-15</v>
      </c>
      <c r="ED63" s="9"/>
      <c r="EE63" s="9"/>
      <c r="EF63" s="34"/>
      <c r="EJ63" s="19"/>
      <c r="EK63" s="200"/>
      <c r="EL63" s="19"/>
      <c r="EP63" s="164"/>
      <c r="EQ63" s="1"/>
      <c r="ER63" s="175">
        <f t="shared" si="68"/>
        <v>-5054.7999999999811</v>
      </c>
      <c r="ES63" s="9">
        <v>3.5527136788005009E-14</v>
      </c>
      <c r="ET63" s="9"/>
      <c r="EU63" s="9"/>
      <c r="EV63" s="34"/>
      <c r="EZ63" s="19"/>
      <c r="FA63" s="200"/>
      <c r="FB63" s="19"/>
      <c r="FF63" s="164"/>
      <c r="FG63" s="1"/>
      <c r="FH63" s="175">
        <f t="shared" si="69"/>
        <v>-7550.7999999999729</v>
      </c>
      <c r="FI63" s="9">
        <v>-3.5527136788005009E-15</v>
      </c>
      <c r="FJ63" s="9"/>
      <c r="FK63" s="9"/>
      <c r="FL63" s="34"/>
      <c r="FP63" s="19"/>
      <c r="FQ63" s="200"/>
      <c r="FR63" s="19"/>
      <c r="FV63" s="164"/>
      <c r="FW63" s="1"/>
      <c r="FX63" s="175">
        <f t="shared" si="70"/>
        <v>-8549.199999999968</v>
      </c>
      <c r="FY63" s="9">
        <v>6.0396132539608516E-14</v>
      </c>
      <c r="FZ63" s="9"/>
      <c r="GA63" s="9"/>
      <c r="GB63" s="34"/>
      <c r="GF63" s="19"/>
      <c r="GG63" s="200"/>
      <c r="GH63" s="19"/>
      <c r="GL63" s="201"/>
    </row>
    <row r="64" spans="2:194" x14ac:dyDescent="0.2">
      <c r="B64" s="164"/>
      <c r="C64" s="194" t="s">
        <v>19</v>
      </c>
      <c r="D64" s="175">
        <f t="shared" si="59"/>
        <v>5.679830672271396E-3</v>
      </c>
      <c r="E64" s="9">
        <v>5.9999999999999964</v>
      </c>
      <c r="F64" s="9">
        <f>-O48*G19 + O51*G19+D3</f>
        <v>12.320169327728593</v>
      </c>
      <c r="G64" s="9">
        <f>M52+D$8</f>
        <v>18</v>
      </c>
      <c r="H64" s="34" t="str">
        <f>'Environment &amp; Targets'!$M$28</f>
        <v>off</v>
      </c>
      <c r="L64" s="19"/>
      <c r="M64" s="200"/>
      <c r="N64" s="19"/>
      <c r="R64" s="164"/>
      <c r="S64" s="194" t="s">
        <v>19</v>
      </c>
      <c r="T64" s="175">
        <f t="shared" si="60"/>
        <v>5.2331912387524908E-3</v>
      </c>
      <c r="U64" s="9">
        <v>5.4999999999999982</v>
      </c>
      <c r="V64" s="9">
        <f>-AE48*W19 + AE51*W19+T3</f>
        <v>12.766808761247489</v>
      </c>
      <c r="W64" s="9">
        <f>AC52+T$8</f>
        <v>18</v>
      </c>
      <c r="X64" s="34" t="str">
        <f>'Environment &amp; Targets'!$M$28</f>
        <v>off</v>
      </c>
      <c r="AB64" s="19"/>
      <c r="AC64" s="200"/>
      <c r="AD64" s="19"/>
      <c r="AH64" s="164"/>
      <c r="AI64" s="194" t="s">
        <v>19</v>
      </c>
      <c r="AJ64" s="175">
        <f t="shared" si="61"/>
        <v>4.6442595963249074E-3</v>
      </c>
      <c r="AK64" s="9">
        <v>5.0000000000000027</v>
      </c>
      <c r="AL64" s="9">
        <f>-AU48*AM19 + AU51*AM19+AJ3</f>
        <v>13.3557404036751</v>
      </c>
      <c r="AM64" s="9">
        <f>AS52+AJ$8</f>
        <v>18</v>
      </c>
      <c r="AN64" s="34" t="str">
        <f>'Environment &amp; Targets'!$M$28</f>
        <v>off</v>
      </c>
      <c r="AR64" s="19"/>
      <c r="AS64" s="200"/>
      <c r="AT64" s="19"/>
      <c r="AX64" s="164"/>
      <c r="AY64" s="194" t="s">
        <v>19</v>
      </c>
      <c r="AZ64" s="175">
        <f t="shared" si="62"/>
        <v>3.6798346248327566E-3</v>
      </c>
      <c r="BA64" s="9">
        <v>4.0000000000000027</v>
      </c>
      <c r="BB64" s="9">
        <f>-BK48*BC19 + BK51*BC19+AZ3</f>
        <v>14.320165375167221</v>
      </c>
      <c r="BC64" s="9">
        <f>BI52+AZ$8</f>
        <v>18</v>
      </c>
      <c r="BD64" s="34" t="str">
        <f>'Environment &amp; Targets'!$M$28</f>
        <v>off</v>
      </c>
      <c r="BH64" s="19"/>
      <c r="BI64" s="200"/>
      <c r="BJ64" s="19"/>
      <c r="BN64" s="164"/>
      <c r="BO64" s="194" t="s">
        <v>19</v>
      </c>
      <c r="BP64" s="175">
        <f t="shared" si="63"/>
        <v>3.0197568779508333E-3</v>
      </c>
      <c r="BQ64" s="9">
        <v>3.4999999999999996</v>
      </c>
      <c r="BR64" s="9">
        <f>-CA48*BS19 + CA51*BS19+BP3</f>
        <v>14.98024312204916</v>
      </c>
      <c r="BS64" s="9">
        <f>BY52+BP$8</f>
        <v>18</v>
      </c>
      <c r="BT64" s="34" t="str">
        <f>'Environment &amp; Targets'!$M$28</f>
        <v>off</v>
      </c>
      <c r="BX64" s="19"/>
      <c r="BY64" s="200"/>
      <c r="BZ64" s="19"/>
      <c r="CD64" s="164"/>
      <c r="CE64" s="194" t="s">
        <v>19</v>
      </c>
      <c r="CF64" s="175">
        <f t="shared" si="64"/>
        <v>2.3596791310689104E-3</v>
      </c>
      <c r="CG64" s="9">
        <v>2.9999999999999991</v>
      </c>
      <c r="CH64" s="9">
        <f>-CQ48*CI19 + CQ51*CI19+CF3</f>
        <v>15.640320868931084</v>
      </c>
      <c r="CI64" s="9">
        <f>CO52+CF$8</f>
        <v>18</v>
      </c>
      <c r="CJ64" s="34" t="str">
        <f>'Environment &amp; Targets'!$M$28</f>
        <v>off</v>
      </c>
      <c r="CN64" s="19"/>
      <c r="CO64" s="200"/>
      <c r="CP64" s="19"/>
      <c r="CT64" s="164"/>
      <c r="CU64" s="194" t="s">
        <v>19</v>
      </c>
      <c r="CV64" s="175">
        <f t="shared" si="65"/>
        <v>2.2173869221602323E-3</v>
      </c>
      <c r="CW64" s="9">
        <v>2.9999999999999982</v>
      </c>
      <c r="CX64" s="9">
        <f>-DG48*CY19 + DG51*CY19+CV3</f>
        <v>15.782613077839773</v>
      </c>
      <c r="CY64" s="9">
        <f>DE52+CV$8</f>
        <v>18</v>
      </c>
      <c r="CZ64" s="34" t="str">
        <f>'Environment &amp; Targets'!$M$28</f>
        <v>off</v>
      </c>
      <c r="DD64" s="19"/>
      <c r="DE64" s="200"/>
      <c r="DF64" s="19"/>
      <c r="DJ64" s="164"/>
      <c r="DK64" s="194" t="s">
        <v>19</v>
      </c>
      <c r="DL64" s="175">
        <f t="shared" si="66"/>
        <v>2.2885330266145714E-3</v>
      </c>
      <c r="DM64" s="9">
        <v>2.9999999999999987</v>
      </c>
      <c r="DN64" s="9">
        <f>-DW48*DO19 + DW51*DO19+DL3</f>
        <v>15.711466973385434</v>
      </c>
      <c r="DO64" s="9">
        <f>DU52+DL$8</f>
        <v>18</v>
      </c>
      <c r="DP64" s="34" t="str">
        <f>'Environment &amp; Targets'!$M$28</f>
        <v>off</v>
      </c>
      <c r="DT64" s="19"/>
      <c r="DU64" s="200"/>
      <c r="DV64" s="19"/>
      <c r="DZ64" s="164"/>
      <c r="EA64" s="194" t="s">
        <v>19</v>
      </c>
      <c r="EB64" s="175">
        <f t="shared" si="67"/>
        <v>2.8774646690421556E-3</v>
      </c>
      <c r="EC64" s="9">
        <v>3.4999999999999982</v>
      </c>
      <c r="ED64" s="9">
        <f>-EM48*EE19 + EM51*EE19+EB3</f>
        <v>15.122535330957831</v>
      </c>
      <c r="EE64" s="9">
        <f>EK52+EB$8</f>
        <v>18</v>
      </c>
      <c r="EF64" s="34" t="str">
        <f>'Environment &amp; Targets'!$M$28</f>
        <v>off</v>
      </c>
      <c r="EJ64" s="19"/>
      <c r="EK64" s="200"/>
      <c r="EL64" s="19"/>
      <c r="EP64" s="164"/>
      <c r="EQ64" s="194" t="s">
        <v>19</v>
      </c>
      <c r="ER64" s="175">
        <f t="shared" si="68"/>
        <v>3.5375424159240785E-3</v>
      </c>
      <c r="ES64" s="9">
        <v>4.0000000000000018</v>
      </c>
      <c r="ET64" s="9">
        <f>-FC48*EU19 + FC51*EU19+ER3</f>
        <v>14.462457584075906</v>
      </c>
      <c r="EU64" s="9">
        <f>FA52+ER$8</f>
        <v>18</v>
      </c>
      <c r="EV64" s="34" t="str">
        <f>'Environment &amp; Targets'!$M$28</f>
        <v>off</v>
      </c>
      <c r="EZ64" s="19"/>
      <c r="FA64" s="200"/>
      <c r="FB64" s="19"/>
      <c r="FF64" s="164"/>
      <c r="FG64" s="194" t="s">
        <v>19</v>
      </c>
      <c r="FH64" s="175">
        <f t="shared" si="69"/>
        <v>4.2687662672603391E-3</v>
      </c>
      <c r="FI64" s="9">
        <v>4.5000000000000009</v>
      </c>
      <c r="FJ64" s="9">
        <f>-FS48*FK19 + FS51*FK19+FH3</f>
        <v>13.731233732739639</v>
      </c>
      <c r="FK64" s="9">
        <f>FQ52+FH$8</f>
        <v>18</v>
      </c>
      <c r="FL64" s="34" t="str">
        <f>'Environment &amp; Targets'!$M$28</f>
        <v>off</v>
      </c>
      <c r="FP64" s="19"/>
      <c r="FQ64" s="200"/>
      <c r="FR64" s="19"/>
      <c r="FV64" s="164"/>
      <c r="FW64" s="194" t="s">
        <v>19</v>
      </c>
      <c r="FX64" s="175">
        <f t="shared" si="70"/>
        <v>4.7865518052335847E-3</v>
      </c>
      <c r="FY64" s="9">
        <v>4.9999999999999947</v>
      </c>
      <c r="FZ64" s="9">
        <f>-GI48*GA19 + GI51*GA19+FX3</f>
        <v>13.213448194766443</v>
      </c>
      <c r="GA64" s="9">
        <f>GG52+FX$8</f>
        <v>18</v>
      </c>
      <c r="GB64" s="34" t="str">
        <f>'Environment &amp; Targets'!$M$28</f>
        <v>off</v>
      </c>
      <c r="GF64" s="19"/>
      <c r="GG64" s="200"/>
      <c r="GH64" s="19"/>
      <c r="GL64" s="201"/>
    </row>
    <row r="65" spans="2:194" x14ac:dyDescent="0.2">
      <c r="B65" s="164"/>
      <c r="C65" s="194" t="s">
        <v>27</v>
      </c>
      <c r="D65" s="175">
        <f t="shared" si="59"/>
        <v>4491.1847605044122</v>
      </c>
      <c r="E65" s="9">
        <v>6.9999999999999645</v>
      </c>
      <c r="F65" s="9">
        <f>O50*F19 - O51*F19 +D3</f>
        <v>18.999999999999929</v>
      </c>
      <c r="G65" s="9">
        <f>M53+D$8</f>
        <v>19</v>
      </c>
      <c r="H65" s="34" t="str">
        <f>'Environment &amp; Targets'!$M$26</f>
        <v>on</v>
      </c>
      <c r="L65" s="19"/>
      <c r="M65" s="200"/>
      <c r="N65" s="19"/>
      <c r="R65" s="164"/>
      <c r="S65" s="194" t="s">
        <v>27</v>
      </c>
      <c r="T65" s="175">
        <f t="shared" si="60"/>
        <v>4260.9872114877116</v>
      </c>
      <c r="U65" s="9">
        <v>6.4999999999999822</v>
      </c>
      <c r="V65" s="9">
        <f>AE50*V19 - AE51*V19 +T3</f>
        <v>18.999999999999929</v>
      </c>
      <c r="W65" s="9">
        <f>AC53+T$8</f>
        <v>19</v>
      </c>
      <c r="X65" s="34" t="str">
        <f>'Environment &amp; Targets'!$M$26</f>
        <v>on</v>
      </c>
      <c r="AB65" s="19"/>
      <c r="AC65" s="200"/>
      <c r="AD65" s="19"/>
      <c r="AH65" s="164"/>
      <c r="AI65" s="194" t="s">
        <v>27</v>
      </c>
      <c r="AJ65" s="175">
        <f t="shared" si="61"/>
        <v>3637.9833636692319</v>
      </c>
      <c r="AK65" s="9">
        <v>6.0000000000000036</v>
      </c>
      <c r="AL65" s="9">
        <f>AU50*AL19 - AU51*AL19 +AJ3</f>
        <v>18.999999999999936</v>
      </c>
      <c r="AM65" s="9">
        <f>AS53+AJ$8</f>
        <v>19</v>
      </c>
      <c r="AN65" s="34" t="str">
        <f>'Environment &amp; Targets'!$M$26</f>
        <v>on</v>
      </c>
      <c r="AR65" s="19"/>
      <c r="AS65" s="200"/>
      <c r="AT65" s="19"/>
      <c r="AX65" s="164"/>
      <c r="AY65" s="194" t="s">
        <v>27</v>
      </c>
      <c r="AZ65" s="175">
        <f t="shared" si="62"/>
        <v>2981.1851162349399</v>
      </c>
      <c r="BA65" s="9">
        <v>5.0000000000000036</v>
      </c>
      <c r="BB65" s="9">
        <f>BK50*BB19 - BK51*BB19 +AZ3</f>
        <v>18.999999999999954</v>
      </c>
      <c r="BC65" s="9">
        <f>BI53+AZ$8</f>
        <v>19</v>
      </c>
      <c r="BD65" s="34" t="str">
        <f>'Environment &amp; Targets'!$M$26</f>
        <v>on</v>
      </c>
      <c r="BH65" s="19"/>
      <c r="BI65" s="200"/>
      <c r="BJ65" s="19"/>
      <c r="BN65" s="164"/>
      <c r="BO65" s="194" t="s">
        <v>27</v>
      </c>
      <c r="BP65" s="175">
        <f t="shared" si="63"/>
        <v>2161.7781190155697</v>
      </c>
      <c r="BQ65" s="9">
        <v>4.4999999999999964</v>
      </c>
      <c r="BR65" s="9">
        <f>CA50*BR19 - CA51*BR19 +BP3</f>
        <v>18.999999999999964</v>
      </c>
      <c r="BS65" s="9">
        <f>BY53+BP$8</f>
        <v>19</v>
      </c>
      <c r="BT65" s="34" t="str">
        <f>'Environment &amp; Targets'!$M$26</f>
        <v>on</v>
      </c>
      <c r="BX65" s="19"/>
      <c r="BY65" s="200"/>
      <c r="BZ65" s="19"/>
      <c r="CD65" s="164"/>
      <c r="CE65" s="194" t="s">
        <v>27</v>
      </c>
      <c r="CF65" s="175">
        <f t="shared" si="64"/>
        <v>1342.3711217961993</v>
      </c>
      <c r="CG65" s="9">
        <v>3.9999999999999982</v>
      </c>
      <c r="CH65" s="9">
        <f>CQ50*CH19 - CQ51*CH19 +CF3</f>
        <v>18.999999999999986</v>
      </c>
      <c r="CI65" s="9">
        <f>CO53+CF$8</f>
        <v>19</v>
      </c>
      <c r="CJ65" s="34" t="str">
        <f>'Environment &amp; Targets'!$M$26</f>
        <v>on</v>
      </c>
      <c r="CN65" s="19"/>
      <c r="CO65" s="200"/>
      <c r="CP65" s="19"/>
      <c r="CT65" s="164"/>
      <c r="CU65" s="194" t="s">
        <v>27</v>
      </c>
      <c r="CV65" s="175">
        <f t="shared" si="65"/>
        <v>949.5648229944195</v>
      </c>
      <c r="CW65" s="9">
        <v>3.9999999999999947</v>
      </c>
      <c r="CX65" s="9">
        <f>DG50*CX19 - DG51*CX19 +CV3</f>
        <v>18.999999999999993</v>
      </c>
      <c r="CY65" s="9">
        <f>DE53+CV$8</f>
        <v>19</v>
      </c>
      <c r="CZ65" s="34" t="str">
        <f>'Environment &amp; Targets'!$M$26</f>
        <v>on</v>
      </c>
      <c r="DD65" s="19"/>
      <c r="DE65" s="200"/>
      <c r="DF65" s="19"/>
      <c r="DJ65" s="164"/>
      <c r="DK65" s="194" t="s">
        <v>27</v>
      </c>
      <c r="DL65" s="175">
        <f t="shared" si="66"/>
        <v>1145.9679723953093</v>
      </c>
      <c r="DM65" s="9">
        <v>3.9999999999999969</v>
      </c>
      <c r="DN65" s="9">
        <f>DW50*DN19 - DW51*DN19 +DL3</f>
        <v>18.999999999999986</v>
      </c>
      <c r="DO65" s="9">
        <f>DU53+DL$8</f>
        <v>19</v>
      </c>
      <c r="DP65" s="34" t="str">
        <f>'Environment &amp; Targets'!$M$26</f>
        <v>on</v>
      </c>
      <c r="DT65" s="19"/>
      <c r="DU65" s="200"/>
      <c r="DV65" s="19"/>
      <c r="DZ65" s="164"/>
      <c r="EA65" s="194" t="s">
        <v>27</v>
      </c>
      <c r="EB65" s="175">
        <f t="shared" si="67"/>
        <v>1768.9718202137897</v>
      </c>
      <c r="EC65" s="9">
        <v>4.499999999999992</v>
      </c>
      <c r="ED65" s="9">
        <f>EM50*ED19 - EM51*ED19 +EB3</f>
        <v>18.999999999999975</v>
      </c>
      <c r="EE65" s="9">
        <f>EK53+EB$8</f>
        <v>19</v>
      </c>
      <c r="EF65" s="34" t="str">
        <f>'Environment &amp; Targets'!$M$26</f>
        <v>on</v>
      </c>
      <c r="EJ65" s="19"/>
      <c r="EK65" s="200"/>
      <c r="EL65" s="19"/>
      <c r="EP65" s="164"/>
      <c r="EQ65" s="194" t="s">
        <v>27</v>
      </c>
      <c r="ER65" s="175">
        <f t="shared" si="68"/>
        <v>2588.3788174331607</v>
      </c>
      <c r="ES65" s="9">
        <v>5.0000000000000266</v>
      </c>
      <c r="ET65" s="9">
        <f>FC50*ET19 - FC51*ET19 +ER3</f>
        <v>18.999999999999957</v>
      </c>
      <c r="EU65" s="9">
        <f>FA53+ER$8</f>
        <v>19</v>
      </c>
      <c r="EV65" s="34" t="str">
        <f>'Environment &amp; Targets'!$M$26</f>
        <v>on</v>
      </c>
      <c r="EZ65" s="19"/>
      <c r="FA65" s="200"/>
      <c r="FB65" s="19"/>
      <c r="FF65" s="164"/>
      <c r="FG65" s="194" t="s">
        <v>27</v>
      </c>
      <c r="FH65" s="175">
        <f t="shared" si="69"/>
        <v>3604.1889640534214</v>
      </c>
      <c r="FI65" s="9">
        <v>5.4999999999999964</v>
      </c>
      <c r="FJ65" s="9">
        <f>FS50*FJ19 - FS51*FJ19 +FH3</f>
        <v>18.999999999999947</v>
      </c>
      <c r="FK65" s="9">
        <f>FQ53+FH$8</f>
        <v>19</v>
      </c>
      <c r="FL65" s="34" t="str">
        <f>'Environment &amp; Targets'!$M$26</f>
        <v>on</v>
      </c>
      <c r="FP65" s="19"/>
      <c r="FQ65" s="200"/>
      <c r="FR65" s="19"/>
      <c r="FV65" s="164"/>
      <c r="FW65" s="194" t="s">
        <v>27</v>
      </c>
      <c r="FX65" s="175">
        <f t="shared" si="70"/>
        <v>4030.789662471012</v>
      </c>
      <c r="FY65" s="9">
        <v>6.0000000000000249</v>
      </c>
      <c r="FZ65" s="9">
        <f>GI50*FZ19 - GI51*FZ19 +FX3</f>
        <v>18.999999999999929</v>
      </c>
      <c r="GA65" s="9">
        <f>GG53+FX$8</f>
        <v>19</v>
      </c>
      <c r="GB65" s="34" t="str">
        <f>'Environment &amp; Targets'!$M$26</f>
        <v>on</v>
      </c>
      <c r="GF65" s="19"/>
      <c r="GG65" s="200"/>
      <c r="GH65" s="19"/>
      <c r="GL65" s="201"/>
    </row>
    <row r="66" spans="2:194" x14ac:dyDescent="0.2">
      <c r="B66" s="164"/>
      <c r="C66" s="194" t="s">
        <v>21</v>
      </c>
      <c r="D66" s="175">
        <f t="shared" si="59"/>
        <v>3457.9999999999791</v>
      </c>
      <c r="E66" s="9">
        <v>5.9999999999999574</v>
      </c>
      <c r="F66" s="9">
        <f>O49*E19 - O50*E19 +D3</f>
        <v>17.999999999999915</v>
      </c>
      <c r="G66" s="9">
        <f>M54+D$8</f>
        <v>18</v>
      </c>
      <c r="H66" s="34" t="str">
        <f>'Environment &amp; Targets'!$M$24</f>
        <v>on</v>
      </c>
      <c r="L66" s="19"/>
      <c r="M66" s="200"/>
      <c r="N66" s="19"/>
      <c r="R66" s="164"/>
      <c r="S66" s="194" t="s">
        <v>21</v>
      </c>
      <c r="T66" s="175">
        <f t="shared" si="60"/>
        <v>3275.9999999999804</v>
      </c>
      <c r="U66" s="9">
        <v>5.5000000000000071</v>
      </c>
      <c r="V66" s="9">
        <f>AE49*U19 - AE50*U19 +T3</f>
        <v>17.999999999999915</v>
      </c>
      <c r="W66" s="9">
        <f>AC54+T$8</f>
        <v>18</v>
      </c>
      <c r="X66" s="34" t="str">
        <f>'Environment &amp; Targets'!$M$24</f>
        <v>on</v>
      </c>
      <c r="AB66" s="19"/>
      <c r="AC66" s="200"/>
      <c r="AD66" s="19"/>
      <c r="AH66" s="164"/>
      <c r="AI66" s="194" t="s">
        <v>21</v>
      </c>
      <c r="AJ66" s="175">
        <f t="shared" si="61"/>
        <v>2729.9999999999832</v>
      </c>
      <c r="AK66" s="9">
        <v>4.9999999999999787</v>
      </c>
      <c r="AL66" s="9">
        <f>AU49*AK19 - AU50*AK19 +AJ3</f>
        <v>17.999999999999936</v>
      </c>
      <c r="AM66" s="9">
        <f>AS54+AJ$8</f>
        <v>18</v>
      </c>
      <c r="AN66" s="34" t="str">
        <f>'Environment &amp; Targets'!$M$24</f>
        <v>on</v>
      </c>
      <c r="AR66" s="19"/>
      <c r="AS66" s="200"/>
      <c r="AT66" s="19"/>
      <c r="AX66" s="164"/>
      <c r="AY66" s="194" t="s">
        <v>21</v>
      </c>
      <c r="AZ66" s="175">
        <f t="shared" si="62"/>
        <v>2183.9999999999873</v>
      </c>
      <c r="BA66" s="9">
        <v>3.9999999999999929</v>
      </c>
      <c r="BB66" s="9">
        <f>BK49*BA19 - BK50*BA19 +AZ3</f>
        <v>17.999999999999943</v>
      </c>
      <c r="BC66" s="9">
        <f>BI54+AZ$8</f>
        <v>18</v>
      </c>
      <c r="BD66" s="34" t="str">
        <f>'Environment &amp; Targets'!$M$24</f>
        <v>on</v>
      </c>
      <c r="BH66" s="19"/>
      <c r="BI66" s="200"/>
      <c r="BJ66" s="19"/>
      <c r="BN66" s="164"/>
      <c r="BO66" s="194" t="s">
        <v>21</v>
      </c>
      <c r="BP66" s="175">
        <f t="shared" si="63"/>
        <v>1455.9999999999911</v>
      </c>
      <c r="BQ66" s="9">
        <v>3.4999999999999929</v>
      </c>
      <c r="BR66" s="9">
        <f>CA49*BQ19 - CA50*BQ19 +BP3</f>
        <v>17.999999999999964</v>
      </c>
      <c r="BS66" s="9">
        <f>BY54+BP$8</f>
        <v>18</v>
      </c>
      <c r="BT66" s="34" t="str">
        <f>'Environment &amp; Targets'!$M$24</f>
        <v>on</v>
      </c>
      <c r="BX66" s="19"/>
      <c r="BY66" s="200"/>
      <c r="BZ66" s="19"/>
      <c r="CD66" s="164"/>
      <c r="CE66" s="194" t="s">
        <v>21</v>
      </c>
      <c r="CF66" s="175">
        <f t="shared" si="64"/>
        <v>727.99999999999545</v>
      </c>
      <c r="CG66" s="9">
        <v>2.9999999999999938</v>
      </c>
      <c r="CH66" s="9">
        <f>CQ49*CG19 - CQ50*CG19 +CF3</f>
        <v>17.999999999999982</v>
      </c>
      <c r="CI66" s="9">
        <f>CO54+CF$8</f>
        <v>18</v>
      </c>
      <c r="CJ66" s="34" t="str">
        <f>'Environment &amp; Targets'!$M$24</f>
        <v>on</v>
      </c>
      <c r="CN66" s="19"/>
      <c r="CO66" s="200"/>
      <c r="CP66" s="19"/>
      <c r="CT66" s="164"/>
      <c r="CU66" s="194" t="s">
        <v>21</v>
      </c>
      <c r="CV66" s="175">
        <f t="shared" si="65"/>
        <v>363.99999999999778</v>
      </c>
      <c r="CW66" s="9">
        <v>2.9999999999999947</v>
      </c>
      <c r="CX66" s="9">
        <f>DG49*CW19 - DG50*CW19 +CV3</f>
        <v>17.999999999999993</v>
      </c>
      <c r="CY66" s="9">
        <f>DE54+CV$8</f>
        <v>18</v>
      </c>
      <c r="CZ66" s="34" t="str">
        <f>'Environment &amp; Targets'!$M$24</f>
        <v>on</v>
      </c>
      <c r="DD66" s="19"/>
      <c r="DE66" s="200"/>
      <c r="DF66" s="19"/>
      <c r="DJ66" s="164"/>
      <c r="DK66" s="194" t="s">
        <v>21</v>
      </c>
      <c r="DL66" s="175">
        <f t="shared" si="66"/>
        <v>545.99999999999659</v>
      </c>
      <c r="DM66" s="9">
        <v>2.9999999999999938</v>
      </c>
      <c r="DN66" s="9">
        <f>DW49*DM19 - DW50*DM19 +DL3</f>
        <v>17.999999999999986</v>
      </c>
      <c r="DO66" s="9">
        <f>DU54+DL$8</f>
        <v>18</v>
      </c>
      <c r="DP66" s="34" t="str">
        <f>'Environment &amp; Targets'!$M$24</f>
        <v>on</v>
      </c>
      <c r="DT66" s="19"/>
      <c r="DU66" s="200"/>
      <c r="DV66" s="19"/>
      <c r="DZ66" s="164"/>
      <c r="EA66" s="194" t="s">
        <v>21</v>
      </c>
      <c r="EB66" s="175">
        <f t="shared" si="67"/>
        <v>1091.9999999999934</v>
      </c>
      <c r="EC66" s="9">
        <v>3.4999999999999858</v>
      </c>
      <c r="ED66" s="9">
        <f>EM49*EC19 - EM50*EC19 +EB3</f>
        <v>17.999999999999972</v>
      </c>
      <c r="EE66" s="9">
        <f>EK54+EB$8</f>
        <v>18</v>
      </c>
      <c r="EF66" s="34" t="str">
        <f>'Environment &amp; Targets'!$M$24</f>
        <v>on</v>
      </c>
      <c r="EJ66" s="19"/>
      <c r="EK66" s="200"/>
      <c r="EL66" s="19"/>
      <c r="EP66" s="164"/>
      <c r="EQ66" s="194" t="s">
        <v>21</v>
      </c>
      <c r="ER66" s="175">
        <f t="shared" si="68"/>
        <v>1819.9999999999893</v>
      </c>
      <c r="ES66" s="9">
        <v>4.0000000000000107</v>
      </c>
      <c r="ET66" s="9">
        <f>FC49*ES19 - FC50*ES19 +ER3</f>
        <v>17.999999999999954</v>
      </c>
      <c r="EU66" s="9">
        <f>FA54+ER$8</f>
        <v>18</v>
      </c>
      <c r="EV66" s="34" t="str">
        <f>'Environment &amp; Targets'!$M$24</f>
        <v>on</v>
      </c>
      <c r="EZ66" s="19"/>
      <c r="FA66" s="200"/>
      <c r="FB66" s="19"/>
      <c r="FF66" s="164"/>
      <c r="FG66" s="194" t="s">
        <v>21</v>
      </c>
      <c r="FH66" s="175">
        <f t="shared" si="69"/>
        <v>2729.9999999999832</v>
      </c>
      <c r="FI66" s="9">
        <v>4.4999999999999929</v>
      </c>
      <c r="FJ66" s="9">
        <f>FS49*FI19 - FS50*FI19 +FH3</f>
        <v>17.999999999999932</v>
      </c>
      <c r="FK66" s="9">
        <f>FQ54+FH$8</f>
        <v>18</v>
      </c>
      <c r="FL66" s="34" t="str">
        <f>'Environment &amp; Targets'!$M$24</f>
        <v>on</v>
      </c>
      <c r="FP66" s="19"/>
      <c r="FQ66" s="200"/>
      <c r="FR66" s="19"/>
      <c r="FV66" s="164"/>
      <c r="FW66" s="194" t="s">
        <v>21</v>
      </c>
      <c r="FX66" s="175">
        <f t="shared" si="70"/>
        <v>3093.9999999999814</v>
      </c>
      <c r="FY66" s="9">
        <v>5</v>
      </c>
      <c r="FZ66" s="9">
        <f>GI49*FY19 - GI50*FY19 +FX3</f>
        <v>17.999999999999922</v>
      </c>
      <c r="GA66" s="9">
        <f>GG54+FX$8</f>
        <v>18</v>
      </c>
      <c r="GB66" s="34" t="str">
        <f>'Environment &amp; Targets'!$M$24</f>
        <v>on</v>
      </c>
      <c r="GF66" s="19"/>
      <c r="GG66" s="200"/>
      <c r="GH66" s="19"/>
      <c r="GL66" s="201"/>
    </row>
    <row r="67" spans="2:194" x14ac:dyDescent="0.2">
      <c r="B67" s="164"/>
      <c r="C67" s="194" t="s">
        <v>20</v>
      </c>
      <c r="D67" s="175">
        <f t="shared" si="59"/>
        <v>2199.5999999999985</v>
      </c>
      <c r="E67" s="9">
        <v>4.9999999999999716</v>
      </c>
      <c r="F67" s="9">
        <f>D3-O49*D19</f>
        <v>16.999999999999961</v>
      </c>
      <c r="G67" s="9">
        <f>M55+D$8</f>
        <v>17</v>
      </c>
      <c r="H67" s="34" t="str">
        <f>'Environment &amp; Targets'!$M$22</f>
        <v>on</v>
      </c>
      <c r="L67" s="9"/>
      <c r="R67" s="164"/>
      <c r="S67" s="194" t="s">
        <v>20</v>
      </c>
      <c r="T67" s="175">
        <f t="shared" si="60"/>
        <v>2072.3999999999987</v>
      </c>
      <c r="U67" s="9">
        <v>4.5000000000000142</v>
      </c>
      <c r="V67" s="9">
        <f>T3-AE49*T19</f>
        <v>16.999999999999961</v>
      </c>
      <c r="W67" s="9">
        <f>AC55+T$8</f>
        <v>17</v>
      </c>
      <c r="X67" s="34" t="str">
        <f>'Environment &amp; Targets'!$M$22</f>
        <v>on</v>
      </c>
      <c r="AB67" s="9"/>
      <c r="AH67" s="164"/>
      <c r="AI67" s="194" t="s">
        <v>20</v>
      </c>
      <c r="AJ67" s="175">
        <f t="shared" si="61"/>
        <v>1690.7999999999988</v>
      </c>
      <c r="AK67" s="9">
        <v>4</v>
      </c>
      <c r="AL67" s="9">
        <f>AJ3-AU49*AJ19</f>
        <v>16.999999999999968</v>
      </c>
      <c r="AM67" s="9">
        <f>AS55+AJ$8</f>
        <v>17</v>
      </c>
      <c r="AN67" s="34" t="str">
        <f>'Environment &amp; Targets'!$M$22</f>
        <v>on</v>
      </c>
      <c r="AR67" s="9"/>
      <c r="AX67" s="164"/>
      <c r="AY67" s="194" t="s">
        <v>20</v>
      </c>
      <c r="AZ67" s="175">
        <f t="shared" si="62"/>
        <v>1309.1999999999991</v>
      </c>
      <c r="BA67" s="9">
        <v>3.0000000000000284</v>
      </c>
      <c r="BB67" s="9">
        <f>AZ3-BK49*AZ19</f>
        <v>16.999999999999972</v>
      </c>
      <c r="BC67" s="9">
        <f>BI55+AZ$8</f>
        <v>17</v>
      </c>
      <c r="BD67" s="34" t="str">
        <f>'Environment &amp; Targets'!$M$22</f>
        <v>on</v>
      </c>
      <c r="BH67" s="9"/>
      <c r="BN67" s="164"/>
      <c r="BO67" s="194" t="s">
        <v>20</v>
      </c>
      <c r="BP67" s="175">
        <f t="shared" si="63"/>
        <v>800.39999999999918</v>
      </c>
      <c r="BQ67" s="9">
        <v>2.5</v>
      </c>
      <c r="BR67" s="9">
        <f>BP3-CA49*BP19</f>
        <v>16.999999999999982</v>
      </c>
      <c r="BS67" s="9">
        <f>BY55+BP$8</f>
        <v>17</v>
      </c>
      <c r="BT67" s="34" t="str">
        <f>'Environment &amp; Targets'!$M$22</f>
        <v>on</v>
      </c>
      <c r="BX67" s="9"/>
      <c r="CD67" s="164"/>
      <c r="CE67" s="194" t="s">
        <v>20</v>
      </c>
      <c r="CF67" s="175">
        <f t="shared" si="64"/>
        <v>291.59999999999957</v>
      </c>
      <c r="CG67" s="9">
        <v>1.9999999999999947</v>
      </c>
      <c r="CH67" s="9">
        <f>CF3-CQ49*CF19</f>
        <v>16.999999999999989</v>
      </c>
      <c r="CI67" s="9">
        <f>CO55+CF$8</f>
        <v>17</v>
      </c>
      <c r="CJ67" s="34" t="str">
        <f>'Environment &amp; Targets'!$M$22</f>
        <v>on</v>
      </c>
      <c r="CN67" s="9"/>
      <c r="CT67" s="164"/>
      <c r="CU67" s="194" t="s">
        <v>20</v>
      </c>
      <c r="CV67" s="175">
        <f t="shared" si="65"/>
        <v>37.199999999999704</v>
      </c>
      <c r="CW67" s="9">
        <v>1.9999999999999976</v>
      </c>
      <c r="CX67" s="9">
        <f>CV3-DG49*CV19</f>
        <v>16.999999999999993</v>
      </c>
      <c r="CY67" s="9">
        <f>DE55+CV$8</f>
        <v>17</v>
      </c>
      <c r="CZ67" s="34" t="str">
        <f>'Environment &amp; Targets'!$M$22</f>
        <v>on</v>
      </c>
      <c r="DD67" s="9"/>
      <c r="DJ67" s="164"/>
      <c r="DK67" s="194" t="s">
        <v>20</v>
      </c>
      <c r="DL67" s="175">
        <f t="shared" si="66"/>
        <v>164.39999999999958</v>
      </c>
      <c r="DM67" s="9">
        <v>1.9999999999999982</v>
      </c>
      <c r="DN67" s="9">
        <f>DL3-DW49*DL19</f>
        <v>16.999999999999993</v>
      </c>
      <c r="DO67" s="9">
        <f>DU55+DL$8</f>
        <v>17</v>
      </c>
      <c r="DP67" s="34" t="str">
        <f>'Environment &amp; Targets'!$M$22</f>
        <v>on</v>
      </c>
      <c r="DT67" s="9"/>
      <c r="DZ67" s="164"/>
      <c r="EA67" s="194" t="s">
        <v>20</v>
      </c>
      <c r="EB67" s="175">
        <f t="shared" si="67"/>
        <v>545.99999999999932</v>
      </c>
      <c r="EC67" s="9">
        <v>2.5000000000000107</v>
      </c>
      <c r="ED67" s="9">
        <f>EB3-EM49*EB19</f>
        <v>16.999999999999986</v>
      </c>
      <c r="EE67" s="9">
        <f>EK55+EB$8</f>
        <v>17</v>
      </c>
      <c r="EF67" s="34" t="str">
        <f>'Environment &amp; Targets'!$M$22</f>
        <v>on</v>
      </c>
      <c r="EJ67" s="9"/>
      <c r="EP67" s="164"/>
      <c r="EQ67" s="194" t="s">
        <v>20</v>
      </c>
      <c r="ER67" s="175">
        <f t="shared" si="68"/>
        <v>1054.7999999999993</v>
      </c>
      <c r="ES67" s="9">
        <v>3.0000000000000355</v>
      </c>
      <c r="ET67" s="9">
        <f>ER3-FC49*ER19</f>
        <v>16.999999999999979</v>
      </c>
      <c r="EU67" s="9">
        <f>FA55+ER$8</f>
        <v>17</v>
      </c>
      <c r="EV67" s="34" t="str">
        <f>'Environment &amp; Targets'!$M$22</f>
        <v>on</v>
      </c>
      <c r="EZ67" s="9"/>
      <c r="FF67" s="164"/>
      <c r="FG67" s="194" t="s">
        <v>20</v>
      </c>
      <c r="FH67" s="175">
        <f t="shared" si="69"/>
        <v>1690.7999999999988</v>
      </c>
      <c r="FI67" s="9">
        <v>3.5000000000000142</v>
      </c>
      <c r="FJ67" s="9">
        <f>FH3-FS49*FH19</f>
        <v>16.999999999999964</v>
      </c>
      <c r="FK67" s="9">
        <f>FQ55+FH$8</f>
        <v>17</v>
      </c>
      <c r="FL67" s="34" t="str">
        <f>'Environment &amp; Targets'!$M$22</f>
        <v>on</v>
      </c>
      <c r="FP67" s="9"/>
      <c r="FV67" s="164"/>
      <c r="FW67" s="194" t="s">
        <v>20</v>
      </c>
      <c r="FX67" s="175">
        <f t="shared" si="70"/>
        <v>1945.1999999999987</v>
      </c>
      <c r="FY67" s="9">
        <v>4.0000000000000142</v>
      </c>
      <c r="FZ67" s="9">
        <f>FX3-GI49*FX19</f>
        <v>16.999999999999964</v>
      </c>
      <c r="GA67" s="9">
        <f>GG55+FX$8</f>
        <v>17</v>
      </c>
      <c r="GB67" s="34" t="str">
        <f>'Environment &amp; Targets'!$M$22</f>
        <v>on</v>
      </c>
      <c r="GF67" s="9"/>
      <c r="GL67" s="201"/>
    </row>
    <row r="68" spans="2:194" x14ac:dyDescent="0.2">
      <c r="B68" s="164"/>
      <c r="R68" s="164"/>
      <c r="S68" s="1"/>
      <c r="W68" s="4"/>
      <c r="AH68" s="164"/>
      <c r="AI68" s="1"/>
      <c r="AM68" s="4"/>
      <c r="AX68" s="164"/>
      <c r="AY68" s="1"/>
      <c r="BC68" s="4"/>
      <c r="BN68" s="164"/>
      <c r="BO68" s="1"/>
      <c r="BS68" s="4"/>
      <c r="CD68" s="164"/>
      <c r="CE68" s="1"/>
      <c r="CI68" s="4"/>
      <c r="CT68" s="164"/>
      <c r="CU68" s="1"/>
      <c r="CY68" s="4"/>
      <c r="DJ68" s="164"/>
      <c r="DK68" s="1"/>
      <c r="DO68" s="4"/>
      <c r="DZ68" s="164"/>
      <c r="EA68" s="1"/>
      <c r="EE68" s="4"/>
      <c r="EP68" s="164"/>
      <c r="EQ68" s="1"/>
      <c r="EU68" s="4"/>
      <c r="FF68" s="164"/>
      <c r="FG68" s="1"/>
      <c r="FK68" s="4"/>
      <c r="FV68" s="164"/>
      <c r="FW68" s="1"/>
      <c r="GA68" s="4"/>
      <c r="GL68" s="201"/>
    </row>
    <row r="69" spans="2:194" x14ac:dyDescent="0.2">
      <c r="B69" s="164"/>
      <c r="C69" s="165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4"/>
      <c r="S69" s="165"/>
      <c r="T69" s="166"/>
      <c r="U69" s="166"/>
      <c r="V69" s="166"/>
      <c r="W69" s="166"/>
      <c r="X69" s="166"/>
      <c r="Y69" s="166"/>
      <c r="Z69" s="166"/>
      <c r="AA69" s="166"/>
      <c r="AB69" s="166"/>
      <c r="AC69" s="166"/>
      <c r="AD69" s="166"/>
      <c r="AE69" s="166"/>
      <c r="AF69" s="166"/>
      <c r="AG69" s="166"/>
      <c r="AH69" s="164"/>
      <c r="AI69" s="165"/>
      <c r="AJ69" s="166"/>
      <c r="AK69" s="166"/>
      <c r="AL69" s="166"/>
      <c r="AM69" s="166"/>
      <c r="AN69" s="166"/>
      <c r="AO69" s="166"/>
      <c r="AP69" s="166"/>
      <c r="AQ69" s="166"/>
      <c r="AR69" s="166"/>
      <c r="AS69" s="166"/>
      <c r="AT69" s="166"/>
      <c r="AU69" s="166"/>
      <c r="AV69" s="166"/>
      <c r="AW69" s="166"/>
      <c r="AX69" s="164"/>
      <c r="AY69" s="165"/>
      <c r="AZ69" s="166"/>
      <c r="BA69" s="166"/>
      <c r="BB69" s="166"/>
      <c r="BC69" s="166"/>
      <c r="BD69" s="166"/>
      <c r="BE69" s="166"/>
      <c r="BF69" s="166"/>
      <c r="BG69" s="166"/>
      <c r="BH69" s="166"/>
      <c r="BI69" s="166"/>
      <c r="BJ69" s="166"/>
      <c r="BK69" s="166"/>
      <c r="BL69" s="166"/>
      <c r="BM69" s="166"/>
      <c r="BN69" s="164"/>
      <c r="BO69" s="165"/>
      <c r="BP69" s="166"/>
      <c r="BQ69" s="166"/>
      <c r="BR69" s="166"/>
      <c r="BS69" s="166"/>
      <c r="BT69" s="166"/>
      <c r="BU69" s="166"/>
      <c r="BV69" s="166"/>
      <c r="BW69" s="166"/>
      <c r="BX69" s="166"/>
      <c r="BY69" s="166"/>
      <c r="BZ69" s="166"/>
      <c r="CA69" s="166"/>
      <c r="CB69" s="166"/>
      <c r="CC69" s="166"/>
      <c r="CD69" s="164"/>
      <c r="CE69" s="165"/>
      <c r="CF69" s="166"/>
      <c r="CG69" s="166"/>
      <c r="CH69" s="166"/>
      <c r="CI69" s="166"/>
      <c r="CJ69" s="166"/>
      <c r="CK69" s="166"/>
      <c r="CL69" s="166"/>
      <c r="CM69" s="166"/>
      <c r="CN69" s="166"/>
      <c r="CO69" s="166"/>
      <c r="CP69" s="166"/>
      <c r="CQ69" s="166"/>
      <c r="CR69" s="166"/>
      <c r="CS69" s="166"/>
      <c r="CT69" s="164"/>
      <c r="CU69" s="165"/>
      <c r="CV69" s="166"/>
      <c r="CW69" s="166"/>
      <c r="CX69" s="166"/>
      <c r="CY69" s="166"/>
      <c r="CZ69" s="166"/>
      <c r="DA69" s="166"/>
      <c r="DB69" s="166"/>
      <c r="DC69" s="166"/>
      <c r="DD69" s="166"/>
      <c r="DE69" s="166"/>
      <c r="DF69" s="166"/>
      <c r="DG69" s="166"/>
      <c r="DH69" s="166"/>
      <c r="DI69" s="166"/>
      <c r="DJ69" s="164"/>
      <c r="DK69" s="165"/>
      <c r="DL69" s="166"/>
      <c r="DM69" s="166"/>
      <c r="DN69" s="166"/>
      <c r="DO69" s="166"/>
      <c r="DP69" s="166"/>
      <c r="DQ69" s="166"/>
      <c r="DR69" s="166"/>
      <c r="DS69" s="166"/>
      <c r="DT69" s="166"/>
      <c r="DU69" s="166"/>
      <c r="DV69" s="166"/>
      <c r="DW69" s="166"/>
      <c r="DX69" s="166"/>
      <c r="DY69" s="166"/>
      <c r="DZ69" s="164"/>
      <c r="EA69" s="165"/>
      <c r="EB69" s="166"/>
      <c r="EC69" s="166"/>
      <c r="ED69" s="166"/>
      <c r="EE69" s="166"/>
      <c r="EF69" s="166"/>
      <c r="EG69" s="166"/>
      <c r="EH69" s="166"/>
      <c r="EI69" s="166"/>
      <c r="EJ69" s="166"/>
      <c r="EK69" s="166"/>
      <c r="EL69" s="166"/>
      <c r="EM69" s="166"/>
      <c r="EN69" s="166"/>
      <c r="EO69" s="166"/>
      <c r="EP69" s="164"/>
      <c r="EQ69" s="165"/>
      <c r="ER69" s="166"/>
      <c r="ES69" s="166"/>
      <c r="ET69" s="166"/>
      <c r="EU69" s="166"/>
      <c r="EV69" s="166"/>
      <c r="EW69" s="166"/>
      <c r="EX69" s="166"/>
      <c r="EY69" s="166"/>
      <c r="EZ69" s="166"/>
      <c r="FA69" s="166"/>
      <c r="FB69" s="166"/>
      <c r="FC69" s="166"/>
      <c r="FD69" s="166"/>
      <c r="FE69" s="166"/>
      <c r="FF69" s="164"/>
      <c r="FG69" s="165"/>
      <c r="FH69" s="166"/>
      <c r="FI69" s="166"/>
      <c r="FJ69" s="166"/>
      <c r="FK69" s="166"/>
      <c r="FL69" s="166"/>
      <c r="FM69" s="166"/>
      <c r="FN69" s="166"/>
      <c r="FO69" s="166"/>
      <c r="FP69" s="166"/>
      <c r="FQ69" s="166"/>
      <c r="FR69" s="166"/>
      <c r="FS69" s="166"/>
      <c r="FT69" s="166"/>
      <c r="FU69" s="166"/>
      <c r="FV69" s="164"/>
      <c r="FW69" s="165"/>
      <c r="FX69" s="166"/>
      <c r="FY69" s="166"/>
      <c r="FZ69" s="166"/>
      <c r="GA69" s="166"/>
      <c r="GB69" s="166"/>
      <c r="GC69" s="166"/>
      <c r="GD69" s="166"/>
      <c r="GE69" s="166"/>
      <c r="GF69" s="166"/>
      <c r="GG69" s="166"/>
      <c r="GH69" s="166"/>
      <c r="GI69" s="166"/>
      <c r="GJ69" s="166"/>
      <c r="GK69" s="166"/>
      <c r="GL69" s="201"/>
    </row>
    <row r="70" spans="2:194" x14ac:dyDescent="0.2">
      <c r="B70" s="195"/>
      <c r="C70" s="165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95"/>
      <c r="S70" s="165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66"/>
      <c r="AE70" s="166"/>
      <c r="AF70" s="166"/>
      <c r="AG70" s="166"/>
      <c r="AH70" s="195"/>
      <c r="AI70" s="165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95"/>
      <c r="AY70" s="165"/>
      <c r="AZ70" s="166"/>
      <c r="BA70" s="166"/>
      <c r="BB70" s="166"/>
      <c r="BC70" s="166"/>
      <c r="BD70" s="166"/>
      <c r="BE70" s="166"/>
      <c r="BF70" s="166"/>
      <c r="BG70" s="166"/>
      <c r="BH70" s="166"/>
      <c r="BI70" s="166"/>
      <c r="BJ70" s="166"/>
      <c r="BK70" s="166"/>
      <c r="BL70" s="166"/>
      <c r="BM70" s="166"/>
      <c r="BN70" s="195"/>
      <c r="BO70" s="165"/>
      <c r="BP70" s="166"/>
      <c r="BQ70" s="166"/>
      <c r="BR70" s="166"/>
      <c r="BS70" s="166"/>
      <c r="BT70" s="166"/>
      <c r="BU70" s="166"/>
      <c r="BV70" s="166"/>
      <c r="BW70" s="166"/>
      <c r="BX70" s="166"/>
      <c r="BY70" s="166"/>
      <c r="BZ70" s="166"/>
      <c r="CA70" s="166"/>
      <c r="CB70" s="166"/>
      <c r="CC70" s="166"/>
      <c r="CD70" s="195"/>
      <c r="CE70" s="165"/>
      <c r="CF70" s="166"/>
      <c r="CG70" s="166"/>
      <c r="CH70" s="166"/>
      <c r="CI70" s="166"/>
      <c r="CJ70" s="166"/>
      <c r="CK70" s="166"/>
      <c r="CL70" s="166"/>
      <c r="CM70" s="166"/>
      <c r="CN70" s="166"/>
      <c r="CO70" s="166"/>
      <c r="CP70" s="166"/>
      <c r="CQ70" s="166"/>
      <c r="CR70" s="166"/>
      <c r="CS70" s="166"/>
      <c r="CT70" s="195"/>
      <c r="CU70" s="165"/>
      <c r="CV70" s="166"/>
      <c r="CW70" s="166"/>
      <c r="CX70" s="166"/>
      <c r="CY70" s="166"/>
      <c r="CZ70" s="166"/>
      <c r="DA70" s="166"/>
      <c r="DB70" s="166"/>
      <c r="DC70" s="166"/>
      <c r="DD70" s="166"/>
      <c r="DE70" s="166"/>
      <c r="DF70" s="166"/>
      <c r="DG70" s="166"/>
      <c r="DH70" s="166"/>
      <c r="DI70" s="166"/>
      <c r="DJ70" s="195"/>
      <c r="DK70" s="165"/>
      <c r="DL70" s="166"/>
      <c r="DM70" s="166"/>
      <c r="DN70" s="166"/>
      <c r="DO70" s="166"/>
      <c r="DP70" s="166"/>
      <c r="DQ70" s="166"/>
      <c r="DR70" s="166"/>
      <c r="DS70" s="166"/>
      <c r="DT70" s="166"/>
      <c r="DU70" s="166"/>
      <c r="DV70" s="166"/>
      <c r="DW70" s="166"/>
      <c r="DX70" s="166"/>
      <c r="DY70" s="166"/>
      <c r="DZ70" s="195"/>
      <c r="EA70" s="165"/>
      <c r="EB70" s="166"/>
      <c r="EC70" s="166"/>
      <c r="ED70" s="166"/>
      <c r="EE70" s="166"/>
      <c r="EF70" s="166"/>
      <c r="EG70" s="166"/>
      <c r="EH70" s="166"/>
      <c r="EI70" s="166"/>
      <c r="EJ70" s="166"/>
      <c r="EK70" s="166"/>
      <c r="EL70" s="166"/>
      <c r="EM70" s="166"/>
      <c r="EN70" s="166"/>
      <c r="EO70" s="166"/>
      <c r="EP70" s="195"/>
      <c r="EQ70" s="165"/>
      <c r="ER70" s="166"/>
      <c r="ES70" s="166"/>
      <c r="ET70" s="166"/>
      <c r="EU70" s="166"/>
      <c r="EV70" s="166"/>
      <c r="EW70" s="166"/>
      <c r="EX70" s="166"/>
      <c r="EY70" s="166"/>
      <c r="EZ70" s="166"/>
      <c r="FA70" s="166"/>
      <c r="FB70" s="166"/>
      <c r="FC70" s="166"/>
      <c r="FD70" s="166"/>
      <c r="FE70" s="166"/>
      <c r="FF70" s="195"/>
      <c r="FG70" s="165"/>
      <c r="FH70" s="166"/>
      <c r="FI70" s="166"/>
      <c r="FJ70" s="166"/>
      <c r="FK70" s="166"/>
      <c r="FL70" s="166"/>
      <c r="FM70" s="166"/>
      <c r="FN70" s="166"/>
      <c r="FO70" s="166"/>
      <c r="FP70" s="166"/>
      <c r="FQ70" s="166"/>
      <c r="FR70" s="166"/>
      <c r="FS70" s="166"/>
      <c r="FT70" s="166"/>
      <c r="FU70" s="166"/>
      <c r="FV70" s="195"/>
      <c r="FW70" s="165"/>
      <c r="FX70" s="166"/>
      <c r="FY70" s="166"/>
      <c r="FZ70" s="166"/>
      <c r="GA70" s="166"/>
      <c r="GB70" s="166"/>
      <c r="GC70" s="166"/>
      <c r="GD70" s="166"/>
      <c r="GE70" s="166"/>
      <c r="GF70" s="166"/>
      <c r="GG70" s="166"/>
      <c r="GH70" s="166"/>
      <c r="GI70" s="166"/>
      <c r="GJ70" s="166"/>
      <c r="GK70" s="166"/>
      <c r="GL70" s="207"/>
    </row>
    <row r="71" spans="2:194" ht="26" x14ac:dyDescent="0.3">
      <c r="B71" s="196" t="s">
        <v>53</v>
      </c>
      <c r="C71" s="199" t="str">
        <f>C2</f>
        <v>Jan</v>
      </c>
      <c r="D71" s="4" t="s">
        <v>47</v>
      </c>
      <c r="R71" s="196" t="s">
        <v>53</v>
      </c>
      <c r="S71" s="199" t="str">
        <f>S2</f>
        <v>Feb</v>
      </c>
      <c r="T71" s="4" t="s">
        <v>47</v>
      </c>
      <c r="W71" s="4"/>
      <c r="AH71" s="196" t="s">
        <v>53</v>
      </c>
      <c r="AI71" s="199" t="str">
        <f>AI2</f>
        <v>Mar</v>
      </c>
      <c r="AJ71" s="4" t="s">
        <v>47</v>
      </c>
      <c r="AM71" s="4"/>
      <c r="AX71" s="196" t="s">
        <v>53</v>
      </c>
      <c r="AY71" s="199" t="str">
        <f>AY2</f>
        <v>Apr</v>
      </c>
      <c r="AZ71" s="4" t="s">
        <v>47</v>
      </c>
      <c r="BC71" s="4"/>
      <c r="BN71" s="196" t="s">
        <v>53</v>
      </c>
      <c r="BO71" s="199" t="str">
        <f>BO2</f>
        <v>May</v>
      </c>
      <c r="BP71" s="4" t="s">
        <v>47</v>
      </c>
      <c r="BS71" s="4"/>
      <c r="CD71" s="196" t="s">
        <v>53</v>
      </c>
      <c r="CE71" s="199" t="str">
        <f>CE2</f>
        <v>Jun</v>
      </c>
      <c r="CF71" s="4" t="s">
        <v>47</v>
      </c>
      <c r="CI71" s="4"/>
      <c r="CT71" s="196" t="s">
        <v>53</v>
      </c>
      <c r="CU71" s="199" t="str">
        <f>CU2</f>
        <v>Jul</v>
      </c>
      <c r="CV71" s="4" t="s">
        <v>47</v>
      </c>
      <c r="CY71" s="4"/>
      <c r="DJ71" s="196" t="s">
        <v>53</v>
      </c>
      <c r="DK71" s="199" t="str">
        <f>DK2</f>
        <v>Aug</v>
      </c>
      <c r="DL71" s="4" t="s">
        <v>47</v>
      </c>
      <c r="DO71" s="4"/>
      <c r="DZ71" s="196" t="s">
        <v>53</v>
      </c>
      <c r="EA71" s="199" t="str">
        <f>EA2</f>
        <v>Sep</v>
      </c>
      <c r="EB71" s="4" t="s">
        <v>47</v>
      </c>
      <c r="EE71" s="4"/>
      <c r="EP71" s="196" t="s">
        <v>53</v>
      </c>
      <c r="EQ71" s="199" t="str">
        <f>EQ2</f>
        <v>Oct</v>
      </c>
      <c r="ER71" s="4" t="s">
        <v>47</v>
      </c>
      <c r="EU71" s="4"/>
      <c r="FF71" s="196" t="s">
        <v>53</v>
      </c>
      <c r="FG71" s="199" t="str">
        <f>FG2</f>
        <v>Nov</v>
      </c>
      <c r="FH71" s="4" t="s">
        <v>47</v>
      </c>
      <c r="FK71" s="4"/>
      <c r="FV71" s="196" t="s">
        <v>53</v>
      </c>
      <c r="FW71" s="199" t="str">
        <f>FW2</f>
        <v>Dez</v>
      </c>
      <c r="FX71" s="4" t="s">
        <v>47</v>
      </c>
      <c r="GA71" s="4"/>
      <c r="GL71" s="208"/>
    </row>
    <row r="72" spans="2:194" x14ac:dyDescent="0.2">
      <c r="B72" s="197"/>
      <c r="C72" s="1" t="s">
        <v>48</v>
      </c>
      <c r="D72" s="4">
        <f>'Environment &amp; Targets'!Q$14</f>
        <v>5</v>
      </c>
      <c r="R72" s="197"/>
      <c r="S72" s="1" t="s">
        <v>48</v>
      </c>
      <c r="T72" s="4">
        <f>'Environment &amp; Targets'!R$14</f>
        <v>7</v>
      </c>
      <c r="W72" s="4"/>
      <c r="AH72" s="197"/>
      <c r="AI72" s="1" t="s">
        <v>48</v>
      </c>
      <c r="AJ72" s="4">
        <f>'Environment &amp; Targets'!S$14</f>
        <v>11</v>
      </c>
      <c r="AM72" s="4"/>
      <c r="AX72" s="197"/>
      <c r="AY72" s="1" t="s">
        <v>48</v>
      </c>
      <c r="AZ72" s="4">
        <f>'Environment &amp; Targets'!T$14</f>
        <v>16</v>
      </c>
      <c r="BC72" s="4"/>
      <c r="BN72" s="197"/>
      <c r="BO72" s="1" t="s">
        <v>48</v>
      </c>
      <c r="BP72" s="4">
        <f>'Environment &amp; Targets'!U$14</f>
        <v>20</v>
      </c>
      <c r="BS72" s="4"/>
      <c r="CD72" s="197"/>
      <c r="CE72" s="1" t="s">
        <v>48</v>
      </c>
      <c r="CF72" s="4">
        <f>'Environment &amp; Targets'!V$14</f>
        <v>23</v>
      </c>
      <c r="CI72" s="4"/>
      <c r="CT72" s="197"/>
      <c r="CU72" s="1" t="s">
        <v>48</v>
      </c>
      <c r="CV72" s="4">
        <f>'Environment &amp; Targets'!W$14</f>
        <v>25</v>
      </c>
      <c r="CY72" s="4"/>
      <c r="DJ72" s="197"/>
      <c r="DK72" s="1" t="s">
        <v>48</v>
      </c>
      <c r="DL72" s="4">
        <f>'Environment &amp; Targets'!X$14</f>
        <v>25</v>
      </c>
      <c r="DO72" s="4"/>
      <c r="DZ72" s="197"/>
      <c r="EA72" s="1" t="s">
        <v>48</v>
      </c>
      <c r="EB72" s="4">
        <f>'Environment &amp; Targets'!Y$14</f>
        <v>21</v>
      </c>
      <c r="EE72" s="4"/>
      <c r="EP72" s="197"/>
      <c r="EQ72" s="1" t="s">
        <v>48</v>
      </c>
      <c r="ER72" s="4">
        <f>'Environment &amp; Targets'!Z$14</f>
        <v>16</v>
      </c>
      <c r="EU72" s="4"/>
      <c r="FF72" s="197"/>
      <c r="FG72" s="1" t="s">
        <v>48</v>
      </c>
      <c r="FH72" s="4">
        <f>'Environment &amp; Targets'!AA$14</f>
        <v>9</v>
      </c>
      <c r="FK72" s="4"/>
      <c r="FV72" s="197"/>
      <c r="FW72" s="1" t="s">
        <v>48</v>
      </c>
      <c r="FX72" s="4">
        <f>'Environment &amp; Targets'!AB$14</f>
        <v>6</v>
      </c>
      <c r="GA72" s="4"/>
      <c r="GL72" s="209"/>
    </row>
    <row r="73" spans="2:194" x14ac:dyDescent="0.2">
      <c r="B73" s="195"/>
      <c r="C73" s="1" t="s">
        <v>20</v>
      </c>
      <c r="D73" s="4">
        <f>'Environment &amp; Targets'!Q$32</f>
        <v>22</v>
      </c>
      <c r="R73" s="195"/>
      <c r="S73" s="1" t="s">
        <v>20</v>
      </c>
      <c r="T73" s="4">
        <f>'Environment &amp; Targets'!R$32</f>
        <v>22</v>
      </c>
      <c r="W73" s="4"/>
      <c r="AH73" s="195"/>
      <c r="AI73" s="1" t="s">
        <v>20</v>
      </c>
      <c r="AJ73" s="4">
        <f>'Environment &amp; Targets'!S$32</f>
        <v>22</v>
      </c>
      <c r="AM73" s="4"/>
      <c r="AX73" s="195"/>
      <c r="AY73" s="1" t="s">
        <v>20</v>
      </c>
      <c r="AZ73" s="4">
        <f>'Environment &amp; Targets'!T$32</f>
        <v>22</v>
      </c>
      <c r="BC73" s="4"/>
      <c r="BN73" s="195"/>
      <c r="BO73" s="1" t="s">
        <v>20</v>
      </c>
      <c r="BP73" s="4">
        <f>'Environment &amp; Targets'!U$32</f>
        <v>22</v>
      </c>
      <c r="BS73" s="4"/>
      <c r="CD73" s="195"/>
      <c r="CE73" s="1" t="s">
        <v>20</v>
      </c>
      <c r="CF73" s="4">
        <f>'Environment &amp; Targets'!V$32</f>
        <v>25</v>
      </c>
      <c r="CI73" s="4"/>
      <c r="CT73" s="195"/>
      <c r="CU73" s="1" t="s">
        <v>20</v>
      </c>
      <c r="CV73" s="4">
        <f>'Environment &amp; Targets'!W$32</f>
        <v>25</v>
      </c>
      <c r="CY73" s="4"/>
      <c r="DJ73" s="195"/>
      <c r="DK73" s="1" t="s">
        <v>20</v>
      </c>
      <c r="DL73" s="4">
        <f>'Environment &amp; Targets'!X$32</f>
        <v>25</v>
      </c>
      <c r="DO73" s="4"/>
      <c r="DZ73" s="195"/>
      <c r="EA73" s="1" t="s">
        <v>20</v>
      </c>
      <c r="EB73" s="4">
        <f>'Environment &amp; Targets'!Y$32</f>
        <v>22</v>
      </c>
      <c r="EE73" s="4"/>
      <c r="EP73" s="195"/>
      <c r="EQ73" s="1" t="s">
        <v>20</v>
      </c>
      <c r="ER73" s="4">
        <f>'Environment &amp; Targets'!Z$32</f>
        <v>22</v>
      </c>
      <c r="EU73" s="4"/>
      <c r="FF73" s="195"/>
      <c r="FG73" s="1" t="s">
        <v>20</v>
      </c>
      <c r="FH73" s="4">
        <f>'Environment &amp; Targets'!AA$32</f>
        <v>22</v>
      </c>
      <c r="FK73" s="4"/>
      <c r="FV73" s="195"/>
      <c r="FW73" s="1" t="s">
        <v>20</v>
      </c>
      <c r="FX73" s="4">
        <f>'Environment &amp; Targets'!AB$32</f>
        <v>22</v>
      </c>
      <c r="GA73" s="4"/>
      <c r="GL73" s="207"/>
    </row>
    <row r="74" spans="2:194" s="9" customFormat="1" x14ac:dyDescent="0.2">
      <c r="B74" s="195"/>
      <c r="C74" s="1" t="s">
        <v>21</v>
      </c>
      <c r="D74" s="4">
        <f>'Environment &amp; Targets'!Q$34</f>
        <v>23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195"/>
      <c r="S74" s="1" t="s">
        <v>21</v>
      </c>
      <c r="T74" s="4">
        <f>'Environment &amp; Targets'!R$34</f>
        <v>23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195"/>
      <c r="AI74" s="1" t="s">
        <v>21</v>
      </c>
      <c r="AJ74" s="4">
        <f>'Environment &amp; Targets'!S$34</f>
        <v>23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195"/>
      <c r="AY74" s="1" t="s">
        <v>21</v>
      </c>
      <c r="AZ74" s="4">
        <f>'Environment &amp; Targets'!T$34</f>
        <v>23</v>
      </c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195"/>
      <c r="BO74" s="1" t="s">
        <v>21</v>
      </c>
      <c r="BP74" s="4">
        <f>'Environment &amp; Targets'!U$34</f>
        <v>23</v>
      </c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195"/>
      <c r="CE74" s="1" t="s">
        <v>21</v>
      </c>
      <c r="CF74" s="4">
        <f>'Environment &amp; Targets'!V$34</f>
        <v>23</v>
      </c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195"/>
      <c r="CU74" s="1" t="s">
        <v>21</v>
      </c>
      <c r="CV74" s="4">
        <f>'Environment &amp; Targets'!W$34</f>
        <v>25</v>
      </c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195"/>
      <c r="DK74" s="1" t="s">
        <v>21</v>
      </c>
      <c r="DL74" s="4">
        <f>'Environment &amp; Targets'!X$34</f>
        <v>23</v>
      </c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195"/>
      <c r="EA74" s="1" t="s">
        <v>21</v>
      </c>
      <c r="EB74" s="4">
        <f>'Environment &amp; Targets'!Y$34</f>
        <v>23</v>
      </c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195"/>
      <c r="EQ74" s="1" t="s">
        <v>21</v>
      </c>
      <c r="ER74" s="4">
        <f>'Environment &amp; Targets'!Z$34</f>
        <v>23</v>
      </c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195"/>
      <c r="FG74" s="1" t="s">
        <v>21</v>
      </c>
      <c r="FH74" s="4">
        <f>'Environment &amp; Targets'!AA$34</f>
        <v>23</v>
      </c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195"/>
      <c r="FW74" s="1" t="s">
        <v>21</v>
      </c>
      <c r="FX74" s="4">
        <f>'Environment &amp; Targets'!AB$34</f>
        <v>23</v>
      </c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207"/>
    </row>
    <row r="75" spans="2:194" s="9" customFormat="1" x14ac:dyDescent="0.2">
      <c r="B75" s="195"/>
      <c r="C75" s="1" t="s">
        <v>27</v>
      </c>
      <c r="D75" s="4">
        <f>'Environment &amp; Targets'!Q$36</f>
        <v>23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195"/>
      <c r="S75" s="1" t="s">
        <v>27</v>
      </c>
      <c r="T75" s="4">
        <f>'Environment &amp; Targets'!R$36</f>
        <v>23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195"/>
      <c r="AI75" s="1" t="s">
        <v>27</v>
      </c>
      <c r="AJ75" s="4">
        <f>'Environment &amp; Targets'!S$36</f>
        <v>23</v>
      </c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195"/>
      <c r="AY75" s="1" t="s">
        <v>27</v>
      </c>
      <c r="AZ75" s="4">
        <f>'Environment &amp; Targets'!T$36</f>
        <v>23</v>
      </c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195"/>
      <c r="BO75" s="1" t="s">
        <v>27</v>
      </c>
      <c r="BP75" s="4">
        <f>'Environment &amp; Targets'!U$36</f>
        <v>23</v>
      </c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195"/>
      <c r="CE75" s="1" t="s">
        <v>27</v>
      </c>
      <c r="CF75" s="4">
        <f>'Environment &amp; Targets'!V$36</f>
        <v>23</v>
      </c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195"/>
      <c r="CU75" s="1" t="s">
        <v>27</v>
      </c>
      <c r="CV75" s="4">
        <f>'Environment &amp; Targets'!W$36</f>
        <v>23</v>
      </c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195"/>
      <c r="DK75" s="1" t="s">
        <v>27</v>
      </c>
      <c r="DL75" s="4">
        <f>'Environment &amp; Targets'!X$36</f>
        <v>23</v>
      </c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195"/>
      <c r="EA75" s="1" t="s">
        <v>27</v>
      </c>
      <c r="EB75" s="4">
        <f>'Environment &amp; Targets'!Y$36</f>
        <v>23</v>
      </c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195"/>
      <c r="EQ75" s="1" t="s">
        <v>27</v>
      </c>
      <c r="ER75" s="4">
        <f>'Environment &amp; Targets'!Z$36</f>
        <v>23</v>
      </c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195"/>
      <c r="FG75" s="1" t="s">
        <v>27</v>
      </c>
      <c r="FH75" s="4">
        <f>'Environment &amp; Targets'!AA$36</f>
        <v>23</v>
      </c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195"/>
      <c r="FW75" s="1" t="s">
        <v>27</v>
      </c>
      <c r="FX75" s="4">
        <f>'Environment &amp; Targets'!AB$36</f>
        <v>23</v>
      </c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207"/>
    </row>
    <row r="76" spans="2:194" s="9" customFormat="1" x14ac:dyDescent="0.2">
      <c r="B76" s="195"/>
      <c r="C76" s="1" t="s">
        <v>19</v>
      </c>
      <c r="D76" s="4">
        <f>'Environment &amp; Targets'!Q$38</f>
        <v>20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195"/>
      <c r="S76" s="1" t="s">
        <v>19</v>
      </c>
      <c r="T76" s="4">
        <f>'Environment &amp; Targets'!R$38</f>
        <v>20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195"/>
      <c r="AI76" s="1" t="s">
        <v>19</v>
      </c>
      <c r="AJ76" s="4">
        <f>'Environment &amp; Targets'!S$38</f>
        <v>20</v>
      </c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195"/>
      <c r="AY76" s="1" t="s">
        <v>19</v>
      </c>
      <c r="AZ76" s="4">
        <f>'Environment &amp; Targets'!T$38</f>
        <v>20</v>
      </c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195"/>
      <c r="BO76" s="1" t="s">
        <v>19</v>
      </c>
      <c r="BP76" s="4">
        <f>'Environment &amp; Targets'!U$38</f>
        <v>20</v>
      </c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195"/>
      <c r="CE76" s="1" t="s">
        <v>19</v>
      </c>
      <c r="CF76" s="4">
        <f>'Environment &amp; Targets'!V$38</f>
        <v>20</v>
      </c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195"/>
      <c r="CU76" s="1" t="s">
        <v>19</v>
      </c>
      <c r="CV76" s="4">
        <f>'Environment &amp; Targets'!W$38</f>
        <v>20</v>
      </c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195"/>
      <c r="DK76" s="1" t="s">
        <v>19</v>
      </c>
      <c r="DL76" s="4">
        <f>'Environment &amp; Targets'!X$38</f>
        <v>20</v>
      </c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195"/>
      <c r="EA76" s="1" t="s">
        <v>19</v>
      </c>
      <c r="EB76" s="4">
        <f>'Environment &amp; Targets'!Y$38</f>
        <v>20</v>
      </c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195"/>
      <c r="EQ76" s="1" t="s">
        <v>19</v>
      </c>
      <c r="ER76" s="4">
        <f>'Environment &amp; Targets'!Z$38</f>
        <v>20</v>
      </c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195"/>
      <c r="FG76" s="1" t="s">
        <v>19</v>
      </c>
      <c r="FH76" s="4">
        <f>'Environment &amp; Targets'!AA$38</f>
        <v>20</v>
      </c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195"/>
      <c r="FW76" s="1" t="s">
        <v>19</v>
      </c>
      <c r="FX76" s="4">
        <f>'Environment &amp; Targets'!AB$38</f>
        <v>20</v>
      </c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207"/>
    </row>
    <row r="77" spans="2:194" s="9" customFormat="1" x14ac:dyDescent="0.2">
      <c r="B77" s="195"/>
      <c r="C77" s="1" t="s">
        <v>57</v>
      </c>
      <c r="D77" s="4">
        <f>'Environment &amp; Targets'!Q$15</f>
        <v>12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195"/>
      <c r="S77" s="1" t="s">
        <v>57</v>
      </c>
      <c r="T77" s="4">
        <f>'Environment &amp; Targets'!R$15</f>
        <v>12.5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195"/>
      <c r="AI77" s="1" t="s">
        <v>57</v>
      </c>
      <c r="AJ77" s="4">
        <f>'Environment &amp; Targets'!S$15</f>
        <v>13</v>
      </c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195"/>
      <c r="AY77" s="1" t="s">
        <v>57</v>
      </c>
      <c r="AZ77" s="4">
        <f>'Environment &amp; Targets'!T$15</f>
        <v>14</v>
      </c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195"/>
      <c r="BO77" s="1" t="s">
        <v>57</v>
      </c>
      <c r="BP77" s="4">
        <f>'Environment &amp; Targets'!U$15</f>
        <v>14.5</v>
      </c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195"/>
      <c r="CE77" s="1" t="s">
        <v>57</v>
      </c>
      <c r="CF77" s="4">
        <f>'Environment &amp; Targets'!V$15</f>
        <v>15</v>
      </c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195"/>
      <c r="CU77" s="1" t="s">
        <v>57</v>
      </c>
      <c r="CV77" s="4">
        <f>'Environment &amp; Targets'!W$15</f>
        <v>15</v>
      </c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195"/>
      <c r="DK77" s="1" t="s">
        <v>57</v>
      </c>
      <c r="DL77" s="4">
        <f>'Environment &amp; Targets'!X$15</f>
        <v>15</v>
      </c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195"/>
      <c r="EA77" s="1" t="s">
        <v>57</v>
      </c>
      <c r="EB77" s="4">
        <f>'Environment &amp; Targets'!Y$15</f>
        <v>14.5</v>
      </c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195"/>
      <c r="EQ77" s="1" t="s">
        <v>57</v>
      </c>
      <c r="ER77" s="4">
        <f>'Environment &amp; Targets'!Z$15</f>
        <v>14</v>
      </c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195"/>
      <c r="FG77" s="1" t="s">
        <v>57</v>
      </c>
      <c r="FH77" s="4">
        <f>'Environment &amp; Targets'!AA$15</f>
        <v>13.5</v>
      </c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195"/>
      <c r="FW77" s="1" t="s">
        <v>57</v>
      </c>
      <c r="FX77" s="4">
        <f>'Environment &amp; Targets'!AB$15</f>
        <v>13</v>
      </c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207"/>
    </row>
    <row r="78" spans="2:194" s="9" customFormat="1" x14ac:dyDescent="0.2">
      <c r="B78" s="195"/>
      <c r="C78" s="1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195"/>
      <c r="S78" s="1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195"/>
      <c r="AI78" s="1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195"/>
      <c r="AY78" s="1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195"/>
      <c r="BO78" s="1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195"/>
      <c r="CE78" s="1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195"/>
      <c r="CU78" s="1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195"/>
      <c r="DK78" s="1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195"/>
      <c r="EA78" s="1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195"/>
      <c r="EQ78" s="1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195"/>
      <c r="FG78" s="1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195"/>
      <c r="FW78" s="1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207"/>
    </row>
    <row r="79" spans="2:194" s="9" customFormat="1" x14ac:dyDescent="0.2">
      <c r="B79" s="195"/>
      <c r="C79" s="1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195"/>
      <c r="S79" s="1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195"/>
      <c r="AI79" s="1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195"/>
      <c r="AY79" s="1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195"/>
      <c r="BO79" s="1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195"/>
      <c r="CE79" s="1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195"/>
      <c r="CU79" s="1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195"/>
      <c r="DK79" s="1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195"/>
      <c r="EA79" s="1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195"/>
      <c r="EQ79" s="1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195"/>
      <c r="FG79" s="1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195"/>
      <c r="FW79" s="1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207"/>
    </row>
    <row r="80" spans="2:194" s="9" customFormat="1" x14ac:dyDescent="0.2">
      <c r="B80" s="195"/>
      <c r="C80" s="1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195"/>
      <c r="S80" s="1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195"/>
      <c r="AI80" s="1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195"/>
      <c r="AY80" s="1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195"/>
      <c r="BO80" s="1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195"/>
      <c r="CE80" s="1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195"/>
      <c r="CU80" s="1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195"/>
      <c r="DK80" s="1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195"/>
      <c r="EA80" s="1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195"/>
      <c r="EQ80" s="1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195"/>
      <c r="FG80" s="1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195"/>
      <c r="FW80" s="1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207"/>
    </row>
    <row r="81" spans="2:194" s="9" customFormat="1" x14ac:dyDescent="0.2">
      <c r="B81" s="195"/>
      <c r="C81" s="1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195"/>
      <c r="S81" s="1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195"/>
      <c r="AI81" s="1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195"/>
      <c r="AY81" s="1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195"/>
      <c r="BO81" s="1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195"/>
      <c r="CE81" s="1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195"/>
      <c r="CU81" s="1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195"/>
      <c r="DK81" s="1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195"/>
      <c r="EA81" s="1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195"/>
      <c r="EQ81" s="1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195"/>
      <c r="FG81" s="1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195"/>
      <c r="FW81" s="1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207"/>
    </row>
    <row r="82" spans="2:194" x14ac:dyDescent="0.2">
      <c r="B82" s="195"/>
      <c r="R82" s="195"/>
      <c r="S82" s="1"/>
      <c r="W82" s="4"/>
      <c r="AH82" s="195"/>
      <c r="AI82" s="1"/>
      <c r="AM82" s="4"/>
      <c r="AX82" s="195"/>
      <c r="AY82" s="1"/>
      <c r="BC82" s="4"/>
      <c r="BN82" s="195"/>
      <c r="BO82" s="1"/>
      <c r="BS82" s="4"/>
      <c r="CD82" s="195"/>
      <c r="CE82" s="1"/>
      <c r="CI82" s="4"/>
      <c r="CT82" s="195"/>
      <c r="CU82" s="1"/>
      <c r="CY82" s="4"/>
      <c r="DJ82" s="195"/>
      <c r="DK82" s="1"/>
      <c r="DO82" s="4"/>
      <c r="DZ82" s="195"/>
      <c r="EA82" s="1"/>
      <c r="EE82" s="4"/>
      <c r="EP82" s="195"/>
      <c r="EQ82" s="1"/>
      <c r="EU82" s="4"/>
      <c r="FF82" s="195"/>
      <c r="FG82" s="1"/>
      <c r="FK82" s="4"/>
      <c r="FV82" s="195"/>
      <c r="FW82" s="1"/>
      <c r="GA82" s="4"/>
      <c r="GL82" s="207"/>
    </row>
    <row r="83" spans="2:194" x14ac:dyDescent="0.2">
      <c r="B83" s="195"/>
      <c r="C83" s="1" t="s">
        <v>58</v>
      </c>
      <c r="D83" s="4" t="s">
        <v>59</v>
      </c>
      <c r="E83" s="4" t="s">
        <v>60</v>
      </c>
      <c r="F83" s="4" t="s">
        <v>61</v>
      </c>
      <c r="G83" s="4" t="s">
        <v>62</v>
      </c>
      <c r="H83" s="4" t="s">
        <v>63</v>
      </c>
      <c r="I83" s="4" t="s">
        <v>64</v>
      </c>
      <c r="J83" s="4" t="s">
        <v>65</v>
      </c>
      <c r="K83" s="4" t="s">
        <v>66</v>
      </c>
      <c r="M83" s="30" t="s">
        <v>215</v>
      </c>
      <c r="N83" s="30">
        <v>1000</v>
      </c>
      <c r="R83" s="195"/>
      <c r="S83" s="1" t="s">
        <v>58</v>
      </c>
      <c r="T83" s="4" t="s">
        <v>59</v>
      </c>
      <c r="U83" s="4" t="s">
        <v>60</v>
      </c>
      <c r="V83" s="4" t="s">
        <v>61</v>
      </c>
      <c r="W83" s="4" t="s">
        <v>62</v>
      </c>
      <c r="X83" s="4" t="s">
        <v>63</v>
      </c>
      <c r="Y83" s="4" t="s">
        <v>64</v>
      </c>
      <c r="Z83" s="4" t="s">
        <v>65</v>
      </c>
      <c r="AA83" s="4" t="s">
        <v>66</v>
      </c>
      <c r="AC83" s="30" t="s">
        <v>215</v>
      </c>
      <c r="AD83" s="30">
        <v>1000</v>
      </c>
      <c r="AH83" s="195"/>
      <c r="AI83" s="1" t="s">
        <v>58</v>
      </c>
      <c r="AJ83" s="4" t="s">
        <v>59</v>
      </c>
      <c r="AK83" s="4" t="s">
        <v>60</v>
      </c>
      <c r="AL83" s="4" t="s">
        <v>61</v>
      </c>
      <c r="AM83" s="4" t="s">
        <v>62</v>
      </c>
      <c r="AN83" s="4" t="s">
        <v>63</v>
      </c>
      <c r="AO83" s="4" t="s">
        <v>64</v>
      </c>
      <c r="AP83" s="4" t="s">
        <v>65</v>
      </c>
      <c r="AQ83" s="4" t="s">
        <v>66</v>
      </c>
      <c r="AS83" s="30" t="s">
        <v>215</v>
      </c>
      <c r="AT83" s="30">
        <v>1000</v>
      </c>
      <c r="AX83" s="195"/>
      <c r="AY83" s="1" t="s">
        <v>58</v>
      </c>
      <c r="AZ83" s="4" t="s">
        <v>59</v>
      </c>
      <c r="BA83" s="4" t="s">
        <v>60</v>
      </c>
      <c r="BB83" s="4" t="s">
        <v>61</v>
      </c>
      <c r="BC83" s="4" t="s">
        <v>62</v>
      </c>
      <c r="BD83" s="4" t="s">
        <v>63</v>
      </c>
      <c r="BE83" s="4" t="s">
        <v>64</v>
      </c>
      <c r="BF83" s="4" t="s">
        <v>65</v>
      </c>
      <c r="BG83" s="4" t="s">
        <v>66</v>
      </c>
      <c r="BI83" s="30" t="s">
        <v>215</v>
      </c>
      <c r="BJ83" s="30">
        <v>1000</v>
      </c>
      <c r="BN83" s="195"/>
      <c r="BO83" s="1" t="s">
        <v>58</v>
      </c>
      <c r="BP83" s="4" t="s">
        <v>59</v>
      </c>
      <c r="BQ83" s="4" t="s">
        <v>60</v>
      </c>
      <c r="BR83" s="4" t="s">
        <v>61</v>
      </c>
      <c r="BS83" s="4" t="s">
        <v>62</v>
      </c>
      <c r="BT83" s="4" t="s">
        <v>63</v>
      </c>
      <c r="BU83" s="4" t="s">
        <v>64</v>
      </c>
      <c r="BV83" s="4" t="s">
        <v>65</v>
      </c>
      <c r="BW83" s="4" t="s">
        <v>66</v>
      </c>
      <c r="BY83" s="30" t="s">
        <v>215</v>
      </c>
      <c r="BZ83" s="30">
        <v>1000</v>
      </c>
      <c r="CD83" s="195"/>
      <c r="CE83" s="1" t="s">
        <v>58</v>
      </c>
      <c r="CF83" s="4" t="s">
        <v>59</v>
      </c>
      <c r="CG83" s="4" t="s">
        <v>60</v>
      </c>
      <c r="CH83" s="4" t="s">
        <v>61</v>
      </c>
      <c r="CI83" s="4" t="s">
        <v>62</v>
      </c>
      <c r="CJ83" s="4" t="s">
        <v>63</v>
      </c>
      <c r="CK83" s="4" t="s">
        <v>64</v>
      </c>
      <c r="CL83" s="4" t="s">
        <v>65</v>
      </c>
      <c r="CM83" s="4" t="s">
        <v>66</v>
      </c>
      <c r="CO83" s="30" t="s">
        <v>215</v>
      </c>
      <c r="CP83" s="30">
        <v>1000</v>
      </c>
      <c r="CT83" s="195"/>
      <c r="CU83" s="1" t="s">
        <v>58</v>
      </c>
      <c r="CV83" s="4" t="s">
        <v>59</v>
      </c>
      <c r="CW83" s="4" t="s">
        <v>60</v>
      </c>
      <c r="CX83" s="4" t="s">
        <v>61</v>
      </c>
      <c r="CY83" s="4" t="s">
        <v>62</v>
      </c>
      <c r="CZ83" s="4" t="s">
        <v>63</v>
      </c>
      <c r="DA83" s="4" t="s">
        <v>64</v>
      </c>
      <c r="DB83" s="4" t="s">
        <v>65</v>
      </c>
      <c r="DC83" s="4" t="s">
        <v>66</v>
      </c>
      <c r="DE83" s="30" t="s">
        <v>215</v>
      </c>
      <c r="DF83" s="30">
        <v>1000</v>
      </c>
      <c r="DJ83" s="195"/>
      <c r="DK83" s="1" t="s">
        <v>58</v>
      </c>
      <c r="DL83" s="4" t="s">
        <v>59</v>
      </c>
      <c r="DM83" s="4" t="s">
        <v>60</v>
      </c>
      <c r="DN83" s="4" t="s">
        <v>61</v>
      </c>
      <c r="DO83" s="4" t="s">
        <v>62</v>
      </c>
      <c r="DP83" s="4" t="s">
        <v>63</v>
      </c>
      <c r="DQ83" s="4" t="s">
        <v>64</v>
      </c>
      <c r="DR83" s="4" t="s">
        <v>65</v>
      </c>
      <c r="DS83" s="4" t="s">
        <v>66</v>
      </c>
      <c r="DU83" s="30" t="s">
        <v>215</v>
      </c>
      <c r="DV83" s="30">
        <v>1000</v>
      </c>
      <c r="DZ83" s="195"/>
      <c r="EA83" s="1" t="s">
        <v>58</v>
      </c>
      <c r="EB83" s="4" t="s">
        <v>59</v>
      </c>
      <c r="EC83" s="4" t="s">
        <v>60</v>
      </c>
      <c r="ED83" s="4" t="s">
        <v>61</v>
      </c>
      <c r="EE83" s="4" t="s">
        <v>62</v>
      </c>
      <c r="EF83" s="4" t="s">
        <v>63</v>
      </c>
      <c r="EG83" s="4" t="s">
        <v>64</v>
      </c>
      <c r="EH83" s="4" t="s">
        <v>65</v>
      </c>
      <c r="EI83" s="4" t="s">
        <v>66</v>
      </c>
      <c r="EK83" s="30" t="s">
        <v>215</v>
      </c>
      <c r="EL83" s="30">
        <v>1000</v>
      </c>
      <c r="EP83" s="195"/>
      <c r="EQ83" s="1" t="s">
        <v>58</v>
      </c>
      <c r="ER83" s="4" t="s">
        <v>59</v>
      </c>
      <c r="ES83" s="4" t="s">
        <v>60</v>
      </c>
      <c r="ET83" s="4" t="s">
        <v>61</v>
      </c>
      <c r="EU83" s="4" t="s">
        <v>62</v>
      </c>
      <c r="EV83" s="4" t="s">
        <v>63</v>
      </c>
      <c r="EW83" s="4" t="s">
        <v>64</v>
      </c>
      <c r="EX83" s="4" t="s">
        <v>65</v>
      </c>
      <c r="EY83" s="4" t="s">
        <v>66</v>
      </c>
      <c r="FA83" s="30" t="s">
        <v>215</v>
      </c>
      <c r="FB83" s="30">
        <v>1000</v>
      </c>
      <c r="FF83" s="195"/>
      <c r="FG83" s="1" t="s">
        <v>58</v>
      </c>
      <c r="FH83" s="4" t="s">
        <v>59</v>
      </c>
      <c r="FI83" s="4" t="s">
        <v>60</v>
      </c>
      <c r="FJ83" s="4" t="s">
        <v>61</v>
      </c>
      <c r="FK83" s="4" t="s">
        <v>62</v>
      </c>
      <c r="FL83" s="4" t="s">
        <v>63</v>
      </c>
      <c r="FM83" s="4" t="s">
        <v>64</v>
      </c>
      <c r="FN83" s="4" t="s">
        <v>65</v>
      </c>
      <c r="FO83" s="4" t="s">
        <v>66</v>
      </c>
      <c r="FQ83" s="30" t="s">
        <v>215</v>
      </c>
      <c r="FR83" s="30">
        <v>1000</v>
      </c>
      <c r="FV83" s="195"/>
      <c r="FW83" s="1" t="s">
        <v>58</v>
      </c>
      <c r="FX83" s="4" t="s">
        <v>59</v>
      </c>
      <c r="FY83" s="4" t="s">
        <v>60</v>
      </c>
      <c r="FZ83" s="4" t="s">
        <v>61</v>
      </c>
      <c r="GA83" s="4" t="s">
        <v>62</v>
      </c>
      <c r="GB83" s="4" t="s">
        <v>63</v>
      </c>
      <c r="GC83" s="4" t="s">
        <v>64</v>
      </c>
      <c r="GD83" s="4" t="s">
        <v>65</v>
      </c>
      <c r="GE83" s="4" t="s">
        <v>66</v>
      </c>
      <c r="GG83" s="30" t="s">
        <v>215</v>
      </c>
      <c r="GH83" s="30">
        <v>1000</v>
      </c>
      <c r="GL83" s="207"/>
    </row>
    <row r="84" spans="2:194" x14ac:dyDescent="0.2">
      <c r="B84" s="195"/>
      <c r="D84" s="4">
        <f>$D$15</f>
        <v>127.2</v>
      </c>
      <c r="E84" s="4">
        <f>$E$15</f>
        <v>182</v>
      </c>
      <c r="F84" s="4">
        <f>$F$15</f>
        <v>190</v>
      </c>
      <c r="G84" s="4">
        <f>$G$15</f>
        <v>36</v>
      </c>
      <c r="H84" s="4">
        <f>$H$15</f>
        <v>90</v>
      </c>
      <c r="I84" s="4">
        <f>$I$15</f>
        <v>90</v>
      </c>
      <c r="J84" s="4">
        <f>$J$15</f>
        <v>90</v>
      </c>
      <c r="K84" s="4">
        <f>$K$15</f>
        <v>380</v>
      </c>
      <c r="R84" s="195"/>
      <c r="S84" s="1"/>
      <c r="T84" s="4">
        <f>$D$15</f>
        <v>127.2</v>
      </c>
      <c r="U84" s="4">
        <f>$E$15</f>
        <v>182</v>
      </c>
      <c r="V84" s="4">
        <f>$F$15</f>
        <v>190</v>
      </c>
      <c r="W84" s="4">
        <f>$G$15</f>
        <v>36</v>
      </c>
      <c r="X84" s="4">
        <f>$H$15</f>
        <v>90</v>
      </c>
      <c r="Y84" s="4">
        <f>$I$15</f>
        <v>90</v>
      </c>
      <c r="Z84" s="4">
        <f>$J$15</f>
        <v>90</v>
      </c>
      <c r="AA84" s="4">
        <f>$K$15</f>
        <v>380</v>
      </c>
      <c r="AH84" s="195"/>
      <c r="AI84" s="1"/>
      <c r="AJ84" s="4">
        <f>$D$15</f>
        <v>127.2</v>
      </c>
      <c r="AK84" s="4">
        <f>$E$15</f>
        <v>182</v>
      </c>
      <c r="AL84" s="4">
        <f>$F$15</f>
        <v>190</v>
      </c>
      <c r="AM84" s="4">
        <f>$G$15</f>
        <v>36</v>
      </c>
      <c r="AN84" s="4">
        <f>$H$15</f>
        <v>90</v>
      </c>
      <c r="AO84" s="4">
        <f>$I$15</f>
        <v>90</v>
      </c>
      <c r="AP84" s="4">
        <f>$J$15</f>
        <v>90</v>
      </c>
      <c r="AQ84" s="4">
        <f>$K$15</f>
        <v>380</v>
      </c>
      <c r="AX84" s="195"/>
      <c r="AY84" s="1"/>
      <c r="AZ84" s="4">
        <f>$D$15</f>
        <v>127.2</v>
      </c>
      <c r="BA84" s="4">
        <f>$E$15</f>
        <v>182</v>
      </c>
      <c r="BB84" s="4">
        <f>$F$15</f>
        <v>190</v>
      </c>
      <c r="BC84" s="4">
        <f>$G$15</f>
        <v>36</v>
      </c>
      <c r="BD84" s="4">
        <f>$H$15</f>
        <v>90</v>
      </c>
      <c r="BE84" s="4">
        <f>$I$15</f>
        <v>90</v>
      </c>
      <c r="BF84" s="4">
        <f>$J$15</f>
        <v>90</v>
      </c>
      <c r="BG84" s="4">
        <f>$K$15</f>
        <v>380</v>
      </c>
      <c r="BN84" s="195"/>
      <c r="BO84" s="1"/>
      <c r="BP84" s="4">
        <f>$D$15</f>
        <v>127.2</v>
      </c>
      <c r="BQ84" s="4">
        <f>$E$15</f>
        <v>182</v>
      </c>
      <c r="BR84" s="4">
        <f>$F$15</f>
        <v>190</v>
      </c>
      <c r="BS84" s="4">
        <f>$G$15</f>
        <v>36</v>
      </c>
      <c r="BT84" s="4">
        <f>$H$15</f>
        <v>90</v>
      </c>
      <c r="BU84" s="4">
        <f>$I$15</f>
        <v>90</v>
      </c>
      <c r="BV84" s="4">
        <f>$J$15</f>
        <v>90</v>
      </c>
      <c r="BW84" s="4">
        <f>$K$15</f>
        <v>380</v>
      </c>
      <c r="CD84" s="195"/>
      <c r="CE84" s="1"/>
      <c r="CF84" s="4">
        <f>$D$15</f>
        <v>127.2</v>
      </c>
      <c r="CG84" s="4">
        <f>$E$15</f>
        <v>182</v>
      </c>
      <c r="CH84" s="4">
        <f>$F$15</f>
        <v>190</v>
      </c>
      <c r="CI84" s="4">
        <f>$G$15</f>
        <v>36</v>
      </c>
      <c r="CJ84" s="4">
        <f>$H$15</f>
        <v>90</v>
      </c>
      <c r="CK84" s="4">
        <f>$I$15</f>
        <v>90</v>
      </c>
      <c r="CL84" s="4">
        <f>$J$15</f>
        <v>90</v>
      </c>
      <c r="CM84" s="4">
        <f>$K$15</f>
        <v>380</v>
      </c>
      <c r="CT84" s="195"/>
      <c r="CU84" s="1"/>
      <c r="CV84" s="4">
        <f>$D$15</f>
        <v>127.2</v>
      </c>
      <c r="CW84" s="4">
        <f>$E$15</f>
        <v>182</v>
      </c>
      <c r="CX84" s="4">
        <f>$F$15</f>
        <v>190</v>
      </c>
      <c r="CY84" s="4">
        <f>$G$15</f>
        <v>36</v>
      </c>
      <c r="CZ84" s="4">
        <f>$H$15</f>
        <v>90</v>
      </c>
      <c r="DA84" s="4">
        <f>$I$15</f>
        <v>90</v>
      </c>
      <c r="DB84" s="4">
        <f>$J$15</f>
        <v>90</v>
      </c>
      <c r="DC84" s="4">
        <f>$K$15</f>
        <v>380</v>
      </c>
      <c r="DJ84" s="195"/>
      <c r="DK84" s="1"/>
      <c r="DL84" s="4">
        <f>$D$15</f>
        <v>127.2</v>
      </c>
      <c r="DM84" s="4">
        <f>$E$15</f>
        <v>182</v>
      </c>
      <c r="DN84" s="4">
        <f>$F$15</f>
        <v>190</v>
      </c>
      <c r="DO84" s="4">
        <f>$G$15</f>
        <v>36</v>
      </c>
      <c r="DP84" s="4">
        <f>$H$15</f>
        <v>90</v>
      </c>
      <c r="DQ84" s="4">
        <f>$I$15</f>
        <v>90</v>
      </c>
      <c r="DR84" s="4">
        <f>$J$15</f>
        <v>90</v>
      </c>
      <c r="DS84" s="4">
        <f>$K$15</f>
        <v>380</v>
      </c>
      <c r="DZ84" s="195"/>
      <c r="EA84" s="1"/>
      <c r="EB84" s="4">
        <f>$D$15</f>
        <v>127.2</v>
      </c>
      <c r="EC84" s="4">
        <f>$E$15</f>
        <v>182</v>
      </c>
      <c r="ED84" s="4">
        <f>$F$15</f>
        <v>190</v>
      </c>
      <c r="EE84" s="4">
        <f>$G$15</f>
        <v>36</v>
      </c>
      <c r="EF84" s="4">
        <f>$H$15</f>
        <v>90</v>
      </c>
      <c r="EG84" s="4">
        <f>$I$15</f>
        <v>90</v>
      </c>
      <c r="EH84" s="4">
        <f>$J$15</f>
        <v>90</v>
      </c>
      <c r="EI84" s="4">
        <f>$K$15</f>
        <v>380</v>
      </c>
      <c r="EP84" s="195"/>
      <c r="EQ84" s="1"/>
      <c r="ER84" s="4">
        <f>$D$15</f>
        <v>127.2</v>
      </c>
      <c r="ES84" s="4">
        <f>$E$15</f>
        <v>182</v>
      </c>
      <c r="ET84" s="4">
        <f>$F$15</f>
        <v>190</v>
      </c>
      <c r="EU84" s="4">
        <f>$G$15</f>
        <v>36</v>
      </c>
      <c r="EV84" s="4">
        <f>$H$15</f>
        <v>90</v>
      </c>
      <c r="EW84" s="4">
        <f>$I$15</f>
        <v>90</v>
      </c>
      <c r="EX84" s="4">
        <f>$J$15</f>
        <v>90</v>
      </c>
      <c r="EY84" s="4">
        <f>$K$15</f>
        <v>380</v>
      </c>
      <c r="FF84" s="195"/>
      <c r="FG84" s="1"/>
      <c r="FH84" s="4">
        <f>$D$15</f>
        <v>127.2</v>
      </c>
      <c r="FI84" s="4">
        <f>$E$15</f>
        <v>182</v>
      </c>
      <c r="FJ84" s="4">
        <f>$F$15</f>
        <v>190</v>
      </c>
      <c r="FK84" s="4">
        <f>$G$15</f>
        <v>36</v>
      </c>
      <c r="FL84" s="4">
        <f>$H$15</f>
        <v>90</v>
      </c>
      <c r="FM84" s="4">
        <f>$I$15</f>
        <v>90</v>
      </c>
      <c r="FN84" s="4">
        <f>$J$15</f>
        <v>90</v>
      </c>
      <c r="FO84" s="4">
        <f>$K$15</f>
        <v>380</v>
      </c>
      <c r="FV84" s="195"/>
      <c r="FW84" s="1"/>
      <c r="FX84" s="4">
        <f>$D$15</f>
        <v>127.2</v>
      </c>
      <c r="FY84" s="4">
        <f>$E$15</f>
        <v>182</v>
      </c>
      <c r="FZ84" s="4">
        <f>$F$15</f>
        <v>190</v>
      </c>
      <c r="GA84" s="4">
        <f>$G$15</f>
        <v>36</v>
      </c>
      <c r="GB84" s="4">
        <f>$H$15</f>
        <v>90</v>
      </c>
      <c r="GC84" s="4">
        <f>$I$15</f>
        <v>90</v>
      </c>
      <c r="GD84" s="4">
        <f>$J$15</f>
        <v>90</v>
      </c>
      <c r="GE84" s="4">
        <f>$K$15</f>
        <v>380</v>
      </c>
      <c r="GL84" s="207"/>
    </row>
    <row r="85" spans="2:194" x14ac:dyDescent="0.2">
      <c r="B85" s="195"/>
      <c r="M85" s="30" t="s">
        <v>119</v>
      </c>
      <c r="N85" s="30">
        <f>IF(H133="on",0,N$14)</f>
        <v>1000</v>
      </c>
      <c r="R85" s="195"/>
      <c r="S85" s="1"/>
      <c r="W85" s="4"/>
      <c r="AC85" s="30" t="s">
        <v>119</v>
      </c>
      <c r="AD85" s="30">
        <f>IF(X133="on",0,AD$14)</f>
        <v>1000</v>
      </c>
      <c r="AH85" s="195"/>
      <c r="AI85" s="1"/>
      <c r="AM85" s="4"/>
      <c r="AS85" s="30" t="s">
        <v>119</v>
      </c>
      <c r="AT85" s="30">
        <f>IF(AN133="on",0,AT$14)</f>
        <v>1000</v>
      </c>
      <c r="AX85" s="195"/>
      <c r="AY85" s="1"/>
      <c r="BC85" s="4"/>
      <c r="BI85" s="30" t="s">
        <v>119</v>
      </c>
      <c r="BJ85" s="30">
        <f>IF(BD133="on",0,BJ$14)</f>
        <v>1000</v>
      </c>
      <c r="BN85" s="195"/>
      <c r="BO85" s="1"/>
      <c r="BS85" s="4"/>
      <c r="BY85" s="30" t="s">
        <v>119</v>
      </c>
      <c r="BZ85" s="30">
        <f>IF(BT133="on",0,BZ$14)</f>
        <v>1000</v>
      </c>
      <c r="CD85" s="195"/>
      <c r="CE85" s="1"/>
      <c r="CI85" s="4"/>
      <c r="CO85" s="30" t="s">
        <v>119</v>
      </c>
      <c r="CP85" s="30">
        <f>IF(CJ133="on",0,CP$14)</f>
        <v>1000</v>
      </c>
      <c r="CT85" s="195"/>
      <c r="CU85" s="1"/>
      <c r="CY85" s="4"/>
      <c r="DE85" s="30" t="s">
        <v>119</v>
      </c>
      <c r="DF85" s="30">
        <f>IF(CZ133="on",0,DF$14)</f>
        <v>1000</v>
      </c>
      <c r="DJ85" s="195"/>
      <c r="DK85" s="1"/>
      <c r="DO85" s="4"/>
      <c r="DU85" s="30" t="s">
        <v>119</v>
      </c>
      <c r="DV85" s="30">
        <f>IF(DP133="on",0,DV$14)</f>
        <v>1000</v>
      </c>
      <c r="DZ85" s="195"/>
      <c r="EA85" s="1"/>
      <c r="EE85" s="4"/>
      <c r="EK85" s="30" t="s">
        <v>119</v>
      </c>
      <c r="EL85" s="30">
        <f>IF(EF133="on",0,EL$14)</f>
        <v>1000</v>
      </c>
      <c r="EP85" s="195"/>
      <c r="EQ85" s="1"/>
      <c r="EU85" s="4"/>
      <c r="FA85" s="30" t="s">
        <v>119</v>
      </c>
      <c r="FB85" s="30">
        <f>IF(EV133="on",0,FB$14)</f>
        <v>1000</v>
      </c>
      <c r="FF85" s="195"/>
      <c r="FG85" s="1"/>
      <c r="FK85" s="4"/>
      <c r="FQ85" s="30" t="s">
        <v>119</v>
      </c>
      <c r="FR85" s="30">
        <f>IF(FL133="on",0,FR$14)</f>
        <v>1000</v>
      </c>
      <c r="FV85" s="195"/>
      <c r="FW85" s="1"/>
      <c r="GA85" s="4"/>
      <c r="GG85" s="30" t="s">
        <v>119</v>
      </c>
      <c r="GH85" s="30">
        <f>IF(GB133="on",0,GH$14)</f>
        <v>1000</v>
      </c>
      <c r="GL85" s="207"/>
    </row>
    <row r="86" spans="2:194" x14ac:dyDescent="0.2">
      <c r="B86" s="195"/>
      <c r="M86" s="30" t="s">
        <v>118</v>
      </c>
      <c r="N86" s="30">
        <f t="shared" ref="N86:N88" si="71">IF(H134="on",0,N$14)</f>
        <v>0</v>
      </c>
      <c r="R86" s="195"/>
      <c r="S86" s="1"/>
      <c r="W86" s="4"/>
      <c r="AC86" s="30" t="s">
        <v>118</v>
      </c>
      <c r="AD86" s="30">
        <f t="shared" ref="AD86:AD88" si="72">IF(X134="on",0,AD$14)</f>
        <v>0</v>
      </c>
      <c r="AH86" s="195"/>
      <c r="AI86" s="1"/>
      <c r="AM86" s="4"/>
      <c r="AS86" s="30" t="s">
        <v>118</v>
      </c>
      <c r="AT86" s="30">
        <f t="shared" ref="AT86:AT88" si="73">IF(AN134="on",0,AT$14)</f>
        <v>0</v>
      </c>
      <c r="AX86" s="195"/>
      <c r="AY86" s="1"/>
      <c r="BC86" s="4"/>
      <c r="BI86" s="30" t="s">
        <v>118</v>
      </c>
      <c r="BJ86" s="30">
        <f t="shared" ref="BJ86:BJ88" si="74">IF(BD134="on",0,BJ$14)</f>
        <v>0</v>
      </c>
      <c r="BN86" s="195"/>
      <c r="BO86" s="1"/>
      <c r="BS86" s="4"/>
      <c r="BY86" s="30" t="s">
        <v>118</v>
      </c>
      <c r="BZ86" s="30">
        <f t="shared" ref="BZ86:BZ88" si="75">IF(BT134="on",0,BZ$14)</f>
        <v>0</v>
      </c>
      <c r="CD86" s="195"/>
      <c r="CE86" s="1"/>
      <c r="CI86" s="4"/>
      <c r="CO86" s="30" t="s">
        <v>118</v>
      </c>
      <c r="CP86" s="30">
        <f t="shared" ref="CP86:CP88" si="76">IF(CJ134="on",0,CP$14)</f>
        <v>0</v>
      </c>
      <c r="CT86" s="195"/>
      <c r="CU86" s="1"/>
      <c r="CY86" s="4"/>
      <c r="DE86" s="30" t="s">
        <v>118</v>
      </c>
      <c r="DF86" s="30">
        <f t="shared" ref="DF86:DF88" si="77">IF(CZ134="on",0,DF$14)</f>
        <v>0</v>
      </c>
      <c r="DJ86" s="195"/>
      <c r="DK86" s="1"/>
      <c r="DO86" s="4"/>
      <c r="DU86" s="30" t="s">
        <v>118</v>
      </c>
      <c r="DV86" s="30">
        <f t="shared" ref="DV86:DV88" si="78">IF(DP134="on",0,DV$14)</f>
        <v>0</v>
      </c>
      <c r="DZ86" s="195"/>
      <c r="EA86" s="1"/>
      <c r="EE86" s="4"/>
      <c r="EK86" s="30" t="s">
        <v>118</v>
      </c>
      <c r="EL86" s="30">
        <f t="shared" ref="EL86:EL88" si="79">IF(EF134="on",0,EL$14)</f>
        <v>0</v>
      </c>
      <c r="EP86" s="195"/>
      <c r="EQ86" s="1"/>
      <c r="EU86" s="4"/>
      <c r="FA86" s="30" t="s">
        <v>118</v>
      </c>
      <c r="FB86" s="30">
        <f t="shared" ref="FB86:FB88" si="80">IF(EV134="on",0,FB$14)</f>
        <v>0</v>
      </c>
      <c r="FF86" s="195"/>
      <c r="FG86" s="1"/>
      <c r="FK86" s="4"/>
      <c r="FQ86" s="30" t="s">
        <v>118</v>
      </c>
      <c r="FR86" s="30">
        <f t="shared" ref="FR86:FR88" si="81">IF(FL134="on",0,FR$14)</f>
        <v>0</v>
      </c>
      <c r="FV86" s="195"/>
      <c r="FW86" s="1"/>
      <c r="GA86" s="4"/>
      <c r="GG86" s="30" t="s">
        <v>118</v>
      </c>
      <c r="GH86" s="30">
        <f t="shared" ref="GH86:GH88" si="82">IF(GB134="on",0,GH$14)</f>
        <v>0</v>
      </c>
      <c r="GL86" s="207"/>
    </row>
    <row r="87" spans="2:194" x14ac:dyDescent="0.2">
      <c r="B87" s="195"/>
      <c r="C87" s="1" t="s">
        <v>67</v>
      </c>
      <c r="D87" s="4" t="s">
        <v>68</v>
      </c>
      <c r="E87" s="4" t="s">
        <v>69</v>
      </c>
      <c r="F87" s="4" t="s">
        <v>70</v>
      </c>
      <c r="G87" s="4" t="s">
        <v>71</v>
      </c>
      <c r="H87" s="4" t="s">
        <v>72</v>
      </c>
      <c r="I87" s="4" t="s">
        <v>73</v>
      </c>
      <c r="J87" s="4" t="s">
        <v>74</v>
      </c>
      <c r="K87" s="4" t="s">
        <v>75</v>
      </c>
      <c r="M87" s="30" t="s">
        <v>117</v>
      </c>
      <c r="N87" s="30">
        <f t="shared" si="71"/>
        <v>0</v>
      </c>
      <c r="R87" s="195"/>
      <c r="S87" s="1" t="s">
        <v>67</v>
      </c>
      <c r="T87" s="4" t="s">
        <v>68</v>
      </c>
      <c r="U87" s="4" t="s">
        <v>69</v>
      </c>
      <c r="V87" s="4" t="s">
        <v>70</v>
      </c>
      <c r="W87" s="4" t="s">
        <v>71</v>
      </c>
      <c r="X87" s="4" t="s">
        <v>72</v>
      </c>
      <c r="Y87" s="4" t="s">
        <v>73</v>
      </c>
      <c r="Z87" s="4" t="s">
        <v>74</v>
      </c>
      <c r="AA87" s="4" t="s">
        <v>75</v>
      </c>
      <c r="AC87" s="30" t="s">
        <v>117</v>
      </c>
      <c r="AD87" s="30">
        <f t="shared" si="72"/>
        <v>0</v>
      </c>
      <c r="AH87" s="195"/>
      <c r="AI87" s="1" t="s">
        <v>67</v>
      </c>
      <c r="AJ87" s="4" t="s">
        <v>68</v>
      </c>
      <c r="AK87" s="4" t="s">
        <v>69</v>
      </c>
      <c r="AL87" s="4" t="s">
        <v>70</v>
      </c>
      <c r="AM87" s="4" t="s">
        <v>71</v>
      </c>
      <c r="AN87" s="4" t="s">
        <v>72</v>
      </c>
      <c r="AO87" s="4" t="s">
        <v>73</v>
      </c>
      <c r="AP87" s="4" t="s">
        <v>74</v>
      </c>
      <c r="AQ87" s="4" t="s">
        <v>75</v>
      </c>
      <c r="AS87" s="30" t="s">
        <v>117</v>
      </c>
      <c r="AT87" s="30">
        <f t="shared" si="73"/>
        <v>0</v>
      </c>
      <c r="AX87" s="195"/>
      <c r="AY87" s="1" t="s">
        <v>67</v>
      </c>
      <c r="AZ87" s="4" t="s">
        <v>68</v>
      </c>
      <c r="BA87" s="4" t="s">
        <v>69</v>
      </c>
      <c r="BB87" s="4" t="s">
        <v>70</v>
      </c>
      <c r="BC87" s="4" t="s">
        <v>71</v>
      </c>
      <c r="BD87" s="4" t="s">
        <v>72</v>
      </c>
      <c r="BE87" s="4" t="s">
        <v>73</v>
      </c>
      <c r="BF87" s="4" t="s">
        <v>74</v>
      </c>
      <c r="BG87" s="4" t="s">
        <v>75</v>
      </c>
      <c r="BI87" s="30" t="s">
        <v>117</v>
      </c>
      <c r="BJ87" s="30">
        <f t="shared" si="74"/>
        <v>0</v>
      </c>
      <c r="BN87" s="195"/>
      <c r="BO87" s="1" t="s">
        <v>67</v>
      </c>
      <c r="BP87" s="4" t="s">
        <v>68</v>
      </c>
      <c r="BQ87" s="4" t="s">
        <v>69</v>
      </c>
      <c r="BR87" s="4" t="s">
        <v>70</v>
      </c>
      <c r="BS87" s="4" t="s">
        <v>71</v>
      </c>
      <c r="BT87" s="4" t="s">
        <v>72</v>
      </c>
      <c r="BU87" s="4" t="s">
        <v>73</v>
      </c>
      <c r="BV87" s="4" t="s">
        <v>74</v>
      </c>
      <c r="BW87" s="4" t="s">
        <v>75</v>
      </c>
      <c r="BY87" s="30" t="s">
        <v>117</v>
      </c>
      <c r="BZ87" s="30">
        <f t="shared" si="75"/>
        <v>0</v>
      </c>
      <c r="CD87" s="195"/>
      <c r="CE87" s="1" t="s">
        <v>67</v>
      </c>
      <c r="CF87" s="4" t="s">
        <v>68</v>
      </c>
      <c r="CG87" s="4" t="s">
        <v>69</v>
      </c>
      <c r="CH87" s="4" t="s">
        <v>70</v>
      </c>
      <c r="CI87" s="4" t="s">
        <v>71</v>
      </c>
      <c r="CJ87" s="4" t="s">
        <v>72</v>
      </c>
      <c r="CK87" s="4" t="s">
        <v>73</v>
      </c>
      <c r="CL87" s="4" t="s">
        <v>74</v>
      </c>
      <c r="CM87" s="4" t="s">
        <v>75</v>
      </c>
      <c r="CO87" s="30" t="s">
        <v>117</v>
      </c>
      <c r="CP87" s="30">
        <f t="shared" si="76"/>
        <v>0</v>
      </c>
      <c r="CT87" s="195"/>
      <c r="CU87" s="1" t="s">
        <v>67</v>
      </c>
      <c r="CV87" s="4" t="s">
        <v>68</v>
      </c>
      <c r="CW87" s="4" t="s">
        <v>69</v>
      </c>
      <c r="CX87" s="4" t="s">
        <v>70</v>
      </c>
      <c r="CY87" s="4" t="s">
        <v>71</v>
      </c>
      <c r="CZ87" s="4" t="s">
        <v>72</v>
      </c>
      <c r="DA87" s="4" t="s">
        <v>73</v>
      </c>
      <c r="DB87" s="4" t="s">
        <v>74</v>
      </c>
      <c r="DC87" s="4" t="s">
        <v>75</v>
      </c>
      <c r="DE87" s="30" t="s">
        <v>117</v>
      </c>
      <c r="DF87" s="30">
        <f t="shared" si="77"/>
        <v>0</v>
      </c>
      <c r="DJ87" s="195"/>
      <c r="DK87" s="1" t="s">
        <v>67</v>
      </c>
      <c r="DL87" s="4" t="s">
        <v>68</v>
      </c>
      <c r="DM87" s="4" t="s">
        <v>69</v>
      </c>
      <c r="DN87" s="4" t="s">
        <v>70</v>
      </c>
      <c r="DO87" s="4" t="s">
        <v>71</v>
      </c>
      <c r="DP87" s="4" t="s">
        <v>72</v>
      </c>
      <c r="DQ87" s="4" t="s">
        <v>73</v>
      </c>
      <c r="DR87" s="4" t="s">
        <v>74</v>
      </c>
      <c r="DS87" s="4" t="s">
        <v>75</v>
      </c>
      <c r="DU87" s="30" t="s">
        <v>117</v>
      </c>
      <c r="DV87" s="30">
        <f t="shared" si="78"/>
        <v>0</v>
      </c>
      <c r="DZ87" s="195"/>
      <c r="EA87" s="1" t="s">
        <v>67</v>
      </c>
      <c r="EB87" s="4" t="s">
        <v>68</v>
      </c>
      <c r="EC87" s="4" t="s">
        <v>69</v>
      </c>
      <c r="ED87" s="4" t="s">
        <v>70</v>
      </c>
      <c r="EE87" s="4" t="s">
        <v>71</v>
      </c>
      <c r="EF87" s="4" t="s">
        <v>72</v>
      </c>
      <c r="EG87" s="4" t="s">
        <v>73</v>
      </c>
      <c r="EH87" s="4" t="s">
        <v>74</v>
      </c>
      <c r="EI87" s="4" t="s">
        <v>75</v>
      </c>
      <c r="EK87" s="30" t="s">
        <v>117</v>
      </c>
      <c r="EL87" s="30">
        <f t="shared" si="79"/>
        <v>0</v>
      </c>
      <c r="EP87" s="195"/>
      <c r="EQ87" s="1" t="s">
        <v>67</v>
      </c>
      <c r="ER87" s="4" t="s">
        <v>68</v>
      </c>
      <c r="ES87" s="4" t="s">
        <v>69</v>
      </c>
      <c r="ET87" s="4" t="s">
        <v>70</v>
      </c>
      <c r="EU87" s="4" t="s">
        <v>71</v>
      </c>
      <c r="EV87" s="4" t="s">
        <v>72</v>
      </c>
      <c r="EW87" s="4" t="s">
        <v>73</v>
      </c>
      <c r="EX87" s="4" t="s">
        <v>74</v>
      </c>
      <c r="EY87" s="4" t="s">
        <v>75</v>
      </c>
      <c r="FA87" s="30" t="s">
        <v>117</v>
      </c>
      <c r="FB87" s="30">
        <f t="shared" si="80"/>
        <v>0</v>
      </c>
      <c r="FF87" s="195"/>
      <c r="FG87" s="1" t="s">
        <v>67</v>
      </c>
      <c r="FH87" s="4" t="s">
        <v>68</v>
      </c>
      <c r="FI87" s="4" t="s">
        <v>69</v>
      </c>
      <c r="FJ87" s="4" t="s">
        <v>70</v>
      </c>
      <c r="FK87" s="4" t="s">
        <v>71</v>
      </c>
      <c r="FL87" s="4" t="s">
        <v>72</v>
      </c>
      <c r="FM87" s="4" t="s">
        <v>73</v>
      </c>
      <c r="FN87" s="4" t="s">
        <v>74</v>
      </c>
      <c r="FO87" s="4" t="s">
        <v>75</v>
      </c>
      <c r="FQ87" s="30" t="s">
        <v>117</v>
      </c>
      <c r="FR87" s="30">
        <f t="shared" si="81"/>
        <v>0</v>
      </c>
      <c r="FV87" s="195"/>
      <c r="FW87" s="1" t="s">
        <v>67</v>
      </c>
      <c r="FX87" s="4" t="s">
        <v>68</v>
      </c>
      <c r="FY87" s="4" t="s">
        <v>69</v>
      </c>
      <c r="FZ87" s="4" t="s">
        <v>70</v>
      </c>
      <c r="GA87" s="4" t="s">
        <v>71</v>
      </c>
      <c r="GB87" s="4" t="s">
        <v>72</v>
      </c>
      <c r="GC87" s="4" t="s">
        <v>73</v>
      </c>
      <c r="GD87" s="4" t="s">
        <v>74</v>
      </c>
      <c r="GE87" s="4" t="s">
        <v>75</v>
      </c>
      <c r="GG87" s="30" t="s">
        <v>117</v>
      </c>
      <c r="GH87" s="30">
        <f t="shared" si="82"/>
        <v>0</v>
      </c>
      <c r="GL87" s="207"/>
    </row>
    <row r="88" spans="2:194" x14ac:dyDescent="0.2">
      <c r="B88" s="195"/>
      <c r="D88" s="4">
        <f>1/D84</f>
        <v>7.8616352201257862E-3</v>
      </c>
      <c r="E88" s="4">
        <f t="shared" ref="E88:I88" si="83">1/E84</f>
        <v>5.4945054945054949E-3</v>
      </c>
      <c r="F88" s="4">
        <f t="shared" si="83"/>
        <v>5.263157894736842E-3</v>
      </c>
      <c r="G88" s="4">
        <f t="shared" si="83"/>
        <v>2.7777777777777776E-2</v>
      </c>
      <c r="H88" s="4">
        <f t="shared" si="83"/>
        <v>1.1111111111111112E-2</v>
      </c>
      <c r="I88" s="4">
        <f t="shared" si="83"/>
        <v>1.1111111111111112E-2</v>
      </c>
      <c r="J88" s="4">
        <f>1/J84</f>
        <v>1.1111111111111112E-2</v>
      </c>
      <c r="K88" s="4">
        <f t="shared" ref="K88" si="84">1/K84</f>
        <v>2.631578947368421E-3</v>
      </c>
      <c r="M88" s="30" t="s">
        <v>116</v>
      </c>
      <c r="N88" s="30">
        <f t="shared" si="71"/>
        <v>0</v>
      </c>
      <c r="R88" s="195"/>
      <c r="S88" s="1"/>
      <c r="T88" s="4">
        <f>1/T84</f>
        <v>7.8616352201257862E-3</v>
      </c>
      <c r="U88" s="4">
        <f t="shared" ref="U88:Y88" si="85">1/U84</f>
        <v>5.4945054945054949E-3</v>
      </c>
      <c r="V88" s="4">
        <f t="shared" si="85"/>
        <v>5.263157894736842E-3</v>
      </c>
      <c r="W88" s="4">
        <f t="shared" si="85"/>
        <v>2.7777777777777776E-2</v>
      </c>
      <c r="X88" s="4">
        <f t="shared" si="85"/>
        <v>1.1111111111111112E-2</v>
      </c>
      <c r="Y88" s="4">
        <f t="shared" si="85"/>
        <v>1.1111111111111112E-2</v>
      </c>
      <c r="Z88" s="4">
        <f>1/Z84</f>
        <v>1.1111111111111112E-2</v>
      </c>
      <c r="AA88" s="4">
        <f t="shared" ref="AA88" si="86">1/AA84</f>
        <v>2.631578947368421E-3</v>
      </c>
      <c r="AC88" s="30" t="s">
        <v>116</v>
      </c>
      <c r="AD88" s="30">
        <f t="shared" si="72"/>
        <v>0</v>
      </c>
      <c r="AH88" s="195"/>
      <c r="AI88" s="1"/>
      <c r="AJ88" s="4">
        <f>1/AJ84</f>
        <v>7.8616352201257862E-3</v>
      </c>
      <c r="AK88" s="4">
        <f t="shared" ref="AK88:AO88" si="87">1/AK84</f>
        <v>5.4945054945054949E-3</v>
      </c>
      <c r="AL88" s="4">
        <f t="shared" si="87"/>
        <v>5.263157894736842E-3</v>
      </c>
      <c r="AM88" s="4">
        <f t="shared" si="87"/>
        <v>2.7777777777777776E-2</v>
      </c>
      <c r="AN88" s="4">
        <f t="shared" si="87"/>
        <v>1.1111111111111112E-2</v>
      </c>
      <c r="AO88" s="4">
        <f t="shared" si="87"/>
        <v>1.1111111111111112E-2</v>
      </c>
      <c r="AP88" s="4">
        <f>1/AP84</f>
        <v>1.1111111111111112E-2</v>
      </c>
      <c r="AQ88" s="4">
        <f t="shared" ref="AQ88" si="88">1/AQ84</f>
        <v>2.631578947368421E-3</v>
      </c>
      <c r="AS88" s="30" t="s">
        <v>116</v>
      </c>
      <c r="AT88" s="30">
        <f t="shared" si="73"/>
        <v>0</v>
      </c>
      <c r="AX88" s="195"/>
      <c r="AY88" s="1"/>
      <c r="AZ88" s="4">
        <f>1/AZ84</f>
        <v>7.8616352201257862E-3</v>
      </c>
      <c r="BA88" s="4">
        <f t="shared" ref="BA88:BE88" si="89">1/BA84</f>
        <v>5.4945054945054949E-3</v>
      </c>
      <c r="BB88" s="4">
        <f t="shared" si="89"/>
        <v>5.263157894736842E-3</v>
      </c>
      <c r="BC88" s="4">
        <f t="shared" si="89"/>
        <v>2.7777777777777776E-2</v>
      </c>
      <c r="BD88" s="4">
        <f t="shared" si="89"/>
        <v>1.1111111111111112E-2</v>
      </c>
      <c r="BE88" s="4">
        <f t="shared" si="89"/>
        <v>1.1111111111111112E-2</v>
      </c>
      <c r="BF88" s="4">
        <f>1/BF84</f>
        <v>1.1111111111111112E-2</v>
      </c>
      <c r="BG88" s="4">
        <f t="shared" ref="BG88" si="90">1/BG84</f>
        <v>2.631578947368421E-3</v>
      </c>
      <c r="BI88" s="30" t="s">
        <v>116</v>
      </c>
      <c r="BJ88" s="30">
        <f t="shared" si="74"/>
        <v>0</v>
      </c>
      <c r="BN88" s="195"/>
      <c r="BO88" s="1"/>
      <c r="BP88" s="4">
        <f>1/BP84</f>
        <v>7.8616352201257862E-3</v>
      </c>
      <c r="BQ88" s="4">
        <f t="shared" ref="BQ88:BU88" si="91">1/BQ84</f>
        <v>5.4945054945054949E-3</v>
      </c>
      <c r="BR88" s="4">
        <f t="shared" si="91"/>
        <v>5.263157894736842E-3</v>
      </c>
      <c r="BS88" s="4">
        <f t="shared" si="91"/>
        <v>2.7777777777777776E-2</v>
      </c>
      <c r="BT88" s="4">
        <f t="shared" si="91"/>
        <v>1.1111111111111112E-2</v>
      </c>
      <c r="BU88" s="4">
        <f t="shared" si="91"/>
        <v>1.1111111111111112E-2</v>
      </c>
      <c r="BV88" s="4">
        <f>1/BV84</f>
        <v>1.1111111111111112E-2</v>
      </c>
      <c r="BW88" s="4">
        <f t="shared" ref="BW88" si="92">1/BW84</f>
        <v>2.631578947368421E-3</v>
      </c>
      <c r="BY88" s="30" t="s">
        <v>116</v>
      </c>
      <c r="BZ88" s="30">
        <f t="shared" si="75"/>
        <v>0</v>
      </c>
      <c r="CD88" s="195"/>
      <c r="CE88" s="1"/>
      <c r="CF88" s="4">
        <f>1/CF84</f>
        <v>7.8616352201257862E-3</v>
      </c>
      <c r="CG88" s="4">
        <f t="shared" ref="CG88:CK88" si="93">1/CG84</f>
        <v>5.4945054945054949E-3</v>
      </c>
      <c r="CH88" s="4">
        <f t="shared" si="93"/>
        <v>5.263157894736842E-3</v>
      </c>
      <c r="CI88" s="4">
        <f t="shared" si="93"/>
        <v>2.7777777777777776E-2</v>
      </c>
      <c r="CJ88" s="4">
        <f t="shared" si="93"/>
        <v>1.1111111111111112E-2</v>
      </c>
      <c r="CK88" s="4">
        <f t="shared" si="93"/>
        <v>1.1111111111111112E-2</v>
      </c>
      <c r="CL88" s="4">
        <f>1/CL84</f>
        <v>1.1111111111111112E-2</v>
      </c>
      <c r="CM88" s="4">
        <f t="shared" ref="CM88" si="94">1/CM84</f>
        <v>2.631578947368421E-3</v>
      </c>
      <c r="CO88" s="30" t="s">
        <v>116</v>
      </c>
      <c r="CP88" s="30">
        <f t="shared" si="76"/>
        <v>0</v>
      </c>
      <c r="CT88" s="195"/>
      <c r="CU88" s="1"/>
      <c r="CV88" s="4">
        <f>1/CV84</f>
        <v>7.8616352201257862E-3</v>
      </c>
      <c r="CW88" s="4">
        <f t="shared" ref="CW88:DA88" si="95">1/CW84</f>
        <v>5.4945054945054949E-3</v>
      </c>
      <c r="CX88" s="4">
        <f t="shared" si="95"/>
        <v>5.263157894736842E-3</v>
      </c>
      <c r="CY88" s="4">
        <f t="shared" si="95"/>
        <v>2.7777777777777776E-2</v>
      </c>
      <c r="CZ88" s="4">
        <f t="shared" si="95"/>
        <v>1.1111111111111112E-2</v>
      </c>
      <c r="DA88" s="4">
        <f t="shared" si="95"/>
        <v>1.1111111111111112E-2</v>
      </c>
      <c r="DB88" s="4">
        <f>1/DB84</f>
        <v>1.1111111111111112E-2</v>
      </c>
      <c r="DC88" s="4">
        <f t="shared" ref="DC88" si="96">1/DC84</f>
        <v>2.631578947368421E-3</v>
      </c>
      <c r="DE88" s="30" t="s">
        <v>116</v>
      </c>
      <c r="DF88" s="30">
        <f t="shared" si="77"/>
        <v>0</v>
      </c>
      <c r="DJ88" s="195"/>
      <c r="DK88" s="1"/>
      <c r="DL88" s="4">
        <f>1/DL84</f>
        <v>7.8616352201257862E-3</v>
      </c>
      <c r="DM88" s="4">
        <f t="shared" ref="DM88:DQ88" si="97">1/DM84</f>
        <v>5.4945054945054949E-3</v>
      </c>
      <c r="DN88" s="4">
        <f t="shared" si="97"/>
        <v>5.263157894736842E-3</v>
      </c>
      <c r="DO88" s="4">
        <f t="shared" si="97"/>
        <v>2.7777777777777776E-2</v>
      </c>
      <c r="DP88" s="4">
        <f t="shared" si="97"/>
        <v>1.1111111111111112E-2</v>
      </c>
      <c r="DQ88" s="4">
        <f t="shared" si="97"/>
        <v>1.1111111111111112E-2</v>
      </c>
      <c r="DR88" s="4">
        <f>1/DR84</f>
        <v>1.1111111111111112E-2</v>
      </c>
      <c r="DS88" s="4">
        <f t="shared" ref="DS88" si="98">1/DS84</f>
        <v>2.631578947368421E-3</v>
      </c>
      <c r="DU88" s="30" t="s">
        <v>116</v>
      </c>
      <c r="DV88" s="30">
        <f t="shared" si="78"/>
        <v>0</v>
      </c>
      <c r="DZ88" s="195"/>
      <c r="EA88" s="1"/>
      <c r="EB88" s="4">
        <f>1/EB84</f>
        <v>7.8616352201257862E-3</v>
      </c>
      <c r="EC88" s="4">
        <f t="shared" ref="EC88:EG88" si="99">1/EC84</f>
        <v>5.4945054945054949E-3</v>
      </c>
      <c r="ED88" s="4">
        <f t="shared" si="99"/>
        <v>5.263157894736842E-3</v>
      </c>
      <c r="EE88" s="4">
        <f t="shared" si="99"/>
        <v>2.7777777777777776E-2</v>
      </c>
      <c r="EF88" s="4">
        <f t="shared" si="99"/>
        <v>1.1111111111111112E-2</v>
      </c>
      <c r="EG88" s="4">
        <f t="shared" si="99"/>
        <v>1.1111111111111112E-2</v>
      </c>
      <c r="EH88" s="4">
        <f>1/EH84</f>
        <v>1.1111111111111112E-2</v>
      </c>
      <c r="EI88" s="4">
        <f t="shared" ref="EI88" si="100">1/EI84</f>
        <v>2.631578947368421E-3</v>
      </c>
      <c r="EK88" s="30" t="s">
        <v>116</v>
      </c>
      <c r="EL88" s="30">
        <f t="shared" si="79"/>
        <v>0</v>
      </c>
      <c r="EP88" s="195"/>
      <c r="EQ88" s="1"/>
      <c r="ER88" s="4">
        <f>1/ER84</f>
        <v>7.8616352201257862E-3</v>
      </c>
      <c r="ES88" s="4">
        <f t="shared" ref="ES88:EW88" si="101">1/ES84</f>
        <v>5.4945054945054949E-3</v>
      </c>
      <c r="ET88" s="4">
        <f t="shared" si="101"/>
        <v>5.263157894736842E-3</v>
      </c>
      <c r="EU88" s="4">
        <f t="shared" si="101"/>
        <v>2.7777777777777776E-2</v>
      </c>
      <c r="EV88" s="4">
        <f t="shared" si="101"/>
        <v>1.1111111111111112E-2</v>
      </c>
      <c r="EW88" s="4">
        <f t="shared" si="101"/>
        <v>1.1111111111111112E-2</v>
      </c>
      <c r="EX88" s="4">
        <f>1/EX84</f>
        <v>1.1111111111111112E-2</v>
      </c>
      <c r="EY88" s="4">
        <f t="shared" ref="EY88" si="102">1/EY84</f>
        <v>2.631578947368421E-3</v>
      </c>
      <c r="FA88" s="30" t="s">
        <v>116</v>
      </c>
      <c r="FB88" s="30">
        <f t="shared" si="80"/>
        <v>0</v>
      </c>
      <c r="FF88" s="195"/>
      <c r="FG88" s="1"/>
      <c r="FH88" s="4">
        <f>1/FH84</f>
        <v>7.8616352201257862E-3</v>
      </c>
      <c r="FI88" s="4">
        <f t="shared" ref="FI88:FM88" si="103">1/FI84</f>
        <v>5.4945054945054949E-3</v>
      </c>
      <c r="FJ88" s="4">
        <f t="shared" si="103"/>
        <v>5.263157894736842E-3</v>
      </c>
      <c r="FK88" s="4">
        <f t="shared" si="103"/>
        <v>2.7777777777777776E-2</v>
      </c>
      <c r="FL88" s="4">
        <f t="shared" si="103"/>
        <v>1.1111111111111112E-2</v>
      </c>
      <c r="FM88" s="4">
        <f t="shared" si="103"/>
        <v>1.1111111111111112E-2</v>
      </c>
      <c r="FN88" s="4">
        <f>1/FN84</f>
        <v>1.1111111111111112E-2</v>
      </c>
      <c r="FO88" s="4">
        <f t="shared" ref="FO88" si="104">1/FO84</f>
        <v>2.631578947368421E-3</v>
      </c>
      <c r="FQ88" s="30" t="s">
        <v>116</v>
      </c>
      <c r="FR88" s="30">
        <f t="shared" si="81"/>
        <v>0</v>
      </c>
      <c r="FV88" s="195"/>
      <c r="FW88" s="1"/>
      <c r="FX88" s="4">
        <f>1/FX84</f>
        <v>7.8616352201257862E-3</v>
      </c>
      <c r="FY88" s="4">
        <f t="shared" ref="FY88:GC88" si="105">1/FY84</f>
        <v>5.4945054945054949E-3</v>
      </c>
      <c r="FZ88" s="4">
        <f t="shared" si="105"/>
        <v>5.263157894736842E-3</v>
      </c>
      <c r="GA88" s="4">
        <f t="shared" si="105"/>
        <v>2.7777777777777776E-2</v>
      </c>
      <c r="GB88" s="4">
        <f t="shared" si="105"/>
        <v>1.1111111111111112E-2</v>
      </c>
      <c r="GC88" s="4">
        <f t="shared" si="105"/>
        <v>1.1111111111111112E-2</v>
      </c>
      <c r="GD88" s="4">
        <f>1/GD84</f>
        <v>1.1111111111111112E-2</v>
      </c>
      <c r="GE88" s="4">
        <f t="shared" ref="GE88" si="106">1/GE84</f>
        <v>2.631578947368421E-3</v>
      </c>
      <c r="GG88" s="30" t="s">
        <v>116</v>
      </c>
      <c r="GH88" s="30">
        <f t="shared" si="82"/>
        <v>0</v>
      </c>
      <c r="GL88" s="207"/>
    </row>
    <row r="89" spans="2:194" x14ac:dyDescent="0.2">
      <c r="B89" s="195"/>
      <c r="R89" s="195"/>
      <c r="S89" s="1"/>
      <c r="W89" s="4"/>
      <c r="AH89" s="195"/>
      <c r="AI89" s="1"/>
      <c r="AM89" s="4"/>
      <c r="AX89" s="195"/>
      <c r="AY89" s="1"/>
      <c r="BC89" s="4"/>
      <c r="BN89" s="195"/>
      <c r="BO89" s="1"/>
      <c r="BS89" s="4"/>
      <c r="CD89" s="195"/>
      <c r="CE89" s="1"/>
      <c r="CI89" s="4"/>
      <c r="CT89" s="195"/>
      <c r="CU89" s="1"/>
      <c r="CY89" s="4"/>
      <c r="DJ89" s="195"/>
      <c r="DK89" s="1"/>
      <c r="DO89" s="4"/>
      <c r="DZ89" s="195"/>
      <c r="EA89" s="1"/>
      <c r="EE89" s="4"/>
      <c r="EP89" s="195"/>
      <c r="EQ89" s="1"/>
      <c r="EU89" s="4"/>
      <c r="FF89" s="195"/>
      <c r="FG89" s="1"/>
      <c r="FK89" s="4"/>
      <c r="FV89" s="195"/>
      <c r="FW89" s="1"/>
      <c r="GA89" s="4"/>
      <c r="GL89" s="207"/>
    </row>
    <row r="90" spans="2:194" x14ac:dyDescent="0.2">
      <c r="B90" s="195"/>
      <c r="R90" s="195"/>
      <c r="S90" s="1"/>
      <c r="W90" s="4"/>
      <c r="AH90" s="195"/>
      <c r="AI90" s="1"/>
      <c r="AM90" s="4"/>
      <c r="AX90" s="195"/>
      <c r="AY90" s="1"/>
      <c r="BC90" s="4"/>
      <c r="BN90" s="195"/>
      <c r="BO90" s="1"/>
      <c r="BS90" s="4"/>
      <c r="CD90" s="195"/>
      <c r="CE90" s="1"/>
      <c r="CI90" s="4"/>
      <c r="CT90" s="195"/>
      <c r="CU90" s="1"/>
      <c r="CY90" s="4"/>
      <c r="DJ90" s="195"/>
      <c r="DK90" s="1"/>
      <c r="DO90" s="4"/>
      <c r="DZ90" s="195"/>
      <c r="EA90" s="1"/>
      <c r="EE90" s="4"/>
      <c r="EP90" s="195"/>
      <c r="EQ90" s="1"/>
      <c r="EU90" s="4"/>
      <c r="FF90" s="195"/>
      <c r="FG90" s="1"/>
      <c r="FK90" s="4"/>
      <c r="FV90" s="195"/>
      <c r="FW90" s="1"/>
      <c r="GA90" s="4"/>
      <c r="GL90" s="207"/>
    </row>
    <row r="91" spans="2:194" ht="34" x14ac:dyDescent="0.2">
      <c r="B91" s="195"/>
      <c r="C91" s="1" t="s">
        <v>76</v>
      </c>
      <c r="G91" s="4" t="s">
        <v>94</v>
      </c>
      <c r="M91" s="15" t="s">
        <v>100</v>
      </c>
      <c r="N91" s="20" t="s">
        <v>93</v>
      </c>
      <c r="O91" s="15" t="s">
        <v>101</v>
      </c>
      <c r="R91" s="195"/>
      <c r="S91" s="1" t="s">
        <v>76</v>
      </c>
      <c r="W91" s="4" t="s">
        <v>94</v>
      </c>
      <c r="AC91" s="15" t="s">
        <v>100</v>
      </c>
      <c r="AD91" s="20" t="s">
        <v>93</v>
      </c>
      <c r="AE91" s="15" t="s">
        <v>101</v>
      </c>
      <c r="AH91" s="195"/>
      <c r="AI91" s="1" t="s">
        <v>76</v>
      </c>
      <c r="AM91" s="4" t="s">
        <v>94</v>
      </c>
      <c r="AS91" s="15" t="s">
        <v>100</v>
      </c>
      <c r="AT91" s="20" t="s">
        <v>93</v>
      </c>
      <c r="AU91" s="15" t="s">
        <v>101</v>
      </c>
      <c r="AX91" s="195"/>
      <c r="AY91" s="1" t="s">
        <v>76</v>
      </c>
      <c r="BC91" s="4" t="s">
        <v>94</v>
      </c>
      <c r="BI91" s="15" t="s">
        <v>100</v>
      </c>
      <c r="BJ91" s="20" t="s">
        <v>93</v>
      </c>
      <c r="BK91" s="15" t="s">
        <v>101</v>
      </c>
      <c r="BN91" s="195"/>
      <c r="BO91" s="1" t="s">
        <v>76</v>
      </c>
      <c r="BS91" s="4" t="s">
        <v>94</v>
      </c>
      <c r="BY91" s="15" t="s">
        <v>100</v>
      </c>
      <c r="BZ91" s="20" t="s">
        <v>93</v>
      </c>
      <c r="CA91" s="15" t="s">
        <v>101</v>
      </c>
      <c r="CD91" s="195"/>
      <c r="CE91" s="1" t="s">
        <v>76</v>
      </c>
      <c r="CI91" s="4" t="s">
        <v>94</v>
      </c>
      <c r="CO91" s="15" t="s">
        <v>100</v>
      </c>
      <c r="CP91" s="20" t="s">
        <v>93</v>
      </c>
      <c r="CQ91" s="15" t="s">
        <v>101</v>
      </c>
      <c r="CT91" s="195"/>
      <c r="CU91" s="1" t="s">
        <v>76</v>
      </c>
      <c r="CY91" s="4" t="s">
        <v>94</v>
      </c>
      <c r="DE91" s="15" t="s">
        <v>100</v>
      </c>
      <c r="DF91" s="20" t="s">
        <v>93</v>
      </c>
      <c r="DG91" s="15" t="s">
        <v>101</v>
      </c>
      <c r="DJ91" s="195"/>
      <c r="DK91" s="1" t="s">
        <v>76</v>
      </c>
      <c r="DO91" s="4" t="s">
        <v>94</v>
      </c>
      <c r="DU91" s="15" t="s">
        <v>100</v>
      </c>
      <c r="DV91" s="20" t="s">
        <v>93</v>
      </c>
      <c r="DW91" s="15" t="s">
        <v>101</v>
      </c>
      <c r="DZ91" s="195"/>
      <c r="EA91" s="1" t="s">
        <v>76</v>
      </c>
      <c r="EE91" s="4" t="s">
        <v>94</v>
      </c>
      <c r="EK91" s="15" t="s">
        <v>100</v>
      </c>
      <c r="EL91" s="20" t="s">
        <v>93</v>
      </c>
      <c r="EM91" s="15" t="s">
        <v>101</v>
      </c>
      <c r="EP91" s="195"/>
      <c r="EQ91" s="1" t="s">
        <v>76</v>
      </c>
      <c r="EU91" s="4" t="s">
        <v>94</v>
      </c>
      <c r="FA91" s="15" t="s">
        <v>100</v>
      </c>
      <c r="FB91" s="20" t="s">
        <v>93</v>
      </c>
      <c r="FC91" s="15" t="s">
        <v>101</v>
      </c>
      <c r="FF91" s="195"/>
      <c r="FG91" s="1" t="s">
        <v>76</v>
      </c>
      <c r="FK91" s="4" t="s">
        <v>94</v>
      </c>
      <c r="FQ91" s="15" t="s">
        <v>100</v>
      </c>
      <c r="FR91" s="20" t="s">
        <v>93</v>
      </c>
      <c r="FS91" s="15" t="s">
        <v>101</v>
      </c>
      <c r="FV91" s="195"/>
      <c r="FW91" s="1" t="s">
        <v>76</v>
      </c>
      <c r="GA91" s="4" t="s">
        <v>94</v>
      </c>
      <c r="GG91" s="15" t="s">
        <v>100</v>
      </c>
      <c r="GH91" s="20" t="s">
        <v>93</v>
      </c>
      <c r="GI91" s="15" t="s">
        <v>101</v>
      </c>
      <c r="GL91" s="207"/>
    </row>
    <row r="92" spans="2:194" x14ac:dyDescent="0.2">
      <c r="B92" s="195"/>
      <c r="C92" s="1" t="s">
        <v>85</v>
      </c>
      <c r="D92" s="4" t="s">
        <v>77</v>
      </c>
      <c r="E92" s="4" t="s">
        <v>78</v>
      </c>
      <c r="F92" s="4" t="s">
        <v>79</v>
      </c>
      <c r="G92" s="4" t="s">
        <v>80</v>
      </c>
      <c r="H92" s="4" t="s">
        <v>81</v>
      </c>
      <c r="I92" s="4" t="s">
        <v>82</v>
      </c>
      <c r="J92" s="4" t="s">
        <v>83</v>
      </c>
      <c r="K92" s="4" t="s">
        <v>84</v>
      </c>
      <c r="R92" s="195"/>
      <c r="S92" s="1" t="s">
        <v>85</v>
      </c>
      <c r="T92" s="4" t="s">
        <v>77</v>
      </c>
      <c r="U92" s="4" t="s">
        <v>78</v>
      </c>
      <c r="V92" s="4" t="s">
        <v>79</v>
      </c>
      <c r="W92" s="4" t="s">
        <v>80</v>
      </c>
      <c r="X92" s="4" t="s">
        <v>81</v>
      </c>
      <c r="Y92" s="4" t="s">
        <v>82</v>
      </c>
      <c r="Z92" s="4" t="s">
        <v>83</v>
      </c>
      <c r="AA92" s="4" t="s">
        <v>84</v>
      </c>
      <c r="AH92" s="195"/>
      <c r="AI92" s="1" t="s">
        <v>85</v>
      </c>
      <c r="AJ92" s="4" t="s">
        <v>77</v>
      </c>
      <c r="AK92" s="4" t="s">
        <v>78</v>
      </c>
      <c r="AL92" s="4" t="s">
        <v>79</v>
      </c>
      <c r="AM92" s="4" t="s">
        <v>80</v>
      </c>
      <c r="AN92" s="4" t="s">
        <v>81</v>
      </c>
      <c r="AO92" s="4" t="s">
        <v>82</v>
      </c>
      <c r="AP92" s="4" t="s">
        <v>83</v>
      </c>
      <c r="AQ92" s="4" t="s">
        <v>84</v>
      </c>
      <c r="AX92" s="195"/>
      <c r="AY92" s="1" t="s">
        <v>85</v>
      </c>
      <c r="AZ92" s="4" t="s">
        <v>77</v>
      </c>
      <c r="BA92" s="4" t="s">
        <v>78</v>
      </c>
      <c r="BB92" s="4" t="s">
        <v>79</v>
      </c>
      <c r="BC92" s="4" t="s">
        <v>80</v>
      </c>
      <c r="BD92" s="4" t="s">
        <v>81</v>
      </c>
      <c r="BE92" s="4" t="s">
        <v>82</v>
      </c>
      <c r="BF92" s="4" t="s">
        <v>83</v>
      </c>
      <c r="BG92" s="4" t="s">
        <v>84</v>
      </c>
      <c r="BN92" s="195"/>
      <c r="BO92" s="1" t="s">
        <v>85</v>
      </c>
      <c r="BP92" s="4" t="s">
        <v>77</v>
      </c>
      <c r="BQ92" s="4" t="s">
        <v>78</v>
      </c>
      <c r="BR92" s="4" t="s">
        <v>79</v>
      </c>
      <c r="BS92" s="4" t="s">
        <v>80</v>
      </c>
      <c r="BT92" s="4" t="s">
        <v>81</v>
      </c>
      <c r="BU92" s="4" t="s">
        <v>82</v>
      </c>
      <c r="BV92" s="4" t="s">
        <v>83</v>
      </c>
      <c r="BW92" s="4" t="s">
        <v>84</v>
      </c>
      <c r="CD92" s="195"/>
      <c r="CE92" s="1" t="s">
        <v>85</v>
      </c>
      <c r="CF92" s="4" t="s">
        <v>77</v>
      </c>
      <c r="CG92" s="4" t="s">
        <v>78</v>
      </c>
      <c r="CH92" s="4" t="s">
        <v>79</v>
      </c>
      <c r="CI92" s="4" t="s">
        <v>80</v>
      </c>
      <c r="CJ92" s="4" t="s">
        <v>81</v>
      </c>
      <c r="CK92" s="4" t="s">
        <v>82</v>
      </c>
      <c r="CL92" s="4" t="s">
        <v>83</v>
      </c>
      <c r="CM92" s="4" t="s">
        <v>84</v>
      </c>
      <c r="CT92" s="195"/>
      <c r="CU92" s="1" t="s">
        <v>85</v>
      </c>
      <c r="CV92" s="4" t="s">
        <v>77</v>
      </c>
      <c r="CW92" s="4" t="s">
        <v>78</v>
      </c>
      <c r="CX92" s="4" t="s">
        <v>79</v>
      </c>
      <c r="CY92" s="4" t="s">
        <v>80</v>
      </c>
      <c r="CZ92" s="4" t="s">
        <v>81</v>
      </c>
      <c r="DA92" s="4" t="s">
        <v>82</v>
      </c>
      <c r="DB92" s="4" t="s">
        <v>83</v>
      </c>
      <c r="DC92" s="4" t="s">
        <v>84</v>
      </c>
      <c r="DJ92" s="195"/>
      <c r="DK92" s="1" t="s">
        <v>85</v>
      </c>
      <c r="DL92" s="4" t="s">
        <v>77</v>
      </c>
      <c r="DM92" s="4" t="s">
        <v>78</v>
      </c>
      <c r="DN92" s="4" t="s">
        <v>79</v>
      </c>
      <c r="DO92" s="4" t="s">
        <v>80</v>
      </c>
      <c r="DP92" s="4" t="s">
        <v>81</v>
      </c>
      <c r="DQ92" s="4" t="s">
        <v>82</v>
      </c>
      <c r="DR92" s="4" t="s">
        <v>83</v>
      </c>
      <c r="DS92" s="4" t="s">
        <v>84</v>
      </c>
      <c r="DZ92" s="195"/>
      <c r="EA92" s="1" t="s">
        <v>85</v>
      </c>
      <c r="EB92" s="4" t="s">
        <v>77</v>
      </c>
      <c r="EC92" s="4" t="s">
        <v>78</v>
      </c>
      <c r="ED92" s="4" t="s">
        <v>79</v>
      </c>
      <c r="EE92" s="4" t="s">
        <v>80</v>
      </c>
      <c r="EF92" s="4" t="s">
        <v>81</v>
      </c>
      <c r="EG92" s="4" t="s">
        <v>82</v>
      </c>
      <c r="EH92" s="4" t="s">
        <v>83</v>
      </c>
      <c r="EI92" s="4" t="s">
        <v>84</v>
      </c>
      <c r="EP92" s="195"/>
      <c r="EQ92" s="1" t="s">
        <v>85</v>
      </c>
      <c r="ER92" s="4" t="s">
        <v>77</v>
      </c>
      <c r="ES92" s="4" t="s">
        <v>78</v>
      </c>
      <c r="ET92" s="4" t="s">
        <v>79</v>
      </c>
      <c r="EU92" s="4" t="s">
        <v>80</v>
      </c>
      <c r="EV92" s="4" t="s">
        <v>81</v>
      </c>
      <c r="EW92" s="4" t="s">
        <v>82</v>
      </c>
      <c r="EX92" s="4" t="s">
        <v>83</v>
      </c>
      <c r="EY92" s="4" t="s">
        <v>84</v>
      </c>
      <c r="FF92" s="195"/>
      <c r="FG92" s="1" t="s">
        <v>85</v>
      </c>
      <c r="FH92" s="4" t="s">
        <v>77</v>
      </c>
      <c r="FI92" s="4" t="s">
        <v>78</v>
      </c>
      <c r="FJ92" s="4" t="s">
        <v>79</v>
      </c>
      <c r="FK92" s="4" t="s">
        <v>80</v>
      </c>
      <c r="FL92" s="4" t="s">
        <v>81</v>
      </c>
      <c r="FM92" s="4" t="s">
        <v>82</v>
      </c>
      <c r="FN92" s="4" t="s">
        <v>83</v>
      </c>
      <c r="FO92" s="4" t="s">
        <v>84</v>
      </c>
      <c r="FV92" s="195"/>
      <c r="FW92" s="1" t="s">
        <v>85</v>
      </c>
      <c r="FX92" s="4" t="s">
        <v>77</v>
      </c>
      <c r="FY92" s="4" t="s">
        <v>78</v>
      </c>
      <c r="FZ92" s="4" t="s">
        <v>79</v>
      </c>
      <c r="GA92" s="4" t="s">
        <v>80</v>
      </c>
      <c r="GB92" s="4" t="s">
        <v>81</v>
      </c>
      <c r="GC92" s="4" t="s">
        <v>82</v>
      </c>
      <c r="GD92" s="4" t="s">
        <v>83</v>
      </c>
      <c r="GE92" s="4" t="s">
        <v>84</v>
      </c>
      <c r="GL92" s="207"/>
    </row>
    <row r="93" spans="2:194" x14ac:dyDescent="0.2">
      <c r="B93" s="21"/>
      <c r="C93" s="18" t="s">
        <v>77</v>
      </c>
      <c r="D93" s="21" t="s">
        <v>86</v>
      </c>
      <c r="E93" s="21" t="s">
        <v>87</v>
      </c>
      <c r="F93" s="21" t="s">
        <v>87</v>
      </c>
      <c r="G93" s="21" t="s">
        <v>88</v>
      </c>
      <c r="H93" s="21" t="s">
        <v>75</v>
      </c>
      <c r="I93" s="21" t="s">
        <v>75</v>
      </c>
      <c r="J93" s="21" t="s">
        <v>75</v>
      </c>
      <c r="K93" s="21" t="s">
        <v>75</v>
      </c>
      <c r="L93" s="19"/>
      <c r="M93" s="4" t="s">
        <v>96</v>
      </c>
      <c r="N93" s="19"/>
      <c r="O93" s="4" t="s">
        <v>95</v>
      </c>
      <c r="P93" s="19"/>
      <c r="Q93" s="19"/>
      <c r="R93" s="21"/>
      <c r="S93" s="18" t="s">
        <v>77</v>
      </c>
      <c r="T93" s="21" t="s">
        <v>86</v>
      </c>
      <c r="U93" s="21" t="s">
        <v>87</v>
      </c>
      <c r="V93" s="21" t="s">
        <v>87</v>
      </c>
      <c r="W93" s="21" t="s">
        <v>88</v>
      </c>
      <c r="X93" s="21" t="s">
        <v>75</v>
      </c>
      <c r="Y93" s="21" t="s">
        <v>75</v>
      </c>
      <c r="Z93" s="21" t="s">
        <v>75</v>
      </c>
      <c r="AA93" s="21" t="s">
        <v>75</v>
      </c>
      <c r="AB93" s="19"/>
      <c r="AC93" s="4" t="s">
        <v>96</v>
      </c>
      <c r="AD93" s="19"/>
      <c r="AE93" s="4" t="s">
        <v>95</v>
      </c>
      <c r="AF93" s="19"/>
      <c r="AG93" s="19"/>
      <c r="AH93" s="21"/>
      <c r="AI93" s="18" t="s">
        <v>77</v>
      </c>
      <c r="AJ93" s="21" t="s">
        <v>86</v>
      </c>
      <c r="AK93" s="21" t="s">
        <v>87</v>
      </c>
      <c r="AL93" s="21" t="s">
        <v>87</v>
      </c>
      <c r="AM93" s="21" t="s">
        <v>88</v>
      </c>
      <c r="AN93" s="21" t="s">
        <v>75</v>
      </c>
      <c r="AO93" s="21" t="s">
        <v>75</v>
      </c>
      <c r="AP93" s="21" t="s">
        <v>75</v>
      </c>
      <c r="AQ93" s="21" t="s">
        <v>75</v>
      </c>
      <c r="AR93" s="19"/>
      <c r="AS93" s="4" t="s">
        <v>96</v>
      </c>
      <c r="AT93" s="19"/>
      <c r="AU93" s="4" t="s">
        <v>95</v>
      </c>
      <c r="AV93" s="19"/>
      <c r="AW93" s="19"/>
      <c r="AX93" s="21"/>
      <c r="AY93" s="18" t="s">
        <v>77</v>
      </c>
      <c r="AZ93" s="21" t="s">
        <v>86</v>
      </c>
      <c r="BA93" s="21" t="s">
        <v>87</v>
      </c>
      <c r="BB93" s="21" t="s">
        <v>87</v>
      </c>
      <c r="BC93" s="21" t="s">
        <v>88</v>
      </c>
      <c r="BD93" s="21" t="s">
        <v>75</v>
      </c>
      <c r="BE93" s="21" t="s">
        <v>75</v>
      </c>
      <c r="BF93" s="21" t="s">
        <v>75</v>
      </c>
      <c r="BG93" s="21" t="s">
        <v>75</v>
      </c>
      <c r="BH93" s="19"/>
      <c r="BI93" s="4" t="s">
        <v>96</v>
      </c>
      <c r="BJ93" s="19"/>
      <c r="BK93" s="4" t="s">
        <v>95</v>
      </c>
      <c r="BL93" s="19"/>
      <c r="BM93" s="19"/>
      <c r="BN93" s="21"/>
      <c r="BO93" s="18" t="s">
        <v>77</v>
      </c>
      <c r="BP93" s="21" t="s">
        <v>86</v>
      </c>
      <c r="BQ93" s="21" t="s">
        <v>87</v>
      </c>
      <c r="BR93" s="21" t="s">
        <v>87</v>
      </c>
      <c r="BS93" s="21" t="s">
        <v>88</v>
      </c>
      <c r="BT93" s="21" t="s">
        <v>75</v>
      </c>
      <c r="BU93" s="21" t="s">
        <v>75</v>
      </c>
      <c r="BV93" s="21" t="s">
        <v>75</v>
      </c>
      <c r="BW93" s="21" t="s">
        <v>75</v>
      </c>
      <c r="BX93" s="19"/>
      <c r="BY93" s="4" t="s">
        <v>96</v>
      </c>
      <c r="BZ93" s="19"/>
      <c r="CA93" s="4" t="s">
        <v>95</v>
      </c>
      <c r="CB93" s="19"/>
      <c r="CC93" s="19"/>
      <c r="CD93" s="21"/>
      <c r="CE93" s="18" t="s">
        <v>77</v>
      </c>
      <c r="CF93" s="21" t="s">
        <v>86</v>
      </c>
      <c r="CG93" s="21" t="s">
        <v>87</v>
      </c>
      <c r="CH93" s="21" t="s">
        <v>87</v>
      </c>
      <c r="CI93" s="21" t="s">
        <v>88</v>
      </c>
      <c r="CJ93" s="21" t="s">
        <v>75</v>
      </c>
      <c r="CK93" s="21" t="s">
        <v>75</v>
      </c>
      <c r="CL93" s="21" t="s">
        <v>75</v>
      </c>
      <c r="CM93" s="21" t="s">
        <v>75</v>
      </c>
      <c r="CN93" s="19"/>
      <c r="CO93" s="4" t="s">
        <v>96</v>
      </c>
      <c r="CP93" s="19"/>
      <c r="CQ93" s="4" t="s">
        <v>95</v>
      </c>
      <c r="CR93" s="19"/>
      <c r="CS93" s="19"/>
      <c r="CT93" s="21"/>
      <c r="CU93" s="18" t="s">
        <v>77</v>
      </c>
      <c r="CV93" s="21" t="s">
        <v>86</v>
      </c>
      <c r="CW93" s="21" t="s">
        <v>87</v>
      </c>
      <c r="CX93" s="21" t="s">
        <v>87</v>
      </c>
      <c r="CY93" s="21" t="s">
        <v>88</v>
      </c>
      <c r="CZ93" s="21" t="s">
        <v>75</v>
      </c>
      <c r="DA93" s="21" t="s">
        <v>75</v>
      </c>
      <c r="DB93" s="21" t="s">
        <v>75</v>
      </c>
      <c r="DC93" s="21" t="s">
        <v>75</v>
      </c>
      <c r="DD93" s="19"/>
      <c r="DE93" s="4" t="s">
        <v>96</v>
      </c>
      <c r="DF93" s="19"/>
      <c r="DG93" s="4" t="s">
        <v>95</v>
      </c>
      <c r="DH93" s="19"/>
      <c r="DI93" s="19"/>
      <c r="DJ93" s="21"/>
      <c r="DK93" s="18" t="s">
        <v>77</v>
      </c>
      <c r="DL93" s="21" t="s">
        <v>86</v>
      </c>
      <c r="DM93" s="21" t="s">
        <v>87</v>
      </c>
      <c r="DN93" s="21" t="s">
        <v>87</v>
      </c>
      <c r="DO93" s="21" t="s">
        <v>88</v>
      </c>
      <c r="DP93" s="21" t="s">
        <v>75</v>
      </c>
      <c r="DQ93" s="21" t="s">
        <v>75</v>
      </c>
      <c r="DR93" s="21" t="s">
        <v>75</v>
      </c>
      <c r="DS93" s="21" t="s">
        <v>75</v>
      </c>
      <c r="DT93" s="19"/>
      <c r="DU93" s="4" t="s">
        <v>96</v>
      </c>
      <c r="DV93" s="19"/>
      <c r="DW93" s="4" t="s">
        <v>95</v>
      </c>
      <c r="DX93" s="19"/>
      <c r="DY93" s="19"/>
      <c r="DZ93" s="21"/>
      <c r="EA93" s="18" t="s">
        <v>77</v>
      </c>
      <c r="EB93" s="21" t="s">
        <v>86</v>
      </c>
      <c r="EC93" s="21" t="s">
        <v>87</v>
      </c>
      <c r="ED93" s="21" t="s">
        <v>87</v>
      </c>
      <c r="EE93" s="21" t="s">
        <v>88</v>
      </c>
      <c r="EF93" s="21" t="s">
        <v>75</v>
      </c>
      <c r="EG93" s="21" t="s">
        <v>75</v>
      </c>
      <c r="EH93" s="21" t="s">
        <v>75</v>
      </c>
      <c r="EI93" s="21" t="s">
        <v>75</v>
      </c>
      <c r="EJ93" s="19"/>
      <c r="EK93" s="4" t="s">
        <v>96</v>
      </c>
      <c r="EL93" s="19"/>
      <c r="EM93" s="4" t="s">
        <v>95</v>
      </c>
      <c r="EN93" s="19"/>
      <c r="EO93" s="19"/>
      <c r="EP93" s="21"/>
      <c r="EQ93" s="18" t="s">
        <v>77</v>
      </c>
      <c r="ER93" s="21" t="s">
        <v>86</v>
      </c>
      <c r="ES93" s="21" t="s">
        <v>87</v>
      </c>
      <c r="ET93" s="21" t="s">
        <v>87</v>
      </c>
      <c r="EU93" s="21" t="s">
        <v>88</v>
      </c>
      <c r="EV93" s="21" t="s">
        <v>75</v>
      </c>
      <c r="EW93" s="21" t="s">
        <v>75</v>
      </c>
      <c r="EX93" s="21" t="s">
        <v>75</v>
      </c>
      <c r="EY93" s="21" t="s">
        <v>75</v>
      </c>
      <c r="EZ93" s="19"/>
      <c r="FA93" s="4" t="s">
        <v>96</v>
      </c>
      <c r="FB93" s="19"/>
      <c r="FC93" s="4" t="s">
        <v>95</v>
      </c>
      <c r="FD93" s="19"/>
      <c r="FE93" s="19"/>
      <c r="FF93" s="21"/>
      <c r="FG93" s="18" t="s">
        <v>77</v>
      </c>
      <c r="FH93" s="21" t="s">
        <v>86</v>
      </c>
      <c r="FI93" s="21" t="s">
        <v>87</v>
      </c>
      <c r="FJ93" s="21" t="s">
        <v>87</v>
      </c>
      <c r="FK93" s="21" t="s">
        <v>88</v>
      </c>
      <c r="FL93" s="21" t="s">
        <v>75</v>
      </c>
      <c r="FM93" s="21" t="s">
        <v>75</v>
      </c>
      <c r="FN93" s="21" t="s">
        <v>75</v>
      </c>
      <c r="FO93" s="21" t="s">
        <v>75</v>
      </c>
      <c r="FP93" s="19"/>
      <c r="FQ93" s="4" t="s">
        <v>96</v>
      </c>
      <c r="FR93" s="19"/>
      <c r="FS93" s="4" t="s">
        <v>95</v>
      </c>
      <c r="FT93" s="19"/>
      <c r="FU93" s="19"/>
      <c r="FV93" s="21"/>
      <c r="FW93" s="18" t="s">
        <v>77</v>
      </c>
      <c r="FX93" s="21" t="s">
        <v>86</v>
      </c>
      <c r="FY93" s="21" t="s">
        <v>87</v>
      </c>
      <c r="FZ93" s="21" t="s">
        <v>87</v>
      </c>
      <c r="GA93" s="21" t="s">
        <v>88</v>
      </c>
      <c r="GB93" s="21" t="s">
        <v>75</v>
      </c>
      <c r="GC93" s="21" t="s">
        <v>75</v>
      </c>
      <c r="GD93" s="21" t="s">
        <v>75</v>
      </c>
      <c r="GE93" s="21" t="s">
        <v>75</v>
      </c>
      <c r="GF93" s="19"/>
      <c r="GG93" s="4" t="s">
        <v>96</v>
      </c>
      <c r="GH93" s="19"/>
      <c r="GI93" s="4" t="s">
        <v>95</v>
      </c>
      <c r="GJ93" s="19"/>
      <c r="GK93" s="19"/>
      <c r="GL93" s="205"/>
    </row>
    <row r="94" spans="2:194" x14ac:dyDescent="0.2">
      <c r="B94" s="21"/>
      <c r="C94" s="18" t="s">
        <v>78</v>
      </c>
      <c r="D94" s="21" t="s">
        <v>87</v>
      </c>
      <c r="E94" s="22" t="s">
        <v>89</v>
      </c>
      <c r="F94" s="22" t="s">
        <v>90</v>
      </c>
      <c r="G94" s="22" t="s">
        <v>87</v>
      </c>
      <c r="H94" s="22" t="s">
        <v>87</v>
      </c>
      <c r="I94" s="22" t="s">
        <v>87</v>
      </c>
      <c r="J94" s="22" t="s">
        <v>87</v>
      </c>
      <c r="K94" s="22" t="s">
        <v>72</v>
      </c>
      <c r="L94" s="19"/>
      <c r="M94" s="19" t="s">
        <v>97</v>
      </c>
      <c r="N94" s="19"/>
      <c r="O94" s="19" t="s">
        <v>87</v>
      </c>
      <c r="P94" s="19"/>
      <c r="Q94" s="19"/>
      <c r="R94" s="21"/>
      <c r="S94" s="18" t="s">
        <v>78</v>
      </c>
      <c r="T94" s="21" t="s">
        <v>87</v>
      </c>
      <c r="U94" s="22" t="s">
        <v>89</v>
      </c>
      <c r="V94" s="22" t="s">
        <v>90</v>
      </c>
      <c r="W94" s="22" t="s">
        <v>87</v>
      </c>
      <c r="X94" s="22" t="s">
        <v>87</v>
      </c>
      <c r="Y94" s="22" t="s">
        <v>87</v>
      </c>
      <c r="Z94" s="22" t="s">
        <v>87</v>
      </c>
      <c r="AA94" s="22" t="s">
        <v>72</v>
      </c>
      <c r="AB94" s="19"/>
      <c r="AC94" s="19" t="s">
        <v>97</v>
      </c>
      <c r="AD94" s="19"/>
      <c r="AE94" s="19" t="s">
        <v>87</v>
      </c>
      <c r="AF94" s="19"/>
      <c r="AG94" s="19"/>
      <c r="AH94" s="21"/>
      <c r="AI94" s="18" t="s">
        <v>78</v>
      </c>
      <c r="AJ94" s="21" t="s">
        <v>87</v>
      </c>
      <c r="AK94" s="22" t="s">
        <v>89</v>
      </c>
      <c r="AL94" s="22" t="s">
        <v>90</v>
      </c>
      <c r="AM94" s="22" t="s">
        <v>87</v>
      </c>
      <c r="AN94" s="22" t="s">
        <v>87</v>
      </c>
      <c r="AO94" s="22" t="s">
        <v>87</v>
      </c>
      <c r="AP94" s="22" t="s">
        <v>87</v>
      </c>
      <c r="AQ94" s="22" t="s">
        <v>72</v>
      </c>
      <c r="AR94" s="19"/>
      <c r="AS94" s="19" t="s">
        <v>97</v>
      </c>
      <c r="AT94" s="19"/>
      <c r="AU94" s="19" t="s">
        <v>87</v>
      </c>
      <c r="AV94" s="19"/>
      <c r="AW94" s="19"/>
      <c r="AX94" s="21"/>
      <c r="AY94" s="18" t="s">
        <v>78</v>
      </c>
      <c r="AZ94" s="21" t="s">
        <v>87</v>
      </c>
      <c r="BA94" s="22" t="s">
        <v>89</v>
      </c>
      <c r="BB94" s="22" t="s">
        <v>90</v>
      </c>
      <c r="BC94" s="22" t="s">
        <v>87</v>
      </c>
      <c r="BD94" s="22" t="s">
        <v>87</v>
      </c>
      <c r="BE94" s="22" t="s">
        <v>87</v>
      </c>
      <c r="BF94" s="22" t="s">
        <v>87</v>
      </c>
      <c r="BG94" s="22" t="s">
        <v>72</v>
      </c>
      <c r="BH94" s="19"/>
      <c r="BI94" s="19" t="s">
        <v>97</v>
      </c>
      <c r="BJ94" s="19"/>
      <c r="BK94" s="19" t="s">
        <v>87</v>
      </c>
      <c r="BL94" s="19"/>
      <c r="BM94" s="19"/>
      <c r="BN94" s="21"/>
      <c r="BO94" s="18" t="s">
        <v>78</v>
      </c>
      <c r="BP94" s="21" t="s">
        <v>87</v>
      </c>
      <c r="BQ94" s="22" t="s">
        <v>89</v>
      </c>
      <c r="BR94" s="22" t="s">
        <v>90</v>
      </c>
      <c r="BS94" s="22" t="s">
        <v>87</v>
      </c>
      <c r="BT94" s="22" t="s">
        <v>87</v>
      </c>
      <c r="BU94" s="22" t="s">
        <v>87</v>
      </c>
      <c r="BV94" s="22" t="s">
        <v>87</v>
      </c>
      <c r="BW94" s="22" t="s">
        <v>72</v>
      </c>
      <c r="BX94" s="19"/>
      <c r="BY94" s="19" t="s">
        <v>97</v>
      </c>
      <c r="BZ94" s="19"/>
      <c r="CA94" s="19" t="s">
        <v>87</v>
      </c>
      <c r="CB94" s="19"/>
      <c r="CC94" s="19"/>
      <c r="CD94" s="21"/>
      <c r="CE94" s="18" t="s">
        <v>78</v>
      </c>
      <c r="CF94" s="21" t="s">
        <v>87</v>
      </c>
      <c r="CG94" s="22" t="s">
        <v>89</v>
      </c>
      <c r="CH94" s="22" t="s">
        <v>90</v>
      </c>
      <c r="CI94" s="22" t="s">
        <v>87</v>
      </c>
      <c r="CJ94" s="22" t="s">
        <v>87</v>
      </c>
      <c r="CK94" s="22" t="s">
        <v>87</v>
      </c>
      <c r="CL94" s="22" t="s">
        <v>87</v>
      </c>
      <c r="CM94" s="22" t="s">
        <v>72</v>
      </c>
      <c r="CN94" s="19"/>
      <c r="CO94" s="19" t="s">
        <v>97</v>
      </c>
      <c r="CP94" s="19"/>
      <c r="CQ94" s="19" t="s">
        <v>87</v>
      </c>
      <c r="CR94" s="19"/>
      <c r="CS94" s="19"/>
      <c r="CT94" s="21"/>
      <c r="CU94" s="18" t="s">
        <v>78</v>
      </c>
      <c r="CV94" s="21" t="s">
        <v>87</v>
      </c>
      <c r="CW94" s="22" t="s">
        <v>89</v>
      </c>
      <c r="CX94" s="22" t="s">
        <v>90</v>
      </c>
      <c r="CY94" s="22" t="s">
        <v>87</v>
      </c>
      <c r="CZ94" s="22" t="s">
        <v>87</v>
      </c>
      <c r="DA94" s="22" t="s">
        <v>87</v>
      </c>
      <c r="DB94" s="22" t="s">
        <v>87</v>
      </c>
      <c r="DC94" s="22" t="s">
        <v>72</v>
      </c>
      <c r="DD94" s="19"/>
      <c r="DE94" s="19" t="s">
        <v>97</v>
      </c>
      <c r="DF94" s="19"/>
      <c r="DG94" s="19" t="s">
        <v>87</v>
      </c>
      <c r="DH94" s="19"/>
      <c r="DI94" s="19"/>
      <c r="DJ94" s="21"/>
      <c r="DK94" s="18" t="s">
        <v>78</v>
      </c>
      <c r="DL94" s="21" t="s">
        <v>87</v>
      </c>
      <c r="DM94" s="22" t="s">
        <v>89</v>
      </c>
      <c r="DN94" s="22" t="s">
        <v>90</v>
      </c>
      <c r="DO94" s="22" t="s">
        <v>87</v>
      </c>
      <c r="DP94" s="22" t="s">
        <v>87</v>
      </c>
      <c r="DQ94" s="22" t="s">
        <v>87</v>
      </c>
      <c r="DR94" s="22" t="s">
        <v>87</v>
      </c>
      <c r="DS94" s="22" t="s">
        <v>72</v>
      </c>
      <c r="DT94" s="19"/>
      <c r="DU94" s="19" t="s">
        <v>97</v>
      </c>
      <c r="DV94" s="19"/>
      <c r="DW94" s="19" t="s">
        <v>87</v>
      </c>
      <c r="DX94" s="19"/>
      <c r="DY94" s="19"/>
      <c r="DZ94" s="21"/>
      <c r="EA94" s="18" t="s">
        <v>78</v>
      </c>
      <c r="EB94" s="21" t="s">
        <v>87</v>
      </c>
      <c r="EC94" s="22" t="s">
        <v>89</v>
      </c>
      <c r="ED94" s="22" t="s">
        <v>90</v>
      </c>
      <c r="EE94" s="22" t="s">
        <v>87</v>
      </c>
      <c r="EF94" s="22" t="s">
        <v>87</v>
      </c>
      <c r="EG94" s="22" t="s">
        <v>87</v>
      </c>
      <c r="EH94" s="22" t="s">
        <v>87</v>
      </c>
      <c r="EI94" s="22" t="s">
        <v>72</v>
      </c>
      <c r="EJ94" s="19"/>
      <c r="EK94" s="19" t="s">
        <v>97</v>
      </c>
      <c r="EL94" s="19"/>
      <c r="EM94" s="19" t="s">
        <v>87</v>
      </c>
      <c r="EN94" s="19"/>
      <c r="EO94" s="19"/>
      <c r="EP94" s="21"/>
      <c r="EQ94" s="18" t="s">
        <v>78</v>
      </c>
      <c r="ER94" s="21" t="s">
        <v>87</v>
      </c>
      <c r="ES94" s="22" t="s">
        <v>89</v>
      </c>
      <c r="ET94" s="22" t="s">
        <v>90</v>
      </c>
      <c r="EU94" s="22" t="s">
        <v>87</v>
      </c>
      <c r="EV94" s="22" t="s">
        <v>87</v>
      </c>
      <c r="EW94" s="22" t="s">
        <v>87</v>
      </c>
      <c r="EX94" s="22" t="s">
        <v>87</v>
      </c>
      <c r="EY94" s="22" t="s">
        <v>72</v>
      </c>
      <c r="EZ94" s="19"/>
      <c r="FA94" s="19" t="s">
        <v>97</v>
      </c>
      <c r="FB94" s="19"/>
      <c r="FC94" s="19" t="s">
        <v>87</v>
      </c>
      <c r="FD94" s="19"/>
      <c r="FE94" s="19"/>
      <c r="FF94" s="21"/>
      <c r="FG94" s="18" t="s">
        <v>78</v>
      </c>
      <c r="FH94" s="21" t="s">
        <v>87</v>
      </c>
      <c r="FI94" s="22" t="s">
        <v>89</v>
      </c>
      <c r="FJ94" s="22" t="s">
        <v>90</v>
      </c>
      <c r="FK94" s="22" t="s">
        <v>87</v>
      </c>
      <c r="FL94" s="22" t="s">
        <v>87</v>
      </c>
      <c r="FM94" s="22" t="s">
        <v>87</v>
      </c>
      <c r="FN94" s="22" t="s">
        <v>87</v>
      </c>
      <c r="FO94" s="22" t="s">
        <v>72</v>
      </c>
      <c r="FP94" s="19"/>
      <c r="FQ94" s="19" t="s">
        <v>97</v>
      </c>
      <c r="FR94" s="19"/>
      <c r="FS94" s="19" t="s">
        <v>87</v>
      </c>
      <c r="FT94" s="19"/>
      <c r="FU94" s="19"/>
      <c r="FV94" s="21"/>
      <c r="FW94" s="18" t="s">
        <v>78</v>
      </c>
      <c r="FX94" s="21" t="s">
        <v>87</v>
      </c>
      <c r="FY94" s="22" t="s">
        <v>89</v>
      </c>
      <c r="FZ94" s="22" t="s">
        <v>90</v>
      </c>
      <c r="GA94" s="22" t="s">
        <v>87</v>
      </c>
      <c r="GB94" s="22" t="s">
        <v>87</v>
      </c>
      <c r="GC94" s="22" t="s">
        <v>87</v>
      </c>
      <c r="GD94" s="22" t="s">
        <v>87</v>
      </c>
      <c r="GE94" s="22" t="s">
        <v>72</v>
      </c>
      <c r="GF94" s="19"/>
      <c r="GG94" s="19" t="s">
        <v>97</v>
      </c>
      <c r="GH94" s="19"/>
      <c r="GI94" s="19" t="s">
        <v>87</v>
      </c>
      <c r="GJ94" s="19"/>
      <c r="GK94" s="19"/>
      <c r="GL94" s="205"/>
    </row>
    <row r="95" spans="2:194" x14ac:dyDescent="0.2">
      <c r="B95" s="21"/>
      <c r="C95" s="18" t="s">
        <v>79</v>
      </c>
      <c r="D95" s="21" t="s">
        <v>87</v>
      </c>
      <c r="E95" s="22" t="s">
        <v>90</v>
      </c>
      <c r="F95" s="21" t="s">
        <v>91</v>
      </c>
      <c r="G95" s="21" t="s">
        <v>92</v>
      </c>
      <c r="H95" s="21" t="s">
        <v>87</v>
      </c>
      <c r="I95" s="21" t="s">
        <v>87</v>
      </c>
      <c r="J95" s="21" t="s">
        <v>73</v>
      </c>
      <c r="K95" s="21" t="s">
        <v>73</v>
      </c>
      <c r="L95" s="19"/>
      <c r="M95" s="19" t="s">
        <v>98</v>
      </c>
      <c r="N95" s="19"/>
      <c r="O95" s="19" t="s">
        <v>87</v>
      </c>
      <c r="P95" s="19"/>
      <c r="Q95" s="19"/>
      <c r="R95" s="21"/>
      <c r="S95" s="18" t="s">
        <v>79</v>
      </c>
      <c r="T95" s="21" t="s">
        <v>87</v>
      </c>
      <c r="U95" s="22" t="s">
        <v>90</v>
      </c>
      <c r="V95" s="21" t="s">
        <v>91</v>
      </c>
      <c r="W95" s="21" t="s">
        <v>92</v>
      </c>
      <c r="X95" s="21" t="s">
        <v>87</v>
      </c>
      <c r="Y95" s="21" t="s">
        <v>87</v>
      </c>
      <c r="Z95" s="21" t="s">
        <v>73</v>
      </c>
      <c r="AA95" s="21" t="s">
        <v>73</v>
      </c>
      <c r="AB95" s="19"/>
      <c r="AC95" s="19" t="s">
        <v>98</v>
      </c>
      <c r="AD95" s="19"/>
      <c r="AE95" s="19" t="s">
        <v>87</v>
      </c>
      <c r="AF95" s="19"/>
      <c r="AG95" s="19"/>
      <c r="AH95" s="21"/>
      <c r="AI95" s="18" t="s">
        <v>79</v>
      </c>
      <c r="AJ95" s="21" t="s">
        <v>87</v>
      </c>
      <c r="AK95" s="22" t="s">
        <v>90</v>
      </c>
      <c r="AL95" s="21" t="s">
        <v>91</v>
      </c>
      <c r="AM95" s="21" t="s">
        <v>92</v>
      </c>
      <c r="AN95" s="21" t="s">
        <v>87</v>
      </c>
      <c r="AO95" s="21" t="s">
        <v>87</v>
      </c>
      <c r="AP95" s="21" t="s">
        <v>73</v>
      </c>
      <c r="AQ95" s="21" t="s">
        <v>73</v>
      </c>
      <c r="AR95" s="19"/>
      <c r="AS95" s="19" t="s">
        <v>98</v>
      </c>
      <c r="AT95" s="19"/>
      <c r="AU95" s="19" t="s">
        <v>87</v>
      </c>
      <c r="AV95" s="19"/>
      <c r="AW95" s="19"/>
      <c r="AX95" s="21"/>
      <c r="AY95" s="18" t="s">
        <v>79</v>
      </c>
      <c r="AZ95" s="21" t="s">
        <v>87</v>
      </c>
      <c r="BA95" s="22" t="s">
        <v>90</v>
      </c>
      <c r="BB95" s="21" t="s">
        <v>91</v>
      </c>
      <c r="BC95" s="21" t="s">
        <v>92</v>
      </c>
      <c r="BD95" s="21" t="s">
        <v>87</v>
      </c>
      <c r="BE95" s="21" t="s">
        <v>87</v>
      </c>
      <c r="BF95" s="21" t="s">
        <v>73</v>
      </c>
      <c r="BG95" s="21" t="s">
        <v>73</v>
      </c>
      <c r="BH95" s="19"/>
      <c r="BI95" s="19" t="s">
        <v>98</v>
      </c>
      <c r="BJ95" s="19"/>
      <c r="BK95" s="19" t="s">
        <v>87</v>
      </c>
      <c r="BL95" s="19"/>
      <c r="BM95" s="19"/>
      <c r="BN95" s="21"/>
      <c r="BO95" s="18" t="s">
        <v>79</v>
      </c>
      <c r="BP95" s="21" t="s">
        <v>87</v>
      </c>
      <c r="BQ95" s="22" t="s">
        <v>90</v>
      </c>
      <c r="BR95" s="21" t="s">
        <v>91</v>
      </c>
      <c r="BS95" s="21" t="s">
        <v>92</v>
      </c>
      <c r="BT95" s="21" t="s">
        <v>87</v>
      </c>
      <c r="BU95" s="21" t="s">
        <v>87</v>
      </c>
      <c r="BV95" s="21" t="s">
        <v>73</v>
      </c>
      <c r="BW95" s="21" t="s">
        <v>73</v>
      </c>
      <c r="BX95" s="19"/>
      <c r="BY95" s="19" t="s">
        <v>98</v>
      </c>
      <c r="BZ95" s="19"/>
      <c r="CA95" s="19" t="s">
        <v>87</v>
      </c>
      <c r="CB95" s="19"/>
      <c r="CC95" s="19"/>
      <c r="CD95" s="21"/>
      <c r="CE95" s="18" t="s">
        <v>79</v>
      </c>
      <c r="CF95" s="21" t="s">
        <v>87</v>
      </c>
      <c r="CG95" s="22" t="s">
        <v>90</v>
      </c>
      <c r="CH95" s="21" t="s">
        <v>91</v>
      </c>
      <c r="CI95" s="21" t="s">
        <v>92</v>
      </c>
      <c r="CJ95" s="21" t="s">
        <v>87</v>
      </c>
      <c r="CK95" s="21" t="s">
        <v>87</v>
      </c>
      <c r="CL95" s="21" t="s">
        <v>73</v>
      </c>
      <c r="CM95" s="21" t="s">
        <v>73</v>
      </c>
      <c r="CN95" s="19"/>
      <c r="CO95" s="19" t="s">
        <v>98</v>
      </c>
      <c r="CP95" s="19"/>
      <c r="CQ95" s="19" t="s">
        <v>87</v>
      </c>
      <c r="CR95" s="19"/>
      <c r="CS95" s="19"/>
      <c r="CT95" s="21"/>
      <c r="CU95" s="18" t="s">
        <v>79</v>
      </c>
      <c r="CV95" s="21" t="s">
        <v>87</v>
      </c>
      <c r="CW95" s="22" t="s">
        <v>90</v>
      </c>
      <c r="CX95" s="21" t="s">
        <v>91</v>
      </c>
      <c r="CY95" s="21" t="s">
        <v>92</v>
      </c>
      <c r="CZ95" s="21" t="s">
        <v>87</v>
      </c>
      <c r="DA95" s="21" t="s">
        <v>87</v>
      </c>
      <c r="DB95" s="21" t="s">
        <v>73</v>
      </c>
      <c r="DC95" s="21" t="s">
        <v>73</v>
      </c>
      <c r="DD95" s="19"/>
      <c r="DE95" s="19" t="s">
        <v>98</v>
      </c>
      <c r="DF95" s="19"/>
      <c r="DG95" s="19" t="s">
        <v>87</v>
      </c>
      <c r="DH95" s="19"/>
      <c r="DI95" s="19"/>
      <c r="DJ95" s="21"/>
      <c r="DK95" s="18" t="s">
        <v>79</v>
      </c>
      <c r="DL95" s="21" t="s">
        <v>87</v>
      </c>
      <c r="DM95" s="22" t="s">
        <v>90</v>
      </c>
      <c r="DN95" s="21" t="s">
        <v>91</v>
      </c>
      <c r="DO95" s="21" t="s">
        <v>92</v>
      </c>
      <c r="DP95" s="21" t="s">
        <v>87</v>
      </c>
      <c r="DQ95" s="21" t="s">
        <v>87</v>
      </c>
      <c r="DR95" s="21" t="s">
        <v>73</v>
      </c>
      <c r="DS95" s="21" t="s">
        <v>73</v>
      </c>
      <c r="DT95" s="19"/>
      <c r="DU95" s="19" t="s">
        <v>98</v>
      </c>
      <c r="DV95" s="19"/>
      <c r="DW95" s="19" t="s">
        <v>87</v>
      </c>
      <c r="DX95" s="19"/>
      <c r="DY95" s="19"/>
      <c r="DZ95" s="21"/>
      <c r="EA95" s="18" t="s">
        <v>79</v>
      </c>
      <c r="EB95" s="21" t="s">
        <v>87</v>
      </c>
      <c r="EC95" s="22" t="s">
        <v>90</v>
      </c>
      <c r="ED95" s="21" t="s">
        <v>91</v>
      </c>
      <c r="EE95" s="21" t="s">
        <v>92</v>
      </c>
      <c r="EF95" s="21" t="s">
        <v>87</v>
      </c>
      <c r="EG95" s="21" t="s">
        <v>87</v>
      </c>
      <c r="EH95" s="21" t="s">
        <v>73</v>
      </c>
      <c r="EI95" s="21" t="s">
        <v>73</v>
      </c>
      <c r="EJ95" s="19"/>
      <c r="EK95" s="19" t="s">
        <v>98</v>
      </c>
      <c r="EL95" s="19"/>
      <c r="EM95" s="19" t="s">
        <v>87</v>
      </c>
      <c r="EN95" s="19"/>
      <c r="EO95" s="19"/>
      <c r="EP95" s="21"/>
      <c r="EQ95" s="18" t="s">
        <v>79</v>
      </c>
      <c r="ER95" s="21" t="s">
        <v>87</v>
      </c>
      <c r="ES95" s="22" t="s">
        <v>90</v>
      </c>
      <c r="ET95" s="21" t="s">
        <v>91</v>
      </c>
      <c r="EU95" s="21" t="s">
        <v>92</v>
      </c>
      <c r="EV95" s="21" t="s">
        <v>87</v>
      </c>
      <c r="EW95" s="21" t="s">
        <v>87</v>
      </c>
      <c r="EX95" s="21" t="s">
        <v>73</v>
      </c>
      <c r="EY95" s="21" t="s">
        <v>73</v>
      </c>
      <c r="EZ95" s="19"/>
      <c r="FA95" s="19" t="s">
        <v>98</v>
      </c>
      <c r="FB95" s="19"/>
      <c r="FC95" s="19" t="s">
        <v>87</v>
      </c>
      <c r="FD95" s="19"/>
      <c r="FE95" s="19"/>
      <c r="FF95" s="21"/>
      <c r="FG95" s="18" t="s">
        <v>79</v>
      </c>
      <c r="FH95" s="21" t="s">
        <v>87</v>
      </c>
      <c r="FI95" s="22" t="s">
        <v>90</v>
      </c>
      <c r="FJ95" s="21" t="s">
        <v>91</v>
      </c>
      <c r="FK95" s="21" t="s">
        <v>92</v>
      </c>
      <c r="FL95" s="21" t="s">
        <v>87</v>
      </c>
      <c r="FM95" s="21" t="s">
        <v>87</v>
      </c>
      <c r="FN95" s="21" t="s">
        <v>73</v>
      </c>
      <c r="FO95" s="21" t="s">
        <v>73</v>
      </c>
      <c r="FP95" s="19"/>
      <c r="FQ95" s="19" t="s">
        <v>98</v>
      </c>
      <c r="FR95" s="19"/>
      <c r="FS95" s="19" t="s">
        <v>87</v>
      </c>
      <c r="FT95" s="19"/>
      <c r="FU95" s="19"/>
      <c r="FV95" s="21"/>
      <c r="FW95" s="18" t="s">
        <v>79</v>
      </c>
      <c r="FX95" s="21" t="s">
        <v>87</v>
      </c>
      <c r="FY95" s="22" t="s">
        <v>90</v>
      </c>
      <c r="FZ95" s="21" t="s">
        <v>91</v>
      </c>
      <c r="GA95" s="21" t="s">
        <v>92</v>
      </c>
      <c r="GB95" s="21" t="s">
        <v>87</v>
      </c>
      <c r="GC95" s="21" t="s">
        <v>87</v>
      </c>
      <c r="GD95" s="21" t="s">
        <v>73</v>
      </c>
      <c r="GE95" s="21" t="s">
        <v>73</v>
      </c>
      <c r="GF95" s="19"/>
      <c r="GG95" s="19" t="s">
        <v>98</v>
      </c>
      <c r="GH95" s="19"/>
      <c r="GI95" s="19" t="s">
        <v>87</v>
      </c>
      <c r="GJ95" s="19"/>
      <c r="GK95" s="19"/>
      <c r="GL95" s="205"/>
    </row>
    <row r="96" spans="2:194" x14ac:dyDescent="0.2">
      <c r="B96" s="21"/>
      <c r="C96" s="18" t="s">
        <v>80</v>
      </c>
      <c r="D96" s="21" t="s">
        <v>88</v>
      </c>
      <c r="E96" s="22" t="s">
        <v>87</v>
      </c>
      <c r="F96" s="21" t="s">
        <v>92</v>
      </c>
      <c r="G96" s="22" t="s">
        <v>115</v>
      </c>
      <c r="H96" s="22" t="s">
        <v>87</v>
      </c>
      <c r="I96" s="22" t="s">
        <v>74</v>
      </c>
      <c r="J96" s="22" t="s">
        <v>74</v>
      </c>
      <c r="K96" s="22" t="s">
        <v>74</v>
      </c>
      <c r="L96" s="19"/>
      <c r="M96" s="19" t="s">
        <v>99</v>
      </c>
      <c r="N96" s="19"/>
      <c r="O96" s="19" t="s">
        <v>87</v>
      </c>
      <c r="P96" s="19"/>
      <c r="Q96" s="19"/>
      <c r="R96" s="21"/>
      <c r="S96" s="18" t="s">
        <v>80</v>
      </c>
      <c r="T96" s="21" t="s">
        <v>88</v>
      </c>
      <c r="U96" s="22" t="s">
        <v>87</v>
      </c>
      <c r="V96" s="21" t="s">
        <v>92</v>
      </c>
      <c r="W96" s="22" t="s">
        <v>115</v>
      </c>
      <c r="X96" s="22" t="s">
        <v>87</v>
      </c>
      <c r="Y96" s="22" t="s">
        <v>74</v>
      </c>
      <c r="Z96" s="22" t="s">
        <v>74</v>
      </c>
      <c r="AA96" s="22" t="s">
        <v>74</v>
      </c>
      <c r="AB96" s="19"/>
      <c r="AC96" s="19" t="s">
        <v>99</v>
      </c>
      <c r="AD96" s="19"/>
      <c r="AE96" s="19" t="s">
        <v>87</v>
      </c>
      <c r="AF96" s="19"/>
      <c r="AG96" s="19"/>
      <c r="AH96" s="21"/>
      <c r="AI96" s="18" t="s">
        <v>80</v>
      </c>
      <c r="AJ96" s="21" t="s">
        <v>88</v>
      </c>
      <c r="AK96" s="22" t="s">
        <v>87</v>
      </c>
      <c r="AL96" s="21" t="s">
        <v>92</v>
      </c>
      <c r="AM96" s="22" t="s">
        <v>115</v>
      </c>
      <c r="AN96" s="22" t="s">
        <v>87</v>
      </c>
      <c r="AO96" s="22" t="s">
        <v>74</v>
      </c>
      <c r="AP96" s="22" t="s">
        <v>74</v>
      </c>
      <c r="AQ96" s="22" t="s">
        <v>74</v>
      </c>
      <c r="AR96" s="19"/>
      <c r="AS96" s="19" t="s">
        <v>99</v>
      </c>
      <c r="AT96" s="19"/>
      <c r="AU96" s="19" t="s">
        <v>87</v>
      </c>
      <c r="AV96" s="19"/>
      <c r="AW96" s="19"/>
      <c r="AX96" s="21"/>
      <c r="AY96" s="18" t="s">
        <v>80</v>
      </c>
      <c r="AZ96" s="21" t="s">
        <v>88</v>
      </c>
      <c r="BA96" s="22" t="s">
        <v>87</v>
      </c>
      <c r="BB96" s="21" t="s">
        <v>92</v>
      </c>
      <c r="BC96" s="22" t="s">
        <v>115</v>
      </c>
      <c r="BD96" s="22" t="s">
        <v>87</v>
      </c>
      <c r="BE96" s="22" t="s">
        <v>74</v>
      </c>
      <c r="BF96" s="22" t="s">
        <v>74</v>
      </c>
      <c r="BG96" s="22" t="s">
        <v>74</v>
      </c>
      <c r="BH96" s="19"/>
      <c r="BI96" s="19" t="s">
        <v>99</v>
      </c>
      <c r="BJ96" s="19"/>
      <c r="BK96" s="19" t="s">
        <v>87</v>
      </c>
      <c r="BL96" s="19"/>
      <c r="BM96" s="19"/>
      <c r="BN96" s="21"/>
      <c r="BO96" s="18" t="s">
        <v>80</v>
      </c>
      <c r="BP96" s="21" t="s">
        <v>88</v>
      </c>
      <c r="BQ96" s="22" t="s">
        <v>87</v>
      </c>
      <c r="BR96" s="21" t="s">
        <v>92</v>
      </c>
      <c r="BS96" s="22" t="s">
        <v>115</v>
      </c>
      <c r="BT96" s="22" t="s">
        <v>87</v>
      </c>
      <c r="BU96" s="22" t="s">
        <v>74</v>
      </c>
      <c r="BV96" s="22" t="s">
        <v>74</v>
      </c>
      <c r="BW96" s="22" t="s">
        <v>74</v>
      </c>
      <c r="BX96" s="19"/>
      <c r="BY96" s="19" t="s">
        <v>99</v>
      </c>
      <c r="BZ96" s="19"/>
      <c r="CA96" s="19" t="s">
        <v>87</v>
      </c>
      <c r="CB96" s="19"/>
      <c r="CC96" s="19"/>
      <c r="CD96" s="21"/>
      <c r="CE96" s="18" t="s">
        <v>80</v>
      </c>
      <c r="CF96" s="21" t="s">
        <v>88</v>
      </c>
      <c r="CG96" s="22" t="s">
        <v>87</v>
      </c>
      <c r="CH96" s="21" t="s">
        <v>92</v>
      </c>
      <c r="CI96" s="22" t="s">
        <v>115</v>
      </c>
      <c r="CJ96" s="22" t="s">
        <v>87</v>
      </c>
      <c r="CK96" s="22" t="s">
        <v>74</v>
      </c>
      <c r="CL96" s="22" t="s">
        <v>74</v>
      </c>
      <c r="CM96" s="22" t="s">
        <v>74</v>
      </c>
      <c r="CN96" s="19"/>
      <c r="CO96" s="19" t="s">
        <v>99</v>
      </c>
      <c r="CP96" s="19"/>
      <c r="CQ96" s="19" t="s">
        <v>87</v>
      </c>
      <c r="CR96" s="19"/>
      <c r="CS96" s="19"/>
      <c r="CT96" s="21"/>
      <c r="CU96" s="18" t="s">
        <v>80</v>
      </c>
      <c r="CV96" s="21" t="s">
        <v>88</v>
      </c>
      <c r="CW96" s="22" t="s">
        <v>87</v>
      </c>
      <c r="CX96" s="21" t="s">
        <v>92</v>
      </c>
      <c r="CY96" s="22" t="s">
        <v>115</v>
      </c>
      <c r="CZ96" s="22" t="s">
        <v>87</v>
      </c>
      <c r="DA96" s="22" t="s">
        <v>74</v>
      </c>
      <c r="DB96" s="22" t="s">
        <v>74</v>
      </c>
      <c r="DC96" s="22" t="s">
        <v>74</v>
      </c>
      <c r="DD96" s="19"/>
      <c r="DE96" s="19" t="s">
        <v>99</v>
      </c>
      <c r="DF96" s="19"/>
      <c r="DG96" s="19" t="s">
        <v>87</v>
      </c>
      <c r="DH96" s="19"/>
      <c r="DI96" s="19"/>
      <c r="DJ96" s="21"/>
      <c r="DK96" s="18" t="s">
        <v>80</v>
      </c>
      <c r="DL96" s="21" t="s">
        <v>88</v>
      </c>
      <c r="DM96" s="22" t="s">
        <v>87</v>
      </c>
      <c r="DN96" s="21" t="s">
        <v>92</v>
      </c>
      <c r="DO96" s="22" t="s">
        <v>115</v>
      </c>
      <c r="DP96" s="22" t="s">
        <v>87</v>
      </c>
      <c r="DQ96" s="22" t="s">
        <v>74</v>
      </c>
      <c r="DR96" s="22" t="s">
        <v>74</v>
      </c>
      <c r="DS96" s="22" t="s">
        <v>74</v>
      </c>
      <c r="DT96" s="19"/>
      <c r="DU96" s="19" t="s">
        <v>99</v>
      </c>
      <c r="DV96" s="19"/>
      <c r="DW96" s="19" t="s">
        <v>87</v>
      </c>
      <c r="DX96" s="19"/>
      <c r="DY96" s="19"/>
      <c r="DZ96" s="21"/>
      <c r="EA96" s="18" t="s">
        <v>80</v>
      </c>
      <c r="EB96" s="21" t="s">
        <v>88</v>
      </c>
      <c r="EC96" s="22" t="s">
        <v>87</v>
      </c>
      <c r="ED96" s="21" t="s">
        <v>92</v>
      </c>
      <c r="EE96" s="22" t="s">
        <v>115</v>
      </c>
      <c r="EF96" s="22" t="s">
        <v>87</v>
      </c>
      <c r="EG96" s="22" t="s">
        <v>74</v>
      </c>
      <c r="EH96" s="22" t="s">
        <v>74</v>
      </c>
      <c r="EI96" s="22" t="s">
        <v>74</v>
      </c>
      <c r="EJ96" s="19"/>
      <c r="EK96" s="19" t="s">
        <v>99</v>
      </c>
      <c r="EL96" s="19"/>
      <c r="EM96" s="19" t="s">
        <v>87</v>
      </c>
      <c r="EN96" s="19"/>
      <c r="EO96" s="19"/>
      <c r="EP96" s="21"/>
      <c r="EQ96" s="18" t="s">
        <v>80</v>
      </c>
      <c r="ER96" s="21" t="s">
        <v>88</v>
      </c>
      <c r="ES96" s="22" t="s">
        <v>87</v>
      </c>
      <c r="ET96" s="21" t="s">
        <v>92</v>
      </c>
      <c r="EU96" s="22" t="s">
        <v>115</v>
      </c>
      <c r="EV96" s="22" t="s">
        <v>87</v>
      </c>
      <c r="EW96" s="22" t="s">
        <v>74</v>
      </c>
      <c r="EX96" s="22" t="s">
        <v>74</v>
      </c>
      <c r="EY96" s="22" t="s">
        <v>74</v>
      </c>
      <c r="EZ96" s="19"/>
      <c r="FA96" s="19" t="s">
        <v>99</v>
      </c>
      <c r="FB96" s="19"/>
      <c r="FC96" s="19" t="s">
        <v>87</v>
      </c>
      <c r="FD96" s="19"/>
      <c r="FE96" s="19"/>
      <c r="FF96" s="21"/>
      <c r="FG96" s="18" t="s">
        <v>80</v>
      </c>
      <c r="FH96" s="21" t="s">
        <v>88</v>
      </c>
      <c r="FI96" s="22" t="s">
        <v>87</v>
      </c>
      <c r="FJ96" s="21" t="s">
        <v>92</v>
      </c>
      <c r="FK96" s="22" t="s">
        <v>115</v>
      </c>
      <c r="FL96" s="22" t="s">
        <v>87</v>
      </c>
      <c r="FM96" s="22" t="s">
        <v>74</v>
      </c>
      <c r="FN96" s="22" t="s">
        <v>74</v>
      </c>
      <c r="FO96" s="22" t="s">
        <v>74</v>
      </c>
      <c r="FP96" s="19"/>
      <c r="FQ96" s="19" t="s">
        <v>99</v>
      </c>
      <c r="FR96" s="19"/>
      <c r="FS96" s="19" t="s">
        <v>87</v>
      </c>
      <c r="FT96" s="19"/>
      <c r="FU96" s="19"/>
      <c r="FV96" s="21"/>
      <c r="FW96" s="18" t="s">
        <v>80</v>
      </c>
      <c r="FX96" s="21" t="s">
        <v>88</v>
      </c>
      <c r="FY96" s="22" t="s">
        <v>87</v>
      </c>
      <c r="FZ96" s="21" t="s">
        <v>92</v>
      </c>
      <c r="GA96" s="22" t="s">
        <v>115</v>
      </c>
      <c r="GB96" s="22" t="s">
        <v>87</v>
      </c>
      <c r="GC96" s="22" t="s">
        <v>74</v>
      </c>
      <c r="GD96" s="22" t="s">
        <v>74</v>
      </c>
      <c r="GE96" s="22" t="s">
        <v>74</v>
      </c>
      <c r="GF96" s="19"/>
      <c r="GG96" s="19" t="s">
        <v>99</v>
      </c>
      <c r="GH96" s="19"/>
      <c r="GI96" s="19" t="s">
        <v>87</v>
      </c>
      <c r="GJ96" s="19"/>
      <c r="GK96" s="19"/>
      <c r="GL96" s="205"/>
    </row>
    <row r="97" spans="2:194" x14ac:dyDescent="0.2">
      <c r="B97" s="21"/>
      <c r="C97" s="18" t="s">
        <v>81</v>
      </c>
      <c r="D97" s="21" t="s">
        <v>75</v>
      </c>
      <c r="E97" s="22" t="s">
        <v>87</v>
      </c>
      <c r="F97" s="21" t="s">
        <v>87</v>
      </c>
      <c r="G97" s="22" t="s">
        <v>87</v>
      </c>
      <c r="H97" s="31" t="s">
        <v>120</v>
      </c>
      <c r="I97" s="21" t="s">
        <v>75</v>
      </c>
      <c r="J97" s="21" t="s">
        <v>75</v>
      </c>
      <c r="K97" s="21" t="s">
        <v>75</v>
      </c>
      <c r="L97" s="19"/>
      <c r="M97" s="19" t="s">
        <v>103</v>
      </c>
      <c r="N97" s="19"/>
      <c r="O97" s="19" t="s">
        <v>102</v>
      </c>
      <c r="P97" s="19"/>
      <c r="Q97" s="19"/>
      <c r="R97" s="21"/>
      <c r="S97" s="18" t="s">
        <v>81</v>
      </c>
      <c r="T97" s="21" t="s">
        <v>75</v>
      </c>
      <c r="U97" s="22" t="s">
        <v>87</v>
      </c>
      <c r="V97" s="21" t="s">
        <v>87</v>
      </c>
      <c r="W97" s="22" t="s">
        <v>87</v>
      </c>
      <c r="X97" s="31" t="s">
        <v>120</v>
      </c>
      <c r="Y97" s="21" t="s">
        <v>75</v>
      </c>
      <c r="Z97" s="21" t="s">
        <v>75</v>
      </c>
      <c r="AA97" s="21" t="s">
        <v>75</v>
      </c>
      <c r="AB97" s="19"/>
      <c r="AC97" s="19" t="s">
        <v>103</v>
      </c>
      <c r="AD97" s="19"/>
      <c r="AE97" s="19" t="s">
        <v>102</v>
      </c>
      <c r="AF97" s="19"/>
      <c r="AG97" s="19"/>
      <c r="AH97" s="21"/>
      <c r="AI97" s="18" t="s">
        <v>81</v>
      </c>
      <c r="AJ97" s="21" t="s">
        <v>75</v>
      </c>
      <c r="AK97" s="22" t="s">
        <v>87</v>
      </c>
      <c r="AL97" s="21" t="s">
        <v>87</v>
      </c>
      <c r="AM97" s="22" t="s">
        <v>87</v>
      </c>
      <c r="AN97" s="31" t="s">
        <v>120</v>
      </c>
      <c r="AO97" s="21" t="s">
        <v>75</v>
      </c>
      <c r="AP97" s="21" t="s">
        <v>75</v>
      </c>
      <c r="AQ97" s="21" t="s">
        <v>75</v>
      </c>
      <c r="AR97" s="19"/>
      <c r="AS97" s="19" t="s">
        <v>103</v>
      </c>
      <c r="AT97" s="19"/>
      <c r="AU97" s="19" t="s">
        <v>102</v>
      </c>
      <c r="AV97" s="19"/>
      <c r="AW97" s="19"/>
      <c r="AX97" s="21"/>
      <c r="AY97" s="18" t="s">
        <v>81</v>
      </c>
      <c r="AZ97" s="21" t="s">
        <v>75</v>
      </c>
      <c r="BA97" s="22" t="s">
        <v>87</v>
      </c>
      <c r="BB97" s="21" t="s">
        <v>87</v>
      </c>
      <c r="BC97" s="22" t="s">
        <v>87</v>
      </c>
      <c r="BD97" s="31" t="s">
        <v>120</v>
      </c>
      <c r="BE97" s="21" t="s">
        <v>75</v>
      </c>
      <c r="BF97" s="21" t="s">
        <v>75</v>
      </c>
      <c r="BG97" s="21" t="s">
        <v>75</v>
      </c>
      <c r="BH97" s="19"/>
      <c r="BI97" s="19" t="s">
        <v>103</v>
      </c>
      <c r="BJ97" s="19"/>
      <c r="BK97" s="19" t="s">
        <v>102</v>
      </c>
      <c r="BL97" s="19"/>
      <c r="BM97" s="19"/>
      <c r="BN97" s="21"/>
      <c r="BO97" s="18" t="s">
        <v>81</v>
      </c>
      <c r="BP97" s="21" t="s">
        <v>75</v>
      </c>
      <c r="BQ97" s="22" t="s">
        <v>87</v>
      </c>
      <c r="BR97" s="21" t="s">
        <v>87</v>
      </c>
      <c r="BS97" s="22" t="s">
        <v>87</v>
      </c>
      <c r="BT97" s="31" t="s">
        <v>120</v>
      </c>
      <c r="BU97" s="21" t="s">
        <v>75</v>
      </c>
      <c r="BV97" s="21" t="s">
        <v>75</v>
      </c>
      <c r="BW97" s="21" t="s">
        <v>75</v>
      </c>
      <c r="BX97" s="19"/>
      <c r="BY97" s="19" t="s">
        <v>103</v>
      </c>
      <c r="BZ97" s="19"/>
      <c r="CA97" s="19" t="s">
        <v>102</v>
      </c>
      <c r="CB97" s="19"/>
      <c r="CC97" s="19"/>
      <c r="CD97" s="21"/>
      <c r="CE97" s="18" t="s">
        <v>81</v>
      </c>
      <c r="CF97" s="21" t="s">
        <v>75</v>
      </c>
      <c r="CG97" s="22" t="s">
        <v>87</v>
      </c>
      <c r="CH97" s="21" t="s">
        <v>87</v>
      </c>
      <c r="CI97" s="22" t="s">
        <v>87</v>
      </c>
      <c r="CJ97" s="31" t="s">
        <v>120</v>
      </c>
      <c r="CK97" s="21" t="s">
        <v>75</v>
      </c>
      <c r="CL97" s="21" t="s">
        <v>75</v>
      </c>
      <c r="CM97" s="21" t="s">
        <v>75</v>
      </c>
      <c r="CN97" s="19"/>
      <c r="CO97" s="19" t="s">
        <v>103</v>
      </c>
      <c r="CP97" s="19"/>
      <c r="CQ97" s="19" t="s">
        <v>102</v>
      </c>
      <c r="CR97" s="19"/>
      <c r="CS97" s="19"/>
      <c r="CT97" s="21"/>
      <c r="CU97" s="18" t="s">
        <v>81</v>
      </c>
      <c r="CV97" s="21" t="s">
        <v>75</v>
      </c>
      <c r="CW97" s="22" t="s">
        <v>87</v>
      </c>
      <c r="CX97" s="21" t="s">
        <v>87</v>
      </c>
      <c r="CY97" s="22" t="s">
        <v>87</v>
      </c>
      <c r="CZ97" s="31" t="s">
        <v>120</v>
      </c>
      <c r="DA97" s="21" t="s">
        <v>75</v>
      </c>
      <c r="DB97" s="21" t="s">
        <v>75</v>
      </c>
      <c r="DC97" s="21" t="s">
        <v>75</v>
      </c>
      <c r="DD97" s="19"/>
      <c r="DE97" s="19" t="s">
        <v>103</v>
      </c>
      <c r="DF97" s="19"/>
      <c r="DG97" s="19" t="s">
        <v>102</v>
      </c>
      <c r="DH97" s="19"/>
      <c r="DI97" s="19"/>
      <c r="DJ97" s="21"/>
      <c r="DK97" s="18" t="s">
        <v>81</v>
      </c>
      <c r="DL97" s="21" t="s">
        <v>75</v>
      </c>
      <c r="DM97" s="22" t="s">
        <v>87</v>
      </c>
      <c r="DN97" s="21" t="s">
        <v>87</v>
      </c>
      <c r="DO97" s="22" t="s">
        <v>87</v>
      </c>
      <c r="DP97" s="31" t="s">
        <v>120</v>
      </c>
      <c r="DQ97" s="21" t="s">
        <v>75</v>
      </c>
      <c r="DR97" s="21" t="s">
        <v>75</v>
      </c>
      <c r="DS97" s="21" t="s">
        <v>75</v>
      </c>
      <c r="DT97" s="19"/>
      <c r="DU97" s="19" t="s">
        <v>103</v>
      </c>
      <c r="DV97" s="19"/>
      <c r="DW97" s="19" t="s">
        <v>102</v>
      </c>
      <c r="DX97" s="19"/>
      <c r="DY97" s="19"/>
      <c r="DZ97" s="21"/>
      <c r="EA97" s="18" t="s">
        <v>81</v>
      </c>
      <c r="EB97" s="21" t="s">
        <v>75</v>
      </c>
      <c r="EC97" s="22" t="s">
        <v>87</v>
      </c>
      <c r="ED97" s="21" t="s">
        <v>87</v>
      </c>
      <c r="EE97" s="22" t="s">
        <v>87</v>
      </c>
      <c r="EF97" s="31" t="s">
        <v>120</v>
      </c>
      <c r="EG97" s="21" t="s">
        <v>75</v>
      </c>
      <c r="EH97" s="21" t="s">
        <v>75</v>
      </c>
      <c r="EI97" s="21" t="s">
        <v>75</v>
      </c>
      <c r="EJ97" s="19"/>
      <c r="EK97" s="19" t="s">
        <v>103</v>
      </c>
      <c r="EL97" s="19"/>
      <c r="EM97" s="19" t="s">
        <v>102</v>
      </c>
      <c r="EN97" s="19"/>
      <c r="EO97" s="19"/>
      <c r="EP97" s="21"/>
      <c r="EQ97" s="18" t="s">
        <v>81</v>
      </c>
      <c r="ER97" s="21" t="s">
        <v>75</v>
      </c>
      <c r="ES97" s="22" t="s">
        <v>87</v>
      </c>
      <c r="ET97" s="21" t="s">
        <v>87</v>
      </c>
      <c r="EU97" s="22" t="s">
        <v>87</v>
      </c>
      <c r="EV97" s="31" t="s">
        <v>120</v>
      </c>
      <c r="EW97" s="21" t="s">
        <v>75</v>
      </c>
      <c r="EX97" s="21" t="s">
        <v>75</v>
      </c>
      <c r="EY97" s="21" t="s">
        <v>75</v>
      </c>
      <c r="EZ97" s="19"/>
      <c r="FA97" s="19" t="s">
        <v>103</v>
      </c>
      <c r="FB97" s="19"/>
      <c r="FC97" s="19" t="s">
        <v>102</v>
      </c>
      <c r="FD97" s="19"/>
      <c r="FE97" s="19"/>
      <c r="FF97" s="21"/>
      <c r="FG97" s="18" t="s">
        <v>81</v>
      </c>
      <c r="FH97" s="21" t="s">
        <v>75</v>
      </c>
      <c r="FI97" s="22" t="s">
        <v>87</v>
      </c>
      <c r="FJ97" s="21" t="s">
        <v>87</v>
      </c>
      <c r="FK97" s="22" t="s">
        <v>87</v>
      </c>
      <c r="FL97" s="31" t="s">
        <v>120</v>
      </c>
      <c r="FM97" s="21" t="s">
        <v>75</v>
      </c>
      <c r="FN97" s="21" t="s">
        <v>75</v>
      </c>
      <c r="FO97" s="21" t="s">
        <v>75</v>
      </c>
      <c r="FP97" s="19"/>
      <c r="FQ97" s="19" t="s">
        <v>103</v>
      </c>
      <c r="FR97" s="19"/>
      <c r="FS97" s="19" t="s">
        <v>102</v>
      </c>
      <c r="FT97" s="19"/>
      <c r="FU97" s="19"/>
      <c r="FV97" s="21"/>
      <c r="FW97" s="18" t="s">
        <v>81</v>
      </c>
      <c r="FX97" s="21" t="s">
        <v>75</v>
      </c>
      <c r="FY97" s="22" t="s">
        <v>87</v>
      </c>
      <c r="FZ97" s="21" t="s">
        <v>87</v>
      </c>
      <c r="GA97" s="22" t="s">
        <v>87</v>
      </c>
      <c r="GB97" s="31" t="s">
        <v>120</v>
      </c>
      <c r="GC97" s="21" t="s">
        <v>75</v>
      </c>
      <c r="GD97" s="21" t="s">
        <v>75</v>
      </c>
      <c r="GE97" s="21" t="s">
        <v>75</v>
      </c>
      <c r="GF97" s="19"/>
      <c r="GG97" s="19" t="s">
        <v>103</v>
      </c>
      <c r="GH97" s="19"/>
      <c r="GI97" s="19" t="s">
        <v>102</v>
      </c>
      <c r="GJ97" s="19"/>
      <c r="GK97" s="19"/>
      <c r="GL97" s="205"/>
    </row>
    <row r="98" spans="2:194" x14ac:dyDescent="0.2">
      <c r="B98" s="21"/>
      <c r="C98" s="18" t="s">
        <v>82</v>
      </c>
      <c r="D98" s="21" t="s">
        <v>75</v>
      </c>
      <c r="E98" s="22" t="s">
        <v>87</v>
      </c>
      <c r="F98" s="21" t="s">
        <v>87</v>
      </c>
      <c r="G98" s="22" t="s">
        <v>74</v>
      </c>
      <c r="H98" s="21" t="s">
        <v>75</v>
      </c>
      <c r="I98" s="28" t="s">
        <v>121</v>
      </c>
      <c r="J98" s="22" t="s">
        <v>104</v>
      </c>
      <c r="K98" s="22" t="s">
        <v>104</v>
      </c>
      <c r="L98" s="19"/>
      <c r="M98" s="19" t="s">
        <v>106</v>
      </c>
      <c r="N98" s="19"/>
      <c r="O98" s="19" t="s">
        <v>105</v>
      </c>
      <c r="P98" s="19"/>
      <c r="Q98" s="19"/>
      <c r="R98" s="21"/>
      <c r="S98" s="18" t="s">
        <v>82</v>
      </c>
      <c r="T98" s="21" t="s">
        <v>75</v>
      </c>
      <c r="U98" s="22" t="s">
        <v>87</v>
      </c>
      <c r="V98" s="21" t="s">
        <v>87</v>
      </c>
      <c r="W98" s="22" t="s">
        <v>74</v>
      </c>
      <c r="X98" s="21" t="s">
        <v>75</v>
      </c>
      <c r="Y98" s="28" t="s">
        <v>121</v>
      </c>
      <c r="Z98" s="22" t="s">
        <v>104</v>
      </c>
      <c r="AA98" s="22" t="s">
        <v>104</v>
      </c>
      <c r="AB98" s="19"/>
      <c r="AC98" s="19" t="s">
        <v>106</v>
      </c>
      <c r="AD98" s="19"/>
      <c r="AE98" s="19" t="s">
        <v>105</v>
      </c>
      <c r="AF98" s="19"/>
      <c r="AG98" s="19"/>
      <c r="AH98" s="21"/>
      <c r="AI98" s="18" t="s">
        <v>82</v>
      </c>
      <c r="AJ98" s="21" t="s">
        <v>75</v>
      </c>
      <c r="AK98" s="22" t="s">
        <v>87</v>
      </c>
      <c r="AL98" s="21" t="s">
        <v>87</v>
      </c>
      <c r="AM98" s="22" t="s">
        <v>74</v>
      </c>
      <c r="AN98" s="21" t="s">
        <v>75</v>
      </c>
      <c r="AO98" s="28" t="s">
        <v>121</v>
      </c>
      <c r="AP98" s="22" t="s">
        <v>104</v>
      </c>
      <c r="AQ98" s="22" t="s">
        <v>104</v>
      </c>
      <c r="AR98" s="19"/>
      <c r="AS98" s="19" t="s">
        <v>106</v>
      </c>
      <c r="AT98" s="19"/>
      <c r="AU98" s="19" t="s">
        <v>105</v>
      </c>
      <c r="AV98" s="19"/>
      <c r="AW98" s="19"/>
      <c r="AX98" s="21"/>
      <c r="AY98" s="18" t="s">
        <v>82</v>
      </c>
      <c r="AZ98" s="21" t="s">
        <v>75</v>
      </c>
      <c r="BA98" s="22" t="s">
        <v>87</v>
      </c>
      <c r="BB98" s="21" t="s">
        <v>87</v>
      </c>
      <c r="BC98" s="22" t="s">
        <v>74</v>
      </c>
      <c r="BD98" s="21" t="s">
        <v>75</v>
      </c>
      <c r="BE98" s="28" t="s">
        <v>121</v>
      </c>
      <c r="BF98" s="22" t="s">
        <v>104</v>
      </c>
      <c r="BG98" s="22" t="s">
        <v>104</v>
      </c>
      <c r="BH98" s="19"/>
      <c r="BI98" s="19" t="s">
        <v>106</v>
      </c>
      <c r="BJ98" s="19"/>
      <c r="BK98" s="19" t="s">
        <v>105</v>
      </c>
      <c r="BL98" s="19"/>
      <c r="BM98" s="19"/>
      <c r="BN98" s="21"/>
      <c r="BO98" s="18" t="s">
        <v>82</v>
      </c>
      <c r="BP98" s="21" t="s">
        <v>75</v>
      </c>
      <c r="BQ98" s="22" t="s">
        <v>87</v>
      </c>
      <c r="BR98" s="21" t="s">
        <v>87</v>
      </c>
      <c r="BS98" s="22" t="s">
        <v>74</v>
      </c>
      <c r="BT98" s="21" t="s">
        <v>75</v>
      </c>
      <c r="BU98" s="28" t="s">
        <v>121</v>
      </c>
      <c r="BV98" s="22" t="s">
        <v>104</v>
      </c>
      <c r="BW98" s="22" t="s">
        <v>104</v>
      </c>
      <c r="BX98" s="19"/>
      <c r="BY98" s="19" t="s">
        <v>106</v>
      </c>
      <c r="BZ98" s="19"/>
      <c r="CA98" s="19" t="s">
        <v>105</v>
      </c>
      <c r="CB98" s="19"/>
      <c r="CC98" s="19"/>
      <c r="CD98" s="21"/>
      <c r="CE98" s="18" t="s">
        <v>82</v>
      </c>
      <c r="CF98" s="21" t="s">
        <v>75</v>
      </c>
      <c r="CG98" s="22" t="s">
        <v>87</v>
      </c>
      <c r="CH98" s="21" t="s">
        <v>87</v>
      </c>
      <c r="CI98" s="22" t="s">
        <v>74</v>
      </c>
      <c r="CJ98" s="21" t="s">
        <v>75</v>
      </c>
      <c r="CK98" s="28" t="s">
        <v>121</v>
      </c>
      <c r="CL98" s="22" t="s">
        <v>104</v>
      </c>
      <c r="CM98" s="22" t="s">
        <v>104</v>
      </c>
      <c r="CN98" s="19"/>
      <c r="CO98" s="19" t="s">
        <v>106</v>
      </c>
      <c r="CP98" s="19"/>
      <c r="CQ98" s="19" t="s">
        <v>105</v>
      </c>
      <c r="CR98" s="19"/>
      <c r="CS98" s="19"/>
      <c r="CT98" s="21"/>
      <c r="CU98" s="18" t="s">
        <v>82</v>
      </c>
      <c r="CV98" s="21" t="s">
        <v>75</v>
      </c>
      <c r="CW98" s="22" t="s">
        <v>87</v>
      </c>
      <c r="CX98" s="21" t="s">
        <v>87</v>
      </c>
      <c r="CY98" s="22" t="s">
        <v>74</v>
      </c>
      <c r="CZ98" s="21" t="s">
        <v>75</v>
      </c>
      <c r="DA98" s="28" t="s">
        <v>121</v>
      </c>
      <c r="DB98" s="22" t="s">
        <v>104</v>
      </c>
      <c r="DC98" s="22" t="s">
        <v>104</v>
      </c>
      <c r="DD98" s="19"/>
      <c r="DE98" s="19" t="s">
        <v>106</v>
      </c>
      <c r="DF98" s="19"/>
      <c r="DG98" s="19" t="s">
        <v>105</v>
      </c>
      <c r="DH98" s="19"/>
      <c r="DI98" s="19"/>
      <c r="DJ98" s="21"/>
      <c r="DK98" s="18" t="s">
        <v>82</v>
      </c>
      <c r="DL98" s="21" t="s">
        <v>75</v>
      </c>
      <c r="DM98" s="22" t="s">
        <v>87</v>
      </c>
      <c r="DN98" s="21" t="s">
        <v>87</v>
      </c>
      <c r="DO98" s="22" t="s">
        <v>74</v>
      </c>
      <c r="DP98" s="21" t="s">
        <v>75</v>
      </c>
      <c r="DQ98" s="28" t="s">
        <v>121</v>
      </c>
      <c r="DR98" s="22" t="s">
        <v>104</v>
      </c>
      <c r="DS98" s="22" t="s">
        <v>104</v>
      </c>
      <c r="DT98" s="19"/>
      <c r="DU98" s="19" t="s">
        <v>106</v>
      </c>
      <c r="DV98" s="19"/>
      <c r="DW98" s="19" t="s">
        <v>105</v>
      </c>
      <c r="DX98" s="19"/>
      <c r="DY98" s="19"/>
      <c r="DZ98" s="21"/>
      <c r="EA98" s="18" t="s">
        <v>82</v>
      </c>
      <c r="EB98" s="21" t="s">
        <v>75</v>
      </c>
      <c r="EC98" s="22" t="s">
        <v>87</v>
      </c>
      <c r="ED98" s="21" t="s">
        <v>87</v>
      </c>
      <c r="EE98" s="22" t="s">
        <v>74</v>
      </c>
      <c r="EF98" s="21" t="s">
        <v>75</v>
      </c>
      <c r="EG98" s="28" t="s">
        <v>121</v>
      </c>
      <c r="EH98" s="22" t="s">
        <v>104</v>
      </c>
      <c r="EI98" s="22" t="s">
        <v>104</v>
      </c>
      <c r="EJ98" s="19"/>
      <c r="EK98" s="19" t="s">
        <v>106</v>
      </c>
      <c r="EL98" s="19"/>
      <c r="EM98" s="19" t="s">
        <v>105</v>
      </c>
      <c r="EN98" s="19"/>
      <c r="EO98" s="19"/>
      <c r="EP98" s="21"/>
      <c r="EQ98" s="18" t="s">
        <v>82</v>
      </c>
      <c r="ER98" s="21" t="s">
        <v>75</v>
      </c>
      <c r="ES98" s="22" t="s">
        <v>87</v>
      </c>
      <c r="ET98" s="21" t="s">
        <v>87</v>
      </c>
      <c r="EU98" s="22" t="s">
        <v>74</v>
      </c>
      <c r="EV98" s="21" t="s">
        <v>75</v>
      </c>
      <c r="EW98" s="28" t="s">
        <v>121</v>
      </c>
      <c r="EX98" s="22" t="s">
        <v>104</v>
      </c>
      <c r="EY98" s="22" t="s">
        <v>104</v>
      </c>
      <c r="EZ98" s="19"/>
      <c r="FA98" s="19" t="s">
        <v>106</v>
      </c>
      <c r="FB98" s="19"/>
      <c r="FC98" s="19" t="s">
        <v>105</v>
      </c>
      <c r="FD98" s="19"/>
      <c r="FE98" s="19"/>
      <c r="FF98" s="21"/>
      <c r="FG98" s="18" t="s">
        <v>82</v>
      </c>
      <c r="FH98" s="21" t="s">
        <v>75</v>
      </c>
      <c r="FI98" s="22" t="s">
        <v>87</v>
      </c>
      <c r="FJ98" s="21" t="s">
        <v>87</v>
      </c>
      <c r="FK98" s="22" t="s">
        <v>74</v>
      </c>
      <c r="FL98" s="21" t="s">
        <v>75</v>
      </c>
      <c r="FM98" s="28" t="s">
        <v>121</v>
      </c>
      <c r="FN98" s="22" t="s">
        <v>104</v>
      </c>
      <c r="FO98" s="22" t="s">
        <v>104</v>
      </c>
      <c r="FP98" s="19"/>
      <c r="FQ98" s="19" t="s">
        <v>106</v>
      </c>
      <c r="FR98" s="19"/>
      <c r="FS98" s="19" t="s">
        <v>105</v>
      </c>
      <c r="FT98" s="19"/>
      <c r="FU98" s="19"/>
      <c r="FV98" s="21"/>
      <c r="FW98" s="18" t="s">
        <v>82</v>
      </c>
      <c r="FX98" s="21" t="s">
        <v>75</v>
      </c>
      <c r="FY98" s="22" t="s">
        <v>87</v>
      </c>
      <c r="FZ98" s="21" t="s">
        <v>87</v>
      </c>
      <c r="GA98" s="22" t="s">
        <v>74</v>
      </c>
      <c r="GB98" s="21" t="s">
        <v>75</v>
      </c>
      <c r="GC98" s="28" t="s">
        <v>121</v>
      </c>
      <c r="GD98" s="22" t="s">
        <v>104</v>
      </c>
      <c r="GE98" s="22" t="s">
        <v>104</v>
      </c>
      <c r="GF98" s="19"/>
      <c r="GG98" s="19" t="s">
        <v>106</v>
      </c>
      <c r="GH98" s="19"/>
      <c r="GI98" s="19" t="s">
        <v>105</v>
      </c>
      <c r="GJ98" s="19"/>
      <c r="GK98" s="19"/>
      <c r="GL98" s="205"/>
    </row>
    <row r="99" spans="2:194" x14ac:dyDescent="0.2">
      <c r="B99" s="21"/>
      <c r="C99" s="18" t="s">
        <v>83</v>
      </c>
      <c r="D99" s="21" t="s">
        <v>75</v>
      </c>
      <c r="E99" s="22" t="s">
        <v>87</v>
      </c>
      <c r="F99" s="21" t="s">
        <v>73</v>
      </c>
      <c r="G99" s="22" t="s">
        <v>74</v>
      </c>
      <c r="H99" s="21" t="s">
        <v>75</v>
      </c>
      <c r="I99" s="22" t="s">
        <v>104</v>
      </c>
      <c r="J99" s="31" t="s">
        <v>122</v>
      </c>
      <c r="K99" s="21" t="s">
        <v>107</v>
      </c>
      <c r="L99" s="19"/>
      <c r="M99" s="19" t="s">
        <v>108</v>
      </c>
      <c r="N99" s="19"/>
      <c r="O99" s="19" t="s">
        <v>109</v>
      </c>
      <c r="P99" s="19"/>
      <c r="Q99" s="19"/>
      <c r="R99" s="21"/>
      <c r="S99" s="18" t="s">
        <v>83</v>
      </c>
      <c r="T99" s="21" t="s">
        <v>75</v>
      </c>
      <c r="U99" s="22" t="s">
        <v>87</v>
      </c>
      <c r="V99" s="21" t="s">
        <v>73</v>
      </c>
      <c r="W99" s="22" t="s">
        <v>74</v>
      </c>
      <c r="X99" s="21" t="s">
        <v>75</v>
      </c>
      <c r="Y99" s="22" t="s">
        <v>104</v>
      </c>
      <c r="Z99" s="31" t="s">
        <v>122</v>
      </c>
      <c r="AA99" s="21" t="s">
        <v>107</v>
      </c>
      <c r="AB99" s="19"/>
      <c r="AC99" s="19" t="s">
        <v>108</v>
      </c>
      <c r="AD99" s="19"/>
      <c r="AE99" s="19" t="s">
        <v>109</v>
      </c>
      <c r="AF99" s="19"/>
      <c r="AG99" s="19"/>
      <c r="AH99" s="21"/>
      <c r="AI99" s="18" t="s">
        <v>83</v>
      </c>
      <c r="AJ99" s="21" t="s">
        <v>75</v>
      </c>
      <c r="AK99" s="22" t="s">
        <v>87</v>
      </c>
      <c r="AL99" s="21" t="s">
        <v>73</v>
      </c>
      <c r="AM99" s="22" t="s">
        <v>74</v>
      </c>
      <c r="AN99" s="21" t="s">
        <v>75</v>
      </c>
      <c r="AO99" s="22" t="s">
        <v>104</v>
      </c>
      <c r="AP99" s="31" t="s">
        <v>122</v>
      </c>
      <c r="AQ99" s="21" t="s">
        <v>107</v>
      </c>
      <c r="AR99" s="19"/>
      <c r="AS99" s="19" t="s">
        <v>108</v>
      </c>
      <c r="AT99" s="19"/>
      <c r="AU99" s="19" t="s">
        <v>109</v>
      </c>
      <c r="AV99" s="19"/>
      <c r="AW99" s="19"/>
      <c r="AX99" s="21"/>
      <c r="AY99" s="18" t="s">
        <v>83</v>
      </c>
      <c r="AZ99" s="21" t="s">
        <v>75</v>
      </c>
      <c r="BA99" s="22" t="s">
        <v>87</v>
      </c>
      <c r="BB99" s="21" t="s">
        <v>73</v>
      </c>
      <c r="BC99" s="22" t="s">
        <v>74</v>
      </c>
      <c r="BD99" s="21" t="s">
        <v>75</v>
      </c>
      <c r="BE99" s="22" t="s">
        <v>104</v>
      </c>
      <c r="BF99" s="31" t="s">
        <v>122</v>
      </c>
      <c r="BG99" s="21" t="s">
        <v>107</v>
      </c>
      <c r="BH99" s="19"/>
      <c r="BI99" s="19" t="s">
        <v>108</v>
      </c>
      <c r="BJ99" s="19"/>
      <c r="BK99" s="19" t="s">
        <v>109</v>
      </c>
      <c r="BL99" s="19"/>
      <c r="BM99" s="19"/>
      <c r="BN99" s="21"/>
      <c r="BO99" s="18" t="s">
        <v>83</v>
      </c>
      <c r="BP99" s="21" t="s">
        <v>75</v>
      </c>
      <c r="BQ99" s="22" t="s">
        <v>87</v>
      </c>
      <c r="BR99" s="21" t="s">
        <v>73</v>
      </c>
      <c r="BS99" s="22" t="s">
        <v>74</v>
      </c>
      <c r="BT99" s="21" t="s">
        <v>75</v>
      </c>
      <c r="BU99" s="22" t="s">
        <v>104</v>
      </c>
      <c r="BV99" s="31" t="s">
        <v>122</v>
      </c>
      <c r="BW99" s="21" t="s">
        <v>107</v>
      </c>
      <c r="BX99" s="19"/>
      <c r="BY99" s="19" t="s">
        <v>108</v>
      </c>
      <c r="BZ99" s="19"/>
      <c r="CA99" s="19" t="s">
        <v>109</v>
      </c>
      <c r="CB99" s="19"/>
      <c r="CC99" s="19"/>
      <c r="CD99" s="21"/>
      <c r="CE99" s="18" t="s">
        <v>83</v>
      </c>
      <c r="CF99" s="21" t="s">
        <v>75</v>
      </c>
      <c r="CG99" s="22" t="s">
        <v>87</v>
      </c>
      <c r="CH99" s="21" t="s">
        <v>73</v>
      </c>
      <c r="CI99" s="22" t="s">
        <v>74</v>
      </c>
      <c r="CJ99" s="21" t="s">
        <v>75</v>
      </c>
      <c r="CK99" s="22" t="s">
        <v>104</v>
      </c>
      <c r="CL99" s="31" t="s">
        <v>122</v>
      </c>
      <c r="CM99" s="21" t="s">
        <v>107</v>
      </c>
      <c r="CN99" s="19"/>
      <c r="CO99" s="19" t="s">
        <v>108</v>
      </c>
      <c r="CP99" s="19"/>
      <c r="CQ99" s="19" t="s">
        <v>109</v>
      </c>
      <c r="CR99" s="19"/>
      <c r="CS99" s="19"/>
      <c r="CT99" s="21"/>
      <c r="CU99" s="18" t="s">
        <v>83</v>
      </c>
      <c r="CV99" s="21" t="s">
        <v>75</v>
      </c>
      <c r="CW99" s="22" t="s">
        <v>87</v>
      </c>
      <c r="CX99" s="21" t="s">
        <v>73</v>
      </c>
      <c r="CY99" s="22" t="s">
        <v>74</v>
      </c>
      <c r="CZ99" s="21" t="s">
        <v>75</v>
      </c>
      <c r="DA99" s="22" t="s">
        <v>104</v>
      </c>
      <c r="DB99" s="31" t="s">
        <v>122</v>
      </c>
      <c r="DC99" s="21" t="s">
        <v>107</v>
      </c>
      <c r="DD99" s="19"/>
      <c r="DE99" s="19" t="s">
        <v>108</v>
      </c>
      <c r="DF99" s="19"/>
      <c r="DG99" s="19" t="s">
        <v>109</v>
      </c>
      <c r="DH99" s="19"/>
      <c r="DI99" s="19"/>
      <c r="DJ99" s="21"/>
      <c r="DK99" s="18" t="s">
        <v>83</v>
      </c>
      <c r="DL99" s="21" t="s">
        <v>75</v>
      </c>
      <c r="DM99" s="22" t="s">
        <v>87</v>
      </c>
      <c r="DN99" s="21" t="s">
        <v>73</v>
      </c>
      <c r="DO99" s="22" t="s">
        <v>74</v>
      </c>
      <c r="DP99" s="21" t="s">
        <v>75</v>
      </c>
      <c r="DQ99" s="22" t="s">
        <v>104</v>
      </c>
      <c r="DR99" s="31" t="s">
        <v>122</v>
      </c>
      <c r="DS99" s="21" t="s">
        <v>107</v>
      </c>
      <c r="DT99" s="19"/>
      <c r="DU99" s="19" t="s">
        <v>108</v>
      </c>
      <c r="DV99" s="19"/>
      <c r="DW99" s="19" t="s">
        <v>109</v>
      </c>
      <c r="DX99" s="19"/>
      <c r="DY99" s="19"/>
      <c r="DZ99" s="21"/>
      <c r="EA99" s="18" t="s">
        <v>83</v>
      </c>
      <c r="EB99" s="21" t="s">
        <v>75</v>
      </c>
      <c r="EC99" s="22" t="s">
        <v>87</v>
      </c>
      <c r="ED99" s="21" t="s">
        <v>73</v>
      </c>
      <c r="EE99" s="22" t="s">
        <v>74</v>
      </c>
      <c r="EF99" s="21" t="s">
        <v>75</v>
      </c>
      <c r="EG99" s="22" t="s">
        <v>104</v>
      </c>
      <c r="EH99" s="31" t="s">
        <v>122</v>
      </c>
      <c r="EI99" s="21" t="s">
        <v>107</v>
      </c>
      <c r="EJ99" s="19"/>
      <c r="EK99" s="19" t="s">
        <v>108</v>
      </c>
      <c r="EL99" s="19"/>
      <c r="EM99" s="19" t="s">
        <v>109</v>
      </c>
      <c r="EN99" s="19"/>
      <c r="EO99" s="19"/>
      <c r="EP99" s="21"/>
      <c r="EQ99" s="18" t="s">
        <v>83</v>
      </c>
      <c r="ER99" s="21" t="s">
        <v>75</v>
      </c>
      <c r="ES99" s="22" t="s">
        <v>87</v>
      </c>
      <c r="ET99" s="21" t="s">
        <v>73</v>
      </c>
      <c r="EU99" s="22" t="s">
        <v>74</v>
      </c>
      <c r="EV99" s="21" t="s">
        <v>75</v>
      </c>
      <c r="EW99" s="22" t="s">
        <v>104</v>
      </c>
      <c r="EX99" s="31" t="s">
        <v>122</v>
      </c>
      <c r="EY99" s="21" t="s">
        <v>107</v>
      </c>
      <c r="EZ99" s="19"/>
      <c r="FA99" s="19" t="s">
        <v>108</v>
      </c>
      <c r="FB99" s="19"/>
      <c r="FC99" s="19" t="s">
        <v>109</v>
      </c>
      <c r="FD99" s="19"/>
      <c r="FE99" s="19"/>
      <c r="FF99" s="21"/>
      <c r="FG99" s="18" t="s">
        <v>83</v>
      </c>
      <c r="FH99" s="21" t="s">
        <v>75</v>
      </c>
      <c r="FI99" s="22" t="s">
        <v>87</v>
      </c>
      <c r="FJ99" s="21" t="s">
        <v>73</v>
      </c>
      <c r="FK99" s="22" t="s">
        <v>74</v>
      </c>
      <c r="FL99" s="21" t="s">
        <v>75</v>
      </c>
      <c r="FM99" s="22" t="s">
        <v>104</v>
      </c>
      <c r="FN99" s="31" t="s">
        <v>122</v>
      </c>
      <c r="FO99" s="21" t="s">
        <v>107</v>
      </c>
      <c r="FP99" s="19"/>
      <c r="FQ99" s="19" t="s">
        <v>108</v>
      </c>
      <c r="FR99" s="19"/>
      <c r="FS99" s="19" t="s">
        <v>109</v>
      </c>
      <c r="FT99" s="19"/>
      <c r="FU99" s="19"/>
      <c r="FV99" s="21"/>
      <c r="FW99" s="18" t="s">
        <v>83</v>
      </c>
      <c r="FX99" s="21" t="s">
        <v>75</v>
      </c>
      <c r="FY99" s="22" t="s">
        <v>87</v>
      </c>
      <c r="FZ99" s="21" t="s">
        <v>73</v>
      </c>
      <c r="GA99" s="22" t="s">
        <v>74</v>
      </c>
      <c r="GB99" s="21" t="s">
        <v>75</v>
      </c>
      <c r="GC99" s="22" t="s">
        <v>104</v>
      </c>
      <c r="GD99" s="31" t="s">
        <v>122</v>
      </c>
      <c r="GE99" s="21" t="s">
        <v>107</v>
      </c>
      <c r="GF99" s="19"/>
      <c r="GG99" s="19" t="s">
        <v>108</v>
      </c>
      <c r="GH99" s="19"/>
      <c r="GI99" s="19" t="s">
        <v>109</v>
      </c>
      <c r="GJ99" s="19"/>
      <c r="GK99" s="19"/>
      <c r="GL99" s="205"/>
    </row>
    <row r="100" spans="2:194" x14ac:dyDescent="0.2">
      <c r="B100" s="21"/>
      <c r="C100" s="18" t="s">
        <v>84</v>
      </c>
      <c r="D100" s="21" t="s">
        <v>75</v>
      </c>
      <c r="E100" s="22" t="s">
        <v>72</v>
      </c>
      <c r="F100" s="21" t="s">
        <v>73</v>
      </c>
      <c r="G100" s="22" t="s">
        <v>74</v>
      </c>
      <c r="H100" s="21" t="s">
        <v>75</v>
      </c>
      <c r="I100" s="22" t="s">
        <v>104</v>
      </c>
      <c r="J100" s="21" t="s">
        <v>107</v>
      </c>
      <c r="K100" s="28" t="s">
        <v>123</v>
      </c>
      <c r="L100" s="19"/>
      <c r="M100" s="19" t="s">
        <v>110</v>
      </c>
      <c r="N100" s="19"/>
      <c r="O100" s="19" t="s">
        <v>111</v>
      </c>
      <c r="P100" s="19"/>
      <c r="Q100" s="19"/>
      <c r="R100" s="21"/>
      <c r="S100" s="18" t="s">
        <v>84</v>
      </c>
      <c r="T100" s="21" t="s">
        <v>75</v>
      </c>
      <c r="U100" s="22" t="s">
        <v>72</v>
      </c>
      <c r="V100" s="21" t="s">
        <v>73</v>
      </c>
      <c r="W100" s="22" t="s">
        <v>74</v>
      </c>
      <c r="X100" s="21" t="s">
        <v>75</v>
      </c>
      <c r="Y100" s="22" t="s">
        <v>104</v>
      </c>
      <c r="Z100" s="21" t="s">
        <v>107</v>
      </c>
      <c r="AA100" s="28" t="s">
        <v>123</v>
      </c>
      <c r="AB100" s="19"/>
      <c r="AC100" s="19" t="s">
        <v>110</v>
      </c>
      <c r="AD100" s="19"/>
      <c r="AE100" s="19" t="s">
        <v>111</v>
      </c>
      <c r="AF100" s="19"/>
      <c r="AG100" s="19"/>
      <c r="AH100" s="21"/>
      <c r="AI100" s="18" t="s">
        <v>84</v>
      </c>
      <c r="AJ100" s="21" t="s">
        <v>75</v>
      </c>
      <c r="AK100" s="22" t="s">
        <v>72</v>
      </c>
      <c r="AL100" s="21" t="s">
        <v>73</v>
      </c>
      <c r="AM100" s="22" t="s">
        <v>74</v>
      </c>
      <c r="AN100" s="21" t="s">
        <v>75</v>
      </c>
      <c r="AO100" s="22" t="s">
        <v>104</v>
      </c>
      <c r="AP100" s="21" t="s">
        <v>107</v>
      </c>
      <c r="AQ100" s="28" t="s">
        <v>123</v>
      </c>
      <c r="AR100" s="19"/>
      <c r="AS100" s="19" t="s">
        <v>110</v>
      </c>
      <c r="AT100" s="19"/>
      <c r="AU100" s="19" t="s">
        <v>111</v>
      </c>
      <c r="AV100" s="19"/>
      <c r="AW100" s="19"/>
      <c r="AX100" s="21"/>
      <c r="AY100" s="18" t="s">
        <v>84</v>
      </c>
      <c r="AZ100" s="21" t="s">
        <v>75</v>
      </c>
      <c r="BA100" s="22" t="s">
        <v>72</v>
      </c>
      <c r="BB100" s="21" t="s">
        <v>73</v>
      </c>
      <c r="BC100" s="22" t="s">
        <v>74</v>
      </c>
      <c r="BD100" s="21" t="s">
        <v>75</v>
      </c>
      <c r="BE100" s="22" t="s">
        <v>104</v>
      </c>
      <c r="BF100" s="21" t="s">
        <v>107</v>
      </c>
      <c r="BG100" s="28" t="s">
        <v>123</v>
      </c>
      <c r="BH100" s="19"/>
      <c r="BI100" s="19" t="s">
        <v>110</v>
      </c>
      <c r="BJ100" s="19"/>
      <c r="BK100" s="19" t="s">
        <v>111</v>
      </c>
      <c r="BL100" s="19"/>
      <c r="BM100" s="19"/>
      <c r="BN100" s="21"/>
      <c r="BO100" s="18" t="s">
        <v>84</v>
      </c>
      <c r="BP100" s="21" t="s">
        <v>75</v>
      </c>
      <c r="BQ100" s="22" t="s">
        <v>72</v>
      </c>
      <c r="BR100" s="21" t="s">
        <v>73</v>
      </c>
      <c r="BS100" s="22" t="s">
        <v>74</v>
      </c>
      <c r="BT100" s="21" t="s">
        <v>75</v>
      </c>
      <c r="BU100" s="22" t="s">
        <v>104</v>
      </c>
      <c r="BV100" s="21" t="s">
        <v>107</v>
      </c>
      <c r="BW100" s="28" t="s">
        <v>123</v>
      </c>
      <c r="BX100" s="19"/>
      <c r="BY100" s="19" t="s">
        <v>110</v>
      </c>
      <c r="BZ100" s="19"/>
      <c r="CA100" s="19" t="s">
        <v>111</v>
      </c>
      <c r="CB100" s="19"/>
      <c r="CC100" s="19"/>
      <c r="CD100" s="21"/>
      <c r="CE100" s="18" t="s">
        <v>84</v>
      </c>
      <c r="CF100" s="21" t="s">
        <v>75</v>
      </c>
      <c r="CG100" s="22" t="s">
        <v>72</v>
      </c>
      <c r="CH100" s="21" t="s">
        <v>73</v>
      </c>
      <c r="CI100" s="22" t="s">
        <v>74</v>
      </c>
      <c r="CJ100" s="21" t="s">
        <v>75</v>
      </c>
      <c r="CK100" s="22" t="s">
        <v>104</v>
      </c>
      <c r="CL100" s="21" t="s">
        <v>107</v>
      </c>
      <c r="CM100" s="28" t="s">
        <v>123</v>
      </c>
      <c r="CN100" s="19"/>
      <c r="CO100" s="19" t="s">
        <v>110</v>
      </c>
      <c r="CP100" s="19"/>
      <c r="CQ100" s="19" t="s">
        <v>111</v>
      </c>
      <c r="CR100" s="19"/>
      <c r="CS100" s="19"/>
      <c r="CT100" s="21"/>
      <c r="CU100" s="18" t="s">
        <v>84</v>
      </c>
      <c r="CV100" s="21" t="s">
        <v>75</v>
      </c>
      <c r="CW100" s="22" t="s">
        <v>72</v>
      </c>
      <c r="CX100" s="21" t="s">
        <v>73</v>
      </c>
      <c r="CY100" s="22" t="s">
        <v>74</v>
      </c>
      <c r="CZ100" s="21" t="s">
        <v>75</v>
      </c>
      <c r="DA100" s="22" t="s">
        <v>104</v>
      </c>
      <c r="DB100" s="21" t="s">
        <v>107</v>
      </c>
      <c r="DC100" s="28" t="s">
        <v>123</v>
      </c>
      <c r="DD100" s="19"/>
      <c r="DE100" s="19" t="s">
        <v>110</v>
      </c>
      <c r="DF100" s="19"/>
      <c r="DG100" s="19" t="s">
        <v>111</v>
      </c>
      <c r="DH100" s="19"/>
      <c r="DI100" s="19"/>
      <c r="DJ100" s="21"/>
      <c r="DK100" s="18" t="s">
        <v>84</v>
      </c>
      <c r="DL100" s="21" t="s">
        <v>75</v>
      </c>
      <c r="DM100" s="22" t="s">
        <v>72</v>
      </c>
      <c r="DN100" s="21" t="s">
        <v>73</v>
      </c>
      <c r="DO100" s="22" t="s">
        <v>74</v>
      </c>
      <c r="DP100" s="21" t="s">
        <v>75</v>
      </c>
      <c r="DQ100" s="22" t="s">
        <v>104</v>
      </c>
      <c r="DR100" s="21" t="s">
        <v>107</v>
      </c>
      <c r="DS100" s="28" t="s">
        <v>123</v>
      </c>
      <c r="DT100" s="19"/>
      <c r="DU100" s="19" t="s">
        <v>110</v>
      </c>
      <c r="DV100" s="19"/>
      <c r="DW100" s="19" t="s">
        <v>111</v>
      </c>
      <c r="DX100" s="19"/>
      <c r="DY100" s="19"/>
      <c r="DZ100" s="21"/>
      <c r="EA100" s="18" t="s">
        <v>84</v>
      </c>
      <c r="EB100" s="21" t="s">
        <v>75</v>
      </c>
      <c r="EC100" s="22" t="s">
        <v>72</v>
      </c>
      <c r="ED100" s="21" t="s">
        <v>73</v>
      </c>
      <c r="EE100" s="22" t="s">
        <v>74</v>
      </c>
      <c r="EF100" s="21" t="s">
        <v>75</v>
      </c>
      <c r="EG100" s="22" t="s">
        <v>104</v>
      </c>
      <c r="EH100" s="21" t="s">
        <v>107</v>
      </c>
      <c r="EI100" s="28" t="s">
        <v>123</v>
      </c>
      <c r="EJ100" s="19"/>
      <c r="EK100" s="19" t="s">
        <v>110</v>
      </c>
      <c r="EL100" s="19"/>
      <c r="EM100" s="19" t="s">
        <v>111</v>
      </c>
      <c r="EN100" s="19"/>
      <c r="EO100" s="19"/>
      <c r="EP100" s="21"/>
      <c r="EQ100" s="18" t="s">
        <v>84</v>
      </c>
      <c r="ER100" s="21" t="s">
        <v>75</v>
      </c>
      <c r="ES100" s="22" t="s">
        <v>72</v>
      </c>
      <c r="ET100" s="21" t="s">
        <v>73</v>
      </c>
      <c r="EU100" s="22" t="s">
        <v>74</v>
      </c>
      <c r="EV100" s="21" t="s">
        <v>75</v>
      </c>
      <c r="EW100" s="22" t="s">
        <v>104</v>
      </c>
      <c r="EX100" s="21" t="s">
        <v>107</v>
      </c>
      <c r="EY100" s="28" t="s">
        <v>123</v>
      </c>
      <c r="EZ100" s="19"/>
      <c r="FA100" s="19" t="s">
        <v>110</v>
      </c>
      <c r="FB100" s="19"/>
      <c r="FC100" s="19" t="s">
        <v>111</v>
      </c>
      <c r="FD100" s="19"/>
      <c r="FE100" s="19"/>
      <c r="FF100" s="21"/>
      <c r="FG100" s="18" t="s">
        <v>84</v>
      </c>
      <c r="FH100" s="21" t="s">
        <v>75</v>
      </c>
      <c r="FI100" s="22" t="s">
        <v>72</v>
      </c>
      <c r="FJ100" s="21" t="s">
        <v>73</v>
      </c>
      <c r="FK100" s="22" t="s">
        <v>74</v>
      </c>
      <c r="FL100" s="21" t="s">
        <v>75</v>
      </c>
      <c r="FM100" s="22" t="s">
        <v>104</v>
      </c>
      <c r="FN100" s="21" t="s">
        <v>107</v>
      </c>
      <c r="FO100" s="28" t="s">
        <v>123</v>
      </c>
      <c r="FP100" s="19"/>
      <c r="FQ100" s="19" t="s">
        <v>110</v>
      </c>
      <c r="FR100" s="19"/>
      <c r="FS100" s="19" t="s">
        <v>111</v>
      </c>
      <c r="FT100" s="19"/>
      <c r="FU100" s="19"/>
      <c r="FV100" s="21"/>
      <c r="FW100" s="18" t="s">
        <v>84</v>
      </c>
      <c r="FX100" s="21" t="s">
        <v>75</v>
      </c>
      <c r="FY100" s="22" t="s">
        <v>72</v>
      </c>
      <c r="FZ100" s="21" t="s">
        <v>73</v>
      </c>
      <c r="GA100" s="22" t="s">
        <v>74</v>
      </c>
      <c r="GB100" s="21" t="s">
        <v>75</v>
      </c>
      <c r="GC100" s="22" t="s">
        <v>104</v>
      </c>
      <c r="GD100" s="21" t="s">
        <v>107</v>
      </c>
      <c r="GE100" s="28" t="s">
        <v>123</v>
      </c>
      <c r="GF100" s="19"/>
      <c r="GG100" s="19" t="s">
        <v>110</v>
      </c>
      <c r="GH100" s="19"/>
      <c r="GI100" s="19" t="s">
        <v>111</v>
      </c>
      <c r="GJ100" s="19"/>
      <c r="GK100" s="19"/>
      <c r="GL100" s="205"/>
    </row>
    <row r="101" spans="2:194" x14ac:dyDescent="0.2">
      <c r="B101" s="195"/>
      <c r="R101" s="195"/>
      <c r="S101" s="1"/>
      <c r="W101" s="4"/>
      <c r="AH101" s="195"/>
      <c r="AI101" s="1"/>
      <c r="AM101" s="4"/>
      <c r="AX101" s="195"/>
      <c r="AY101" s="1"/>
      <c r="BC101" s="4"/>
      <c r="BN101" s="195"/>
      <c r="BO101" s="1"/>
      <c r="BS101" s="4"/>
      <c r="CD101" s="195"/>
      <c r="CE101" s="1"/>
      <c r="CI101" s="4"/>
      <c r="CT101" s="195"/>
      <c r="CU101" s="1"/>
      <c r="CY101" s="4"/>
      <c r="DJ101" s="195"/>
      <c r="DK101" s="1"/>
      <c r="DO101" s="4"/>
      <c r="DZ101" s="195"/>
      <c r="EA101" s="1"/>
      <c r="EE101" s="4"/>
      <c r="EP101" s="195"/>
      <c r="EQ101" s="1"/>
      <c r="EU101" s="4"/>
      <c r="FF101" s="195"/>
      <c r="FG101" s="1"/>
      <c r="FK101" s="4"/>
      <c r="FV101" s="195"/>
      <c r="FW101" s="1"/>
      <c r="GA101" s="4"/>
      <c r="GL101" s="207"/>
    </row>
    <row r="102" spans="2:194" x14ac:dyDescent="0.2">
      <c r="B102" s="195"/>
      <c r="R102" s="195"/>
      <c r="S102" s="1"/>
      <c r="W102" s="4"/>
      <c r="AH102" s="195"/>
      <c r="AI102" s="1"/>
      <c r="AM102" s="4"/>
      <c r="AX102" s="195"/>
      <c r="AY102" s="1"/>
      <c r="BC102" s="4"/>
      <c r="BN102" s="195"/>
      <c r="BO102" s="1"/>
      <c r="BS102" s="4"/>
      <c r="CD102" s="195"/>
      <c r="CE102" s="1"/>
      <c r="CI102" s="4"/>
      <c r="CT102" s="195"/>
      <c r="CU102" s="1"/>
      <c r="CY102" s="4"/>
      <c r="DJ102" s="195"/>
      <c r="DK102" s="1"/>
      <c r="DO102" s="4"/>
      <c r="DZ102" s="195"/>
      <c r="EA102" s="1"/>
      <c r="EE102" s="4"/>
      <c r="EP102" s="195"/>
      <c r="EQ102" s="1"/>
      <c r="EU102" s="4"/>
      <c r="FF102" s="195"/>
      <c r="FG102" s="1"/>
      <c r="FK102" s="4"/>
      <c r="FV102" s="195"/>
      <c r="FW102" s="1"/>
      <c r="GA102" s="4"/>
      <c r="GL102" s="207"/>
    </row>
    <row r="103" spans="2:194" ht="34" x14ac:dyDescent="0.2">
      <c r="B103" s="195"/>
      <c r="C103" s="1" t="s">
        <v>76</v>
      </c>
      <c r="G103" s="4" t="s">
        <v>94</v>
      </c>
      <c r="M103" s="15" t="s">
        <v>100</v>
      </c>
      <c r="N103" s="20" t="s">
        <v>93</v>
      </c>
      <c r="O103" s="15" t="s">
        <v>101</v>
      </c>
      <c r="R103" s="195"/>
      <c r="S103" s="1" t="s">
        <v>76</v>
      </c>
      <c r="W103" s="4" t="s">
        <v>94</v>
      </c>
      <c r="AC103" s="15" t="s">
        <v>100</v>
      </c>
      <c r="AD103" s="20" t="s">
        <v>93</v>
      </c>
      <c r="AE103" s="15" t="s">
        <v>101</v>
      </c>
      <c r="AH103" s="195"/>
      <c r="AI103" s="1" t="s">
        <v>76</v>
      </c>
      <c r="AM103" s="4" t="s">
        <v>94</v>
      </c>
      <c r="AS103" s="15" t="s">
        <v>100</v>
      </c>
      <c r="AT103" s="20" t="s">
        <v>93</v>
      </c>
      <c r="AU103" s="15" t="s">
        <v>101</v>
      </c>
      <c r="AX103" s="195"/>
      <c r="AY103" s="1" t="s">
        <v>76</v>
      </c>
      <c r="BC103" s="4" t="s">
        <v>94</v>
      </c>
      <c r="BI103" s="15" t="s">
        <v>100</v>
      </c>
      <c r="BJ103" s="20" t="s">
        <v>93</v>
      </c>
      <c r="BK103" s="15" t="s">
        <v>101</v>
      </c>
      <c r="BN103" s="195"/>
      <c r="BO103" s="1" t="s">
        <v>76</v>
      </c>
      <c r="BS103" s="4" t="s">
        <v>94</v>
      </c>
      <c r="BY103" s="15" t="s">
        <v>100</v>
      </c>
      <c r="BZ103" s="20" t="s">
        <v>93</v>
      </c>
      <c r="CA103" s="15" t="s">
        <v>101</v>
      </c>
      <c r="CD103" s="195"/>
      <c r="CE103" s="1" t="s">
        <v>76</v>
      </c>
      <c r="CI103" s="4" t="s">
        <v>94</v>
      </c>
      <c r="CO103" s="15" t="s">
        <v>100</v>
      </c>
      <c r="CP103" s="20" t="s">
        <v>93</v>
      </c>
      <c r="CQ103" s="15" t="s">
        <v>101</v>
      </c>
      <c r="CT103" s="195"/>
      <c r="CU103" s="1" t="s">
        <v>76</v>
      </c>
      <c r="CY103" s="4" t="s">
        <v>94</v>
      </c>
      <c r="DE103" s="15" t="s">
        <v>100</v>
      </c>
      <c r="DF103" s="20" t="s">
        <v>93</v>
      </c>
      <c r="DG103" s="15" t="s">
        <v>101</v>
      </c>
      <c r="DJ103" s="195"/>
      <c r="DK103" s="1" t="s">
        <v>76</v>
      </c>
      <c r="DO103" s="4" t="s">
        <v>94</v>
      </c>
      <c r="DU103" s="15" t="s">
        <v>100</v>
      </c>
      <c r="DV103" s="20" t="s">
        <v>93</v>
      </c>
      <c r="DW103" s="15" t="s">
        <v>101</v>
      </c>
      <c r="DZ103" s="195"/>
      <c r="EA103" s="1" t="s">
        <v>76</v>
      </c>
      <c r="EE103" s="4" t="s">
        <v>94</v>
      </c>
      <c r="EK103" s="15" t="s">
        <v>100</v>
      </c>
      <c r="EL103" s="20" t="s">
        <v>93</v>
      </c>
      <c r="EM103" s="15" t="s">
        <v>101</v>
      </c>
      <c r="EP103" s="195"/>
      <c r="EQ103" s="1" t="s">
        <v>76</v>
      </c>
      <c r="EU103" s="4" t="s">
        <v>94</v>
      </c>
      <c r="FA103" s="15" t="s">
        <v>100</v>
      </c>
      <c r="FB103" s="20" t="s">
        <v>93</v>
      </c>
      <c r="FC103" s="15" t="s">
        <v>101</v>
      </c>
      <c r="FF103" s="195"/>
      <c r="FG103" s="1" t="s">
        <v>76</v>
      </c>
      <c r="FK103" s="4" t="s">
        <v>94</v>
      </c>
      <c r="FQ103" s="15" t="s">
        <v>100</v>
      </c>
      <c r="FR103" s="20" t="s">
        <v>93</v>
      </c>
      <c r="FS103" s="15" t="s">
        <v>101</v>
      </c>
      <c r="FV103" s="195"/>
      <c r="FW103" s="1" t="s">
        <v>76</v>
      </c>
      <c r="GA103" s="4" t="s">
        <v>94</v>
      </c>
      <c r="GG103" s="15" t="s">
        <v>100</v>
      </c>
      <c r="GH103" s="20" t="s">
        <v>93</v>
      </c>
      <c r="GI103" s="15" t="s">
        <v>101</v>
      </c>
      <c r="GL103" s="207"/>
    </row>
    <row r="104" spans="2:194" x14ac:dyDescent="0.2">
      <c r="B104" s="195"/>
      <c r="C104" s="1" t="s">
        <v>216</v>
      </c>
      <c r="D104" s="4" t="s">
        <v>77</v>
      </c>
      <c r="E104" s="4" t="s">
        <v>78</v>
      </c>
      <c r="F104" s="4" t="s">
        <v>79</v>
      </c>
      <c r="G104" s="4" t="s">
        <v>80</v>
      </c>
      <c r="H104" s="4" t="s">
        <v>81</v>
      </c>
      <c r="I104" s="4" t="s">
        <v>82</v>
      </c>
      <c r="J104" s="4" t="s">
        <v>83</v>
      </c>
      <c r="K104" s="4" t="s">
        <v>84</v>
      </c>
      <c r="M104" s="32" t="s">
        <v>217</v>
      </c>
      <c r="N104" s="33"/>
      <c r="O104" s="32" t="s">
        <v>218</v>
      </c>
      <c r="R104" s="195"/>
      <c r="S104" s="1" t="s">
        <v>216</v>
      </c>
      <c r="T104" s="4" t="s">
        <v>77</v>
      </c>
      <c r="U104" s="4" t="s">
        <v>78</v>
      </c>
      <c r="V104" s="4" t="s">
        <v>79</v>
      </c>
      <c r="W104" s="4" t="s">
        <v>80</v>
      </c>
      <c r="X104" s="4" t="s">
        <v>81</v>
      </c>
      <c r="Y104" s="4" t="s">
        <v>82</v>
      </c>
      <c r="Z104" s="4" t="s">
        <v>83</v>
      </c>
      <c r="AA104" s="4" t="s">
        <v>84</v>
      </c>
      <c r="AC104" s="32" t="s">
        <v>217</v>
      </c>
      <c r="AD104" s="33"/>
      <c r="AE104" s="32" t="s">
        <v>218</v>
      </c>
      <c r="AH104" s="195"/>
      <c r="AI104" s="1" t="s">
        <v>216</v>
      </c>
      <c r="AJ104" s="4" t="s">
        <v>77</v>
      </c>
      <c r="AK104" s="4" t="s">
        <v>78</v>
      </c>
      <c r="AL104" s="4" t="s">
        <v>79</v>
      </c>
      <c r="AM104" s="4" t="s">
        <v>80</v>
      </c>
      <c r="AN104" s="4" t="s">
        <v>81</v>
      </c>
      <c r="AO104" s="4" t="s">
        <v>82</v>
      </c>
      <c r="AP104" s="4" t="s">
        <v>83</v>
      </c>
      <c r="AQ104" s="4" t="s">
        <v>84</v>
      </c>
      <c r="AS104" s="32" t="s">
        <v>217</v>
      </c>
      <c r="AT104" s="33"/>
      <c r="AU104" s="32" t="s">
        <v>218</v>
      </c>
      <c r="AX104" s="195"/>
      <c r="AY104" s="1" t="s">
        <v>216</v>
      </c>
      <c r="AZ104" s="4" t="s">
        <v>77</v>
      </c>
      <c r="BA104" s="4" t="s">
        <v>78</v>
      </c>
      <c r="BB104" s="4" t="s">
        <v>79</v>
      </c>
      <c r="BC104" s="4" t="s">
        <v>80</v>
      </c>
      <c r="BD104" s="4" t="s">
        <v>81</v>
      </c>
      <c r="BE104" s="4" t="s">
        <v>82</v>
      </c>
      <c r="BF104" s="4" t="s">
        <v>83</v>
      </c>
      <c r="BG104" s="4" t="s">
        <v>84</v>
      </c>
      <c r="BI104" s="32" t="s">
        <v>217</v>
      </c>
      <c r="BJ104" s="33"/>
      <c r="BK104" s="32" t="s">
        <v>218</v>
      </c>
      <c r="BN104" s="195"/>
      <c r="BO104" s="1" t="s">
        <v>216</v>
      </c>
      <c r="BP104" s="4" t="s">
        <v>77</v>
      </c>
      <c r="BQ104" s="4" t="s">
        <v>78</v>
      </c>
      <c r="BR104" s="4" t="s">
        <v>79</v>
      </c>
      <c r="BS104" s="4" t="s">
        <v>80</v>
      </c>
      <c r="BT104" s="4" t="s">
        <v>81</v>
      </c>
      <c r="BU104" s="4" t="s">
        <v>82</v>
      </c>
      <c r="BV104" s="4" t="s">
        <v>83</v>
      </c>
      <c r="BW104" s="4" t="s">
        <v>84</v>
      </c>
      <c r="BY104" s="32" t="s">
        <v>217</v>
      </c>
      <c r="BZ104" s="33"/>
      <c r="CA104" s="32" t="s">
        <v>218</v>
      </c>
      <c r="CD104" s="195"/>
      <c r="CE104" s="1" t="s">
        <v>216</v>
      </c>
      <c r="CF104" s="4" t="s">
        <v>77</v>
      </c>
      <c r="CG104" s="4" t="s">
        <v>78</v>
      </c>
      <c r="CH104" s="4" t="s">
        <v>79</v>
      </c>
      <c r="CI104" s="4" t="s">
        <v>80</v>
      </c>
      <c r="CJ104" s="4" t="s">
        <v>81</v>
      </c>
      <c r="CK104" s="4" t="s">
        <v>82</v>
      </c>
      <c r="CL104" s="4" t="s">
        <v>83</v>
      </c>
      <c r="CM104" s="4" t="s">
        <v>84</v>
      </c>
      <c r="CO104" s="32" t="s">
        <v>217</v>
      </c>
      <c r="CP104" s="33"/>
      <c r="CQ104" s="32" t="s">
        <v>218</v>
      </c>
      <c r="CT104" s="195"/>
      <c r="CU104" s="1" t="s">
        <v>216</v>
      </c>
      <c r="CV104" s="4" t="s">
        <v>77</v>
      </c>
      <c r="CW104" s="4" t="s">
        <v>78</v>
      </c>
      <c r="CX104" s="4" t="s">
        <v>79</v>
      </c>
      <c r="CY104" s="4" t="s">
        <v>80</v>
      </c>
      <c r="CZ104" s="4" t="s">
        <v>81</v>
      </c>
      <c r="DA104" s="4" t="s">
        <v>82</v>
      </c>
      <c r="DB104" s="4" t="s">
        <v>83</v>
      </c>
      <c r="DC104" s="4" t="s">
        <v>84</v>
      </c>
      <c r="DE104" s="32" t="s">
        <v>217</v>
      </c>
      <c r="DF104" s="33"/>
      <c r="DG104" s="32" t="s">
        <v>218</v>
      </c>
      <c r="DJ104" s="195"/>
      <c r="DK104" s="1" t="s">
        <v>216</v>
      </c>
      <c r="DL104" s="4" t="s">
        <v>77</v>
      </c>
      <c r="DM104" s="4" t="s">
        <v>78</v>
      </c>
      <c r="DN104" s="4" t="s">
        <v>79</v>
      </c>
      <c r="DO104" s="4" t="s">
        <v>80</v>
      </c>
      <c r="DP104" s="4" t="s">
        <v>81</v>
      </c>
      <c r="DQ104" s="4" t="s">
        <v>82</v>
      </c>
      <c r="DR104" s="4" t="s">
        <v>83</v>
      </c>
      <c r="DS104" s="4" t="s">
        <v>84</v>
      </c>
      <c r="DU104" s="32" t="s">
        <v>217</v>
      </c>
      <c r="DV104" s="33"/>
      <c r="DW104" s="32" t="s">
        <v>218</v>
      </c>
      <c r="DZ104" s="195"/>
      <c r="EA104" s="1" t="s">
        <v>216</v>
      </c>
      <c r="EB104" s="4" t="s">
        <v>77</v>
      </c>
      <c r="EC104" s="4" t="s">
        <v>78</v>
      </c>
      <c r="ED104" s="4" t="s">
        <v>79</v>
      </c>
      <c r="EE104" s="4" t="s">
        <v>80</v>
      </c>
      <c r="EF104" s="4" t="s">
        <v>81</v>
      </c>
      <c r="EG104" s="4" t="s">
        <v>82</v>
      </c>
      <c r="EH104" s="4" t="s">
        <v>83</v>
      </c>
      <c r="EI104" s="4" t="s">
        <v>84</v>
      </c>
      <c r="EK104" s="32" t="s">
        <v>217</v>
      </c>
      <c r="EL104" s="33"/>
      <c r="EM104" s="32" t="s">
        <v>218</v>
      </c>
      <c r="EP104" s="195"/>
      <c r="EQ104" s="1" t="s">
        <v>216</v>
      </c>
      <c r="ER104" s="4" t="s">
        <v>77</v>
      </c>
      <c r="ES104" s="4" t="s">
        <v>78</v>
      </c>
      <c r="ET104" s="4" t="s">
        <v>79</v>
      </c>
      <c r="EU104" s="4" t="s">
        <v>80</v>
      </c>
      <c r="EV104" s="4" t="s">
        <v>81</v>
      </c>
      <c r="EW104" s="4" t="s">
        <v>82</v>
      </c>
      <c r="EX104" s="4" t="s">
        <v>83</v>
      </c>
      <c r="EY104" s="4" t="s">
        <v>84</v>
      </c>
      <c r="FA104" s="32" t="s">
        <v>217</v>
      </c>
      <c r="FB104" s="33"/>
      <c r="FC104" s="32" t="s">
        <v>218</v>
      </c>
      <c r="FF104" s="195"/>
      <c r="FG104" s="1" t="s">
        <v>216</v>
      </c>
      <c r="FH104" s="4" t="s">
        <v>77</v>
      </c>
      <c r="FI104" s="4" t="s">
        <v>78</v>
      </c>
      <c r="FJ104" s="4" t="s">
        <v>79</v>
      </c>
      <c r="FK104" s="4" t="s">
        <v>80</v>
      </c>
      <c r="FL104" s="4" t="s">
        <v>81</v>
      </c>
      <c r="FM104" s="4" t="s">
        <v>82</v>
      </c>
      <c r="FN104" s="4" t="s">
        <v>83</v>
      </c>
      <c r="FO104" s="4" t="s">
        <v>84</v>
      </c>
      <c r="FQ104" s="32" t="s">
        <v>217</v>
      </c>
      <c r="FR104" s="33"/>
      <c r="FS104" s="32" t="s">
        <v>218</v>
      </c>
      <c r="FV104" s="195"/>
      <c r="FW104" s="1" t="s">
        <v>216</v>
      </c>
      <c r="FX104" s="4" t="s">
        <v>77</v>
      </c>
      <c r="FY104" s="4" t="s">
        <v>78</v>
      </c>
      <c r="FZ104" s="4" t="s">
        <v>79</v>
      </c>
      <c r="GA104" s="4" t="s">
        <v>80</v>
      </c>
      <c r="GB104" s="4" t="s">
        <v>81</v>
      </c>
      <c r="GC104" s="4" t="s">
        <v>82</v>
      </c>
      <c r="GD104" s="4" t="s">
        <v>83</v>
      </c>
      <c r="GE104" s="4" t="s">
        <v>84</v>
      </c>
      <c r="GG104" s="32" t="s">
        <v>217</v>
      </c>
      <c r="GH104" s="33"/>
      <c r="GI104" s="32" t="s">
        <v>218</v>
      </c>
      <c r="GL104" s="207"/>
    </row>
    <row r="105" spans="2:194" x14ac:dyDescent="0.2">
      <c r="B105" s="198"/>
      <c r="C105" s="3" t="s">
        <v>77</v>
      </c>
      <c r="D105" s="23">
        <f>G88+K88</f>
        <v>3.0409356725146199E-2</v>
      </c>
      <c r="E105" s="23">
        <v>0</v>
      </c>
      <c r="F105" s="23">
        <v>0</v>
      </c>
      <c r="G105" s="23">
        <f>-G88</f>
        <v>-2.7777777777777776E-2</v>
      </c>
      <c r="H105" s="23">
        <f>K88</f>
        <v>2.631578947368421E-3</v>
      </c>
      <c r="I105" s="23">
        <f>K88</f>
        <v>2.631578947368421E-3</v>
      </c>
      <c r="J105" s="23">
        <f>K88</f>
        <v>2.631578947368421E-3</v>
      </c>
      <c r="K105" s="23">
        <f>K88</f>
        <v>2.631578947368421E-3</v>
      </c>
      <c r="L105" s="9"/>
      <c r="M105" s="4" t="s">
        <v>96</v>
      </c>
      <c r="N105" s="9"/>
      <c r="O105" s="9">
        <f>D72-D77</f>
        <v>-7</v>
      </c>
      <c r="P105" s="4" t="s">
        <v>95</v>
      </c>
      <c r="Q105" s="9"/>
      <c r="R105" s="198"/>
      <c r="S105" s="3" t="s">
        <v>77</v>
      </c>
      <c r="T105" s="23">
        <f>W88+AA88</f>
        <v>3.0409356725146199E-2</v>
      </c>
      <c r="U105" s="23">
        <v>0</v>
      </c>
      <c r="V105" s="23">
        <v>0</v>
      </c>
      <c r="W105" s="23">
        <f>-W88</f>
        <v>-2.7777777777777776E-2</v>
      </c>
      <c r="X105" s="23">
        <f>AA88</f>
        <v>2.631578947368421E-3</v>
      </c>
      <c r="Y105" s="23">
        <f>AA88</f>
        <v>2.631578947368421E-3</v>
      </c>
      <c r="Z105" s="23">
        <f>AA88</f>
        <v>2.631578947368421E-3</v>
      </c>
      <c r="AA105" s="23">
        <f>AA88</f>
        <v>2.631578947368421E-3</v>
      </c>
      <c r="AB105" s="9"/>
      <c r="AC105" s="4" t="s">
        <v>96</v>
      </c>
      <c r="AD105" s="9"/>
      <c r="AE105" s="9">
        <f>T72-T77</f>
        <v>-5.5</v>
      </c>
      <c r="AF105" s="4" t="s">
        <v>95</v>
      </c>
      <c r="AG105" s="9"/>
      <c r="AH105" s="198"/>
      <c r="AI105" s="3" t="s">
        <v>77</v>
      </c>
      <c r="AJ105" s="23">
        <f>AM88+AQ88</f>
        <v>3.0409356725146199E-2</v>
      </c>
      <c r="AK105" s="23">
        <v>0</v>
      </c>
      <c r="AL105" s="23">
        <v>0</v>
      </c>
      <c r="AM105" s="23">
        <f>-AM88</f>
        <v>-2.7777777777777776E-2</v>
      </c>
      <c r="AN105" s="23">
        <f>AQ88</f>
        <v>2.631578947368421E-3</v>
      </c>
      <c r="AO105" s="23">
        <f>AQ88</f>
        <v>2.631578947368421E-3</v>
      </c>
      <c r="AP105" s="23">
        <f>AQ88</f>
        <v>2.631578947368421E-3</v>
      </c>
      <c r="AQ105" s="23">
        <f>AQ88</f>
        <v>2.631578947368421E-3</v>
      </c>
      <c r="AR105" s="9"/>
      <c r="AS105" s="4" t="s">
        <v>96</v>
      </c>
      <c r="AT105" s="9"/>
      <c r="AU105" s="9">
        <f>AJ72-AJ77</f>
        <v>-2</v>
      </c>
      <c r="AV105" s="4" t="s">
        <v>95</v>
      </c>
      <c r="AW105" s="9"/>
      <c r="AX105" s="198"/>
      <c r="AY105" s="3" t="s">
        <v>77</v>
      </c>
      <c r="AZ105" s="23">
        <f>BC88+BG88</f>
        <v>3.0409356725146199E-2</v>
      </c>
      <c r="BA105" s="23">
        <v>0</v>
      </c>
      <c r="BB105" s="23">
        <v>0</v>
      </c>
      <c r="BC105" s="23">
        <f>-BC88</f>
        <v>-2.7777777777777776E-2</v>
      </c>
      <c r="BD105" s="23">
        <f>BG88</f>
        <v>2.631578947368421E-3</v>
      </c>
      <c r="BE105" s="23">
        <f>BG88</f>
        <v>2.631578947368421E-3</v>
      </c>
      <c r="BF105" s="23">
        <f>BG88</f>
        <v>2.631578947368421E-3</v>
      </c>
      <c r="BG105" s="23">
        <f>BG88</f>
        <v>2.631578947368421E-3</v>
      </c>
      <c r="BH105" s="9"/>
      <c r="BI105" s="4" t="s">
        <v>96</v>
      </c>
      <c r="BJ105" s="9"/>
      <c r="BK105" s="9">
        <f>AZ72-AZ77</f>
        <v>2</v>
      </c>
      <c r="BL105" s="4" t="s">
        <v>95</v>
      </c>
      <c r="BM105" s="9"/>
      <c r="BN105" s="198"/>
      <c r="BO105" s="3" t="s">
        <v>77</v>
      </c>
      <c r="BP105" s="23">
        <f>BS88+BW88</f>
        <v>3.0409356725146199E-2</v>
      </c>
      <c r="BQ105" s="23">
        <v>0</v>
      </c>
      <c r="BR105" s="23">
        <v>0</v>
      </c>
      <c r="BS105" s="23">
        <f>-BS88</f>
        <v>-2.7777777777777776E-2</v>
      </c>
      <c r="BT105" s="23">
        <f>BW88</f>
        <v>2.631578947368421E-3</v>
      </c>
      <c r="BU105" s="23">
        <f>BW88</f>
        <v>2.631578947368421E-3</v>
      </c>
      <c r="BV105" s="23">
        <f>BW88</f>
        <v>2.631578947368421E-3</v>
      </c>
      <c r="BW105" s="23">
        <f>BW88</f>
        <v>2.631578947368421E-3</v>
      </c>
      <c r="BX105" s="9"/>
      <c r="BY105" s="4" t="s">
        <v>96</v>
      </c>
      <c r="BZ105" s="9"/>
      <c r="CA105" s="9">
        <f>BP72-BP77</f>
        <v>5.5</v>
      </c>
      <c r="CB105" s="4" t="s">
        <v>95</v>
      </c>
      <c r="CC105" s="9"/>
      <c r="CD105" s="198"/>
      <c r="CE105" s="3" t="s">
        <v>77</v>
      </c>
      <c r="CF105" s="23">
        <f>CI88+CM88</f>
        <v>3.0409356725146199E-2</v>
      </c>
      <c r="CG105" s="23">
        <v>0</v>
      </c>
      <c r="CH105" s="23">
        <v>0</v>
      </c>
      <c r="CI105" s="23">
        <f>-CI88</f>
        <v>-2.7777777777777776E-2</v>
      </c>
      <c r="CJ105" s="23">
        <f>CM88</f>
        <v>2.631578947368421E-3</v>
      </c>
      <c r="CK105" s="23">
        <f>CM88</f>
        <v>2.631578947368421E-3</v>
      </c>
      <c r="CL105" s="23">
        <f>CM88</f>
        <v>2.631578947368421E-3</v>
      </c>
      <c r="CM105" s="23">
        <f>CM88</f>
        <v>2.631578947368421E-3</v>
      </c>
      <c r="CN105" s="9"/>
      <c r="CO105" s="4" t="s">
        <v>96</v>
      </c>
      <c r="CP105" s="9"/>
      <c r="CQ105" s="9">
        <f>CF72-CF77</f>
        <v>8</v>
      </c>
      <c r="CR105" s="4" t="s">
        <v>95</v>
      </c>
      <c r="CS105" s="9"/>
      <c r="CT105" s="198"/>
      <c r="CU105" s="3" t="s">
        <v>77</v>
      </c>
      <c r="CV105" s="23">
        <f>CY88+DC88</f>
        <v>3.0409356725146199E-2</v>
      </c>
      <c r="CW105" s="23">
        <v>0</v>
      </c>
      <c r="CX105" s="23">
        <v>0</v>
      </c>
      <c r="CY105" s="23">
        <f>-CY88</f>
        <v>-2.7777777777777776E-2</v>
      </c>
      <c r="CZ105" s="23">
        <f>DC88</f>
        <v>2.631578947368421E-3</v>
      </c>
      <c r="DA105" s="23">
        <f>DC88</f>
        <v>2.631578947368421E-3</v>
      </c>
      <c r="DB105" s="23">
        <f>DC88</f>
        <v>2.631578947368421E-3</v>
      </c>
      <c r="DC105" s="23">
        <f>DC88</f>
        <v>2.631578947368421E-3</v>
      </c>
      <c r="DD105" s="9"/>
      <c r="DE105" s="4" t="s">
        <v>96</v>
      </c>
      <c r="DF105" s="9"/>
      <c r="DG105" s="9">
        <f>CV72-CV77</f>
        <v>10</v>
      </c>
      <c r="DH105" s="4" t="s">
        <v>95</v>
      </c>
      <c r="DI105" s="9"/>
      <c r="DJ105" s="198"/>
      <c r="DK105" s="3" t="s">
        <v>77</v>
      </c>
      <c r="DL105" s="23">
        <f>DO88+DS88</f>
        <v>3.0409356725146199E-2</v>
      </c>
      <c r="DM105" s="23">
        <v>0</v>
      </c>
      <c r="DN105" s="23">
        <v>0</v>
      </c>
      <c r="DO105" s="23">
        <f>-DO88</f>
        <v>-2.7777777777777776E-2</v>
      </c>
      <c r="DP105" s="23">
        <f>DS88</f>
        <v>2.631578947368421E-3</v>
      </c>
      <c r="DQ105" s="23">
        <f>DS88</f>
        <v>2.631578947368421E-3</v>
      </c>
      <c r="DR105" s="23">
        <f>DS88</f>
        <v>2.631578947368421E-3</v>
      </c>
      <c r="DS105" s="23">
        <f>DS88</f>
        <v>2.631578947368421E-3</v>
      </c>
      <c r="DT105" s="9"/>
      <c r="DU105" s="4" t="s">
        <v>96</v>
      </c>
      <c r="DV105" s="9"/>
      <c r="DW105" s="9">
        <f>DL72-DL77</f>
        <v>10</v>
      </c>
      <c r="DX105" s="4" t="s">
        <v>95</v>
      </c>
      <c r="DY105" s="9"/>
      <c r="DZ105" s="198"/>
      <c r="EA105" s="3" t="s">
        <v>77</v>
      </c>
      <c r="EB105" s="23">
        <f>EE88+EI88</f>
        <v>3.0409356725146199E-2</v>
      </c>
      <c r="EC105" s="23">
        <v>0</v>
      </c>
      <c r="ED105" s="23">
        <v>0</v>
      </c>
      <c r="EE105" s="23">
        <f>-EE88</f>
        <v>-2.7777777777777776E-2</v>
      </c>
      <c r="EF105" s="23">
        <f>EI88</f>
        <v>2.631578947368421E-3</v>
      </c>
      <c r="EG105" s="23">
        <f>EI88</f>
        <v>2.631578947368421E-3</v>
      </c>
      <c r="EH105" s="23">
        <f>EI88</f>
        <v>2.631578947368421E-3</v>
      </c>
      <c r="EI105" s="23">
        <f>EI88</f>
        <v>2.631578947368421E-3</v>
      </c>
      <c r="EJ105" s="9"/>
      <c r="EK105" s="4" t="s">
        <v>96</v>
      </c>
      <c r="EL105" s="9"/>
      <c r="EM105" s="9">
        <f>EB72-EB77</f>
        <v>6.5</v>
      </c>
      <c r="EN105" s="4" t="s">
        <v>95</v>
      </c>
      <c r="EO105" s="9"/>
      <c r="EP105" s="198"/>
      <c r="EQ105" s="3" t="s">
        <v>77</v>
      </c>
      <c r="ER105" s="23">
        <f>EU88+EY88</f>
        <v>3.0409356725146199E-2</v>
      </c>
      <c r="ES105" s="23">
        <v>0</v>
      </c>
      <c r="ET105" s="23">
        <v>0</v>
      </c>
      <c r="EU105" s="23">
        <f>-EU88</f>
        <v>-2.7777777777777776E-2</v>
      </c>
      <c r="EV105" s="23">
        <f>EY88</f>
        <v>2.631578947368421E-3</v>
      </c>
      <c r="EW105" s="23">
        <f>EY88</f>
        <v>2.631578947368421E-3</v>
      </c>
      <c r="EX105" s="23">
        <f>EY88</f>
        <v>2.631578947368421E-3</v>
      </c>
      <c r="EY105" s="23">
        <f>EY88</f>
        <v>2.631578947368421E-3</v>
      </c>
      <c r="EZ105" s="9"/>
      <c r="FA105" s="4" t="s">
        <v>96</v>
      </c>
      <c r="FB105" s="9"/>
      <c r="FC105" s="9">
        <f>ER72-ER77</f>
        <v>2</v>
      </c>
      <c r="FD105" s="4" t="s">
        <v>95</v>
      </c>
      <c r="FE105" s="9"/>
      <c r="FF105" s="198"/>
      <c r="FG105" s="3" t="s">
        <v>77</v>
      </c>
      <c r="FH105" s="23">
        <f>FK88+FO88</f>
        <v>3.0409356725146199E-2</v>
      </c>
      <c r="FI105" s="23">
        <v>0</v>
      </c>
      <c r="FJ105" s="23">
        <v>0</v>
      </c>
      <c r="FK105" s="23">
        <f>-FK88</f>
        <v>-2.7777777777777776E-2</v>
      </c>
      <c r="FL105" s="23">
        <f>FO88</f>
        <v>2.631578947368421E-3</v>
      </c>
      <c r="FM105" s="23">
        <f>FO88</f>
        <v>2.631578947368421E-3</v>
      </c>
      <c r="FN105" s="23">
        <f>FO88</f>
        <v>2.631578947368421E-3</v>
      </c>
      <c r="FO105" s="23">
        <f>FO88</f>
        <v>2.631578947368421E-3</v>
      </c>
      <c r="FP105" s="9"/>
      <c r="FQ105" s="4" t="s">
        <v>96</v>
      </c>
      <c r="FR105" s="9"/>
      <c r="FS105" s="9">
        <f>FH72-FH77</f>
        <v>-4.5</v>
      </c>
      <c r="FT105" s="4" t="s">
        <v>95</v>
      </c>
      <c r="FU105" s="9"/>
      <c r="FV105" s="198"/>
      <c r="FW105" s="3" t="s">
        <v>77</v>
      </c>
      <c r="FX105" s="23">
        <f>GA88+GE88</f>
        <v>3.0409356725146199E-2</v>
      </c>
      <c r="FY105" s="23">
        <v>0</v>
      </c>
      <c r="FZ105" s="23">
        <v>0</v>
      </c>
      <c r="GA105" s="23">
        <f>-GA88</f>
        <v>-2.7777777777777776E-2</v>
      </c>
      <c r="GB105" s="23">
        <f>GE88</f>
        <v>2.631578947368421E-3</v>
      </c>
      <c r="GC105" s="23">
        <f>GE88</f>
        <v>2.631578947368421E-3</v>
      </c>
      <c r="GD105" s="23">
        <f>GE88</f>
        <v>2.631578947368421E-3</v>
      </c>
      <c r="GE105" s="23">
        <f>GE88</f>
        <v>2.631578947368421E-3</v>
      </c>
      <c r="GF105" s="9"/>
      <c r="GG105" s="4" t="s">
        <v>96</v>
      </c>
      <c r="GH105" s="9"/>
      <c r="GI105" s="9">
        <f>FX72-FX77</f>
        <v>-7</v>
      </c>
      <c r="GJ105" s="4" t="s">
        <v>95</v>
      </c>
      <c r="GK105" s="9"/>
      <c r="GL105" s="210"/>
    </row>
    <row r="106" spans="2:194" x14ac:dyDescent="0.2">
      <c r="B106" s="198"/>
      <c r="C106" s="3" t="s">
        <v>78</v>
      </c>
      <c r="D106" s="23">
        <f>E105</f>
        <v>0</v>
      </c>
      <c r="E106" s="24">
        <f>D88+H88+E88</f>
        <v>2.4467251825742393E-2</v>
      </c>
      <c r="F106" s="24">
        <f>-E88</f>
        <v>-5.4945054945054949E-3</v>
      </c>
      <c r="G106" s="24">
        <v>0</v>
      </c>
      <c r="H106" s="24">
        <v>0</v>
      </c>
      <c r="I106" s="24">
        <v>0</v>
      </c>
      <c r="J106" s="24">
        <v>0</v>
      </c>
      <c r="K106" s="24">
        <f>H88</f>
        <v>1.1111111111111112E-2</v>
      </c>
      <c r="L106" s="9"/>
      <c r="M106" s="19" t="s">
        <v>97</v>
      </c>
      <c r="N106" s="9"/>
      <c r="O106" s="9">
        <v>0</v>
      </c>
      <c r="P106" s="19" t="s">
        <v>87</v>
      </c>
      <c r="Q106" s="9"/>
      <c r="R106" s="198"/>
      <c r="S106" s="3" t="s">
        <v>78</v>
      </c>
      <c r="T106" s="23">
        <f>U105</f>
        <v>0</v>
      </c>
      <c r="U106" s="24">
        <f>T88+X88+U88</f>
        <v>2.4467251825742393E-2</v>
      </c>
      <c r="V106" s="24">
        <f>-U88</f>
        <v>-5.4945054945054949E-3</v>
      </c>
      <c r="W106" s="24">
        <v>0</v>
      </c>
      <c r="X106" s="24">
        <v>0</v>
      </c>
      <c r="Y106" s="24">
        <v>0</v>
      </c>
      <c r="Z106" s="24">
        <v>0</v>
      </c>
      <c r="AA106" s="24">
        <f>X88</f>
        <v>1.1111111111111112E-2</v>
      </c>
      <c r="AB106" s="9"/>
      <c r="AC106" s="19" t="s">
        <v>97</v>
      </c>
      <c r="AD106" s="9"/>
      <c r="AE106" s="9">
        <v>0</v>
      </c>
      <c r="AF106" s="19" t="s">
        <v>87</v>
      </c>
      <c r="AG106" s="9"/>
      <c r="AH106" s="198"/>
      <c r="AI106" s="3" t="s">
        <v>78</v>
      </c>
      <c r="AJ106" s="23">
        <f>AK105</f>
        <v>0</v>
      </c>
      <c r="AK106" s="24">
        <f>AJ88+AN88+AK88</f>
        <v>2.4467251825742393E-2</v>
      </c>
      <c r="AL106" s="24">
        <f>-AK88</f>
        <v>-5.4945054945054949E-3</v>
      </c>
      <c r="AM106" s="24">
        <v>0</v>
      </c>
      <c r="AN106" s="24">
        <v>0</v>
      </c>
      <c r="AO106" s="24">
        <v>0</v>
      </c>
      <c r="AP106" s="24">
        <v>0</v>
      </c>
      <c r="AQ106" s="24">
        <f>AN88</f>
        <v>1.1111111111111112E-2</v>
      </c>
      <c r="AR106" s="9"/>
      <c r="AS106" s="19" t="s">
        <v>97</v>
      </c>
      <c r="AT106" s="9"/>
      <c r="AU106" s="9">
        <v>0</v>
      </c>
      <c r="AV106" s="19" t="s">
        <v>87</v>
      </c>
      <c r="AW106" s="9"/>
      <c r="AX106" s="198"/>
      <c r="AY106" s="3" t="s">
        <v>78</v>
      </c>
      <c r="AZ106" s="23">
        <f>BA105</f>
        <v>0</v>
      </c>
      <c r="BA106" s="24">
        <f>AZ88+BD88+BA88</f>
        <v>2.4467251825742393E-2</v>
      </c>
      <c r="BB106" s="24">
        <f>-BA88</f>
        <v>-5.4945054945054949E-3</v>
      </c>
      <c r="BC106" s="24">
        <v>0</v>
      </c>
      <c r="BD106" s="24">
        <v>0</v>
      </c>
      <c r="BE106" s="24">
        <v>0</v>
      </c>
      <c r="BF106" s="24">
        <v>0</v>
      </c>
      <c r="BG106" s="24">
        <f>BD88</f>
        <v>1.1111111111111112E-2</v>
      </c>
      <c r="BH106" s="9"/>
      <c r="BI106" s="19" t="s">
        <v>97</v>
      </c>
      <c r="BJ106" s="9"/>
      <c r="BK106" s="9">
        <v>0</v>
      </c>
      <c r="BL106" s="19" t="s">
        <v>87</v>
      </c>
      <c r="BM106" s="9"/>
      <c r="BN106" s="198"/>
      <c r="BO106" s="3" t="s">
        <v>78</v>
      </c>
      <c r="BP106" s="23">
        <f>BQ105</f>
        <v>0</v>
      </c>
      <c r="BQ106" s="24">
        <f>BP88+BT88+BQ88</f>
        <v>2.4467251825742393E-2</v>
      </c>
      <c r="BR106" s="24">
        <f>-BQ88</f>
        <v>-5.4945054945054949E-3</v>
      </c>
      <c r="BS106" s="24">
        <v>0</v>
      </c>
      <c r="BT106" s="24">
        <v>0</v>
      </c>
      <c r="BU106" s="24">
        <v>0</v>
      </c>
      <c r="BV106" s="24">
        <v>0</v>
      </c>
      <c r="BW106" s="24">
        <f>BT88</f>
        <v>1.1111111111111112E-2</v>
      </c>
      <c r="BX106" s="9"/>
      <c r="BY106" s="19" t="s">
        <v>97</v>
      </c>
      <c r="BZ106" s="9"/>
      <c r="CA106" s="9">
        <v>0</v>
      </c>
      <c r="CB106" s="19" t="s">
        <v>87</v>
      </c>
      <c r="CC106" s="9"/>
      <c r="CD106" s="198"/>
      <c r="CE106" s="3" t="s">
        <v>78</v>
      </c>
      <c r="CF106" s="23">
        <f>CG105</f>
        <v>0</v>
      </c>
      <c r="CG106" s="24">
        <f>CF88+CJ88+CG88</f>
        <v>2.4467251825742393E-2</v>
      </c>
      <c r="CH106" s="24">
        <f>-CG88</f>
        <v>-5.4945054945054949E-3</v>
      </c>
      <c r="CI106" s="24">
        <v>0</v>
      </c>
      <c r="CJ106" s="24">
        <v>0</v>
      </c>
      <c r="CK106" s="24">
        <v>0</v>
      </c>
      <c r="CL106" s="24">
        <v>0</v>
      </c>
      <c r="CM106" s="24">
        <f>CJ88</f>
        <v>1.1111111111111112E-2</v>
      </c>
      <c r="CN106" s="9"/>
      <c r="CO106" s="19" t="s">
        <v>97</v>
      </c>
      <c r="CP106" s="9"/>
      <c r="CQ106" s="9">
        <v>0</v>
      </c>
      <c r="CR106" s="19" t="s">
        <v>87</v>
      </c>
      <c r="CS106" s="9"/>
      <c r="CT106" s="198"/>
      <c r="CU106" s="3" t="s">
        <v>78</v>
      </c>
      <c r="CV106" s="23">
        <f>CW105</f>
        <v>0</v>
      </c>
      <c r="CW106" s="24">
        <f>CV88+CZ88+CW88</f>
        <v>2.4467251825742393E-2</v>
      </c>
      <c r="CX106" s="24">
        <f>-CW88</f>
        <v>-5.4945054945054949E-3</v>
      </c>
      <c r="CY106" s="24">
        <v>0</v>
      </c>
      <c r="CZ106" s="24">
        <v>0</v>
      </c>
      <c r="DA106" s="24">
        <v>0</v>
      </c>
      <c r="DB106" s="24">
        <v>0</v>
      </c>
      <c r="DC106" s="24">
        <f>CZ88</f>
        <v>1.1111111111111112E-2</v>
      </c>
      <c r="DD106" s="9"/>
      <c r="DE106" s="19" t="s">
        <v>97</v>
      </c>
      <c r="DF106" s="9"/>
      <c r="DG106" s="9">
        <v>0</v>
      </c>
      <c r="DH106" s="19" t="s">
        <v>87</v>
      </c>
      <c r="DI106" s="9"/>
      <c r="DJ106" s="198"/>
      <c r="DK106" s="3" t="s">
        <v>78</v>
      </c>
      <c r="DL106" s="23">
        <f>DM105</f>
        <v>0</v>
      </c>
      <c r="DM106" s="24">
        <f>DL88+DP88+DM88</f>
        <v>2.4467251825742393E-2</v>
      </c>
      <c r="DN106" s="24">
        <f>-DM88</f>
        <v>-5.4945054945054949E-3</v>
      </c>
      <c r="DO106" s="24">
        <v>0</v>
      </c>
      <c r="DP106" s="24">
        <v>0</v>
      </c>
      <c r="DQ106" s="24">
        <v>0</v>
      </c>
      <c r="DR106" s="24">
        <v>0</v>
      </c>
      <c r="DS106" s="24">
        <f>DP88</f>
        <v>1.1111111111111112E-2</v>
      </c>
      <c r="DT106" s="9"/>
      <c r="DU106" s="19" t="s">
        <v>97</v>
      </c>
      <c r="DV106" s="9"/>
      <c r="DW106" s="9">
        <v>0</v>
      </c>
      <c r="DX106" s="19" t="s">
        <v>87</v>
      </c>
      <c r="DY106" s="9"/>
      <c r="DZ106" s="198"/>
      <c r="EA106" s="3" t="s">
        <v>78</v>
      </c>
      <c r="EB106" s="23">
        <f>EC105</f>
        <v>0</v>
      </c>
      <c r="EC106" s="24">
        <f>EB88+EF88+EC88</f>
        <v>2.4467251825742393E-2</v>
      </c>
      <c r="ED106" s="24">
        <f>-EC88</f>
        <v>-5.4945054945054949E-3</v>
      </c>
      <c r="EE106" s="24">
        <v>0</v>
      </c>
      <c r="EF106" s="24">
        <v>0</v>
      </c>
      <c r="EG106" s="24">
        <v>0</v>
      </c>
      <c r="EH106" s="24">
        <v>0</v>
      </c>
      <c r="EI106" s="24">
        <f>EF88</f>
        <v>1.1111111111111112E-2</v>
      </c>
      <c r="EJ106" s="9"/>
      <c r="EK106" s="19" t="s">
        <v>97</v>
      </c>
      <c r="EL106" s="9"/>
      <c r="EM106" s="9">
        <v>0</v>
      </c>
      <c r="EN106" s="19" t="s">
        <v>87</v>
      </c>
      <c r="EO106" s="9"/>
      <c r="EP106" s="198"/>
      <c r="EQ106" s="3" t="s">
        <v>78</v>
      </c>
      <c r="ER106" s="23">
        <f>ES105</f>
        <v>0</v>
      </c>
      <c r="ES106" s="24">
        <f>ER88+EV88+ES88</f>
        <v>2.4467251825742393E-2</v>
      </c>
      <c r="ET106" s="24">
        <f>-ES88</f>
        <v>-5.4945054945054949E-3</v>
      </c>
      <c r="EU106" s="24">
        <v>0</v>
      </c>
      <c r="EV106" s="24">
        <v>0</v>
      </c>
      <c r="EW106" s="24">
        <v>0</v>
      </c>
      <c r="EX106" s="24">
        <v>0</v>
      </c>
      <c r="EY106" s="24">
        <f>EV88</f>
        <v>1.1111111111111112E-2</v>
      </c>
      <c r="EZ106" s="9"/>
      <c r="FA106" s="19" t="s">
        <v>97</v>
      </c>
      <c r="FB106" s="9"/>
      <c r="FC106" s="9">
        <v>0</v>
      </c>
      <c r="FD106" s="19" t="s">
        <v>87</v>
      </c>
      <c r="FE106" s="9"/>
      <c r="FF106" s="198"/>
      <c r="FG106" s="3" t="s">
        <v>78</v>
      </c>
      <c r="FH106" s="23">
        <f>FI105</f>
        <v>0</v>
      </c>
      <c r="FI106" s="24">
        <f>FH88+FL88+FI88</f>
        <v>2.4467251825742393E-2</v>
      </c>
      <c r="FJ106" s="24">
        <f>-FI88</f>
        <v>-5.4945054945054949E-3</v>
      </c>
      <c r="FK106" s="24">
        <v>0</v>
      </c>
      <c r="FL106" s="24">
        <v>0</v>
      </c>
      <c r="FM106" s="24">
        <v>0</v>
      </c>
      <c r="FN106" s="24">
        <v>0</v>
      </c>
      <c r="FO106" s="24">
        <f>FL88</f>
        <v>1.1111111111111112E-2</v>
      </c>
      <c r="FP106" s="9"/>
      <c r="FQ106" s="19" t="s">
        <v>97</v>
      </c>
      <c r="FR106" s="9"/>
      <c r="FS106" s="9">
        <v>0</v>
      </c>
      <c r="FT106" s="19" t="s">
        <v>87</v>
      </c>
      <c r="FU106" s="9"/>
      <c r="FV106" s="198"/>
      <c r="FW106" s="3" t="s">
        <v>78</v>
      </c>
      <c r="FX106" s="23">
        <f>FY105</f>
        <v>0</v>
      </c>
      <c r="FY106" s="24">
        <f>FX88+GB88+FY88</f>
        <v>2.4467251825742393E-2</v>
      </c>
      <c r="FZ106" s="24">
        <f>-FY88</f>
        <v>-5.4945054945054949E-3</v>
      </c>
      <c r="GA106" s="24">
        <v>0</v>
      </c>
      <c r="GB106" s="24">
        <v>0</v>
      </c>
      <c r="GC106" s="24">
        <v>0</v>
      </c>
      <c r="GD106" s="24">
        <v>0</v>
      </c>
      <c r="GE106" s="24">
        <f>GB88</f>
        <v>1.1111111111111112E-2</v>
      </c>
      <c r="GF106" s="9"/>
      <c r="GG106" s="19" t="s">
        <v>97</v>
      </c>
      <c r="GH106" s="9"/>
      <c r="GI106" s="9">
        <v>0</v>
      </c>
      <c r="GJ106" s="19" t="s">
        <v>87</v>
      </c>
      <c r="GK106" s="9"/>
      <c r="GL106" s="210"/>
    </row>
    <row r="107" spans="2:194" x14ac:dyDescent="0.2">
      <c r="B107" s="198"/>
      <c r="C107" s="3" t="s">
        <v>79</v>
      </c>
      <c r="D107" s="23">
        <f>F105</f>
        <v>0</v>
      </c>
      <c r="E107" s="24">
        <f>F106</f>
        <v>-5.4945054945054949E-3</v>
      </c>
      <c r="F107" s="23">
        <f>E88+I88+F88</f>
        <v>2.1868774500353447E-2</v>
      </c>
      <c r="G107" s="23">
        <f>-F88</f>
        <v>-5.263157894736842E-3</v>
      </c>
      <c r="H107" s="23">
        <v>0</v>
      </c>
      <c r="I107" s="23">
        <v>0</v>
      </c>
      <c r="J107" s="23">
        <f>I88</f>
        <v>1.1111111111111112E-2</v>
      </c>
      <c r="K107" s="23">
        <f>I88</f>
        <v>1.1111111111111112E-2</v>
      </c>
      <c r="L107" s="9"/>
      <c r="M107" s="19" t="s">
        <v>98</v>
      </c>
      <c r="N107" s="9"/>
      <c r="O107" s="9">
        <v>0</v>
      </c>
      <c r="P107" s="19" t="s">
        <v>87</v>
      </c>
      <c r="Q107" s="9"/>
      <c r="R107" s="198"/>
      <c r="S107" s="3" t="s">
        <v>79</v>
      </c>
      <c r="T107" s="23">
        <f>V105</f>
        <v>0</v>
      </c>
      <c r="U107" s="24">
        <f>V106</f>
        <v>-5.4945054945054949E-3</v>
      </c>
      <c r="V107" s="23">
        <f>U88+Y88+V88</f>
        <v>2.1868774500353447E-2</v>
      </c>
      <c r="W107" s="23">
        <f>-V88</f>
        <v>-5.263157894736842E-3</v>
      </c>
      <c r="X107" s="23">
        <v>0</v>
      </c>
      <c r="Y107" s="23">
        <v>0</v>
      </c>
      <c r="Z107" s="23">
        <f>Y88</f>
        <v>1.1111111111111112E-2</v>
      </c>
      <c r="AA107" s="23">
        <f>Y88</f>
        <v>1.1111111111111112E-2</v>
      </c>
      <c r="AB107" s="9"/>
      <c r="AC107" s="19" t="s">
        <v>98</v>
      </c>
      <c r="AD107" s="9"/>
      <c r="AE107" s="9">
        <v>0</v>
      </c>
      <c r="AF107" s="19" t="s">
        <v>87</v>
      </c>
      <c r="AG107" s="9"/>
      <c r="AH107" s="198"/>
      <c r="AI107" s="3" t="s">
        <v>79</v>
      </c>
      <c r="AJ107" s="23">
        <f>AL105</f>
        <v>0</v>
      </c>
      <c r="AK107" s="24">
        <f>AL106</f>
        <v>-5.4945054945054949E-3</v>
      </c>
      <c r="AL107" s="23">
        <f>AK88+AO88+AL88</f>
        <v>2.1868774500353447E-2</v>
      </c>
      <c r="AM107" s="23">
        <f>-AL88</f>
        <v>-5.263157894736842E-3</v>
      </c>
      <c r="AN107" s="23">
        <v>0</v>
      </c>
      <c r="AO107" s="23">
        <v>0</v>
      </c>
      <c r="AP107" s="23">
        <f>AO88</f>
        <v>1.1111111111111112E-2</v>
      </c>
      <c r="AQ107" s="23">
        <f>AO88</f>
        <v>1.1111111111111112E-2</v>
      </c>
      <c r="AR107" s="9"/>
      <c r="AS107" s="19" t="s">
        <v>98</v>
      </c>
      <c r="AT107" s="9"/>
      <c r="AU107" s="9">
        <v>0</v>
      </c>
      <c r="AV107" s="19" t="s">
        <v>87</v>
      </c>
      <c r="AW107" s="9"/>
      <c r="AX107" s="198"/>
      <c r="AY107" s="3" t="s">
        <v>79</v>
      </c>
      <c r="AZ107" s="23">
        <f>BB105</f>
        <v>0</v>
      </c>
      <c r="BA107" s="24">
        <f>BB106</f>
        <v>-5.4945054945054949E-3</v>
      </c>
      <c r="BB107" s="23">
        <f>BA88+BE88+BB88</f>
        <v>2.1868774500353447E-2</v>
      </c>
      <c r="BC107" s="23">
        <f>-BB88</f>
        <v>-5.263157894736842E-3</v>
      </c>
      <c r="BD107" s="23">
        <v>0</v>
      </c>
      <c r="BE107" s="23">
        <v>0</v>
      </c>
      <c r="BF107" s="23">
        <f>BE88</f>
        <v>1.1111111111111112E-2</v>
      </c>
      <c r="BG107" s="23">
        <f>BE88</f>
        <v>1.1111111111111112E-2</v>
      </c>
      <c r="BH107" s="9"/>
      <c r="BI107" s="19" t="s">
        <v>98</v>
      </c>
      <c r="BJ107" s="9"/>
      <c r="BK107" s="9">
        <v>0</v>
      </c>
      <c r="BL107" s="19" t="s">
        <v>87</v>
      </c>
      <c r="BM107" s="9"/>
      <c r="BN107" s="198"/>
      <c r="BO107" s="3" t="s">
        <v>79</v>
      </c>
      <c r="BP107" s="23">
        <f>BR105</f>
        <v>0</v>
      </c>
      <c r="BQ107" s="24">
        <f>BR106</f>
        <v>-5.4945054945054949E-3</v>
      </c>
      <c r="BR107" s="23">
        <f>BQ88+BU88+BR88</f>
        <v>2.1868774500353447E-2</v>
      </c>
      <c r="BS107" s="23">
        <f>-BR88</f>
        <v>-5.263157894736842E-3</v>
      </c>
      <c r="BT107" s="23">
        <v>0</v>
      </c>
      <c r="BU107" s="23">
        <v>0</v>
      </c>
      <c r="BV107" s="23">
        <f>BU88</f>
        <v>1.1111111111111112E-2</v>
      </c>
      <c r="BW107" s="23">
        <f>BU88</f>
        <v>1.1111111111111112E-2</v>
      </c>
      <c r="BX107" s="9"/>
      <c r="BY107" s="19" t="s">
        <v>98</v>
      </c>
      <c r="BZ107" s="9"/>
      <c r="CA107" s="9">
        <v>0</v>
      </c>
      <c r="CB107" s="19" t="s">
        <v>87</v>
      </c>
      <c r="CC107" s="9"/>
      <c r="CD107" s="198"/>
      <c r="CE107" s="3" t="s">
        <v>79</v>
      </c>
      <c r="CF107" s="23">
        <f>CH105</f>
        <v>0</v>
      </c>
      <c r="CG107" s="24">
        <f>CH106</f>
        <v>-5.4945054945054949E-3</v>
      </c>
      <c r="CH107" s="23">
        <f>CG88+CK88+CH88</f>
        <v>2.1868774500353447E-2</v>
      </c>
      <c r="CI107" s="23">
        <f>-CH88</f>
        <v>-5.263157894736842E-3</v>
      </c>
      <c r="CJ107" s="23">
        <v>0</v>
      </c>
      <c r="CK107" s="23">
        <v>0</v>
      </c>
      <c r="CL107" s="23">
        <f>CK88</f>
        <v>1.1111111111111112E-2</v>
      </c>
      <c r="CM107" s="23">
        <f>CK88</f>
        <v>1.1111111111111112E-2</v>
      </c>
      <c r="CN107" s="9"/>
      <c r="CO107" s="19" t="s">
        <v>98</v>
      </c>
      <c r="CP107" s="9"/>
      <c r="CQ107" s="9">
        <v>0</v>
      </c>
      <c r="CR107" s="19" t="s">
        <v>87</v>
      </c>
      <c r="CS107" s="9"/>
      <c r="CT107" s="198"/>
      <c r="CU107" s="3" t="s">
        <v>79</v>
      </c>
      <c r="CV107" s="23">
        <f>CX105</f>
        <v>0</v>
      </c>
      <c r="CW107" s="24">
        <f>CX106</f>
        <v>-5.4945054945054949E-3</v>
      </c>
      <c r="CX107" s="23">
        <f>CW88+DA88+CX88</f>
        <v>2.1868774500353447E-2</v>
      </c>
      <c r="CY107" s="23">
        <f>-CX88</f>
        <v>-5.263157894736842E-3</v>
      </c>
      <c r="CZ107" s="23">
        <v>0</v>
      </c>
      <c r="DA107" s="23">
        <v>0</v>
      </c>
      <c r="DB107" s="23">
        <f>DA88</f>
        <v>1.1111111111111112E-2</v>
      </c>
      <c r="DC107" s="23">
        <f>DA88</f>
        <v>1.1111111111111112E-2</v>
      </c>
      <c r="DD107" s="9"/>
      <c r="DE107" s="19" t="s">
        <v>98</v>
      </c>
      <c r="DF107" s="9"/>
      <c r="DG107" s="9">
        <v>0</v>
      </c>
      <c r="DH107" s="19" t="s">
        <v>87</v>
      </c>
      <c r="DI107" s="9"/>
      <c r="DJ107" s="198"/>
      <c r="DK107" s="3" t="s">
        <v>79</v>
      </c>
      <c r="DL107" s="23">
        <f>DN105</f>
        <v>0</v>
      </c>
      <c r="DM107" s="24">
        <f>DN106</f>
        <v>-5.4945054945054949E-3</v>
      </c>
      <c r="DN107" s="23">
        <f>DM88+DQ88+DN88</f>
        <v>2.1868774500353447E-2</v>
      </c>
      <c r="DO107" s="23">
        <f>-DN88</f>
        <v>-5.263157894736842E-3</v>
      </c>
      <c r="DP107" s="23">
        <v>0</v>
      </c>
      <c r="DQ107" s="23">
        <v>0</v>
      </c>
      <c r="DR107" s="23">
        <f>DQ88</f>
        <v>1.1111111111111112E-2</v>
      </c>
      <c r="DS107" s="23">
        <f>DQ88</f>
        <v>1.1111111111111112E-2</v>
      </c>
      <c r="DT107" s="9"/>
      <c r="DU107" s="19" t="s">
        <v>98</v>
      </c>
      <c r="DV107" s="9"/>
      <c r="DW107" s="9">
        <v>0</v>
      </c>
      <c r="DX107" s="19" t="s">
        <v>87</v>
      </c>
      <c r="DY107" s="9"/>
      <c r="DZ107" s="198"/>
      <c r="EA107" s="3" t="s">
        <v>79</v>
      </c>
      <c r="EB107" s="23">
        <f>ED105</f>
        <v>0</v>
      </c>
      <c r="EC107" s="24">
        <f>ED106</f>
        <v>-5.4945054945054949E-3</v>
      </c>
      <c r="ED107" s="23">
        <f>EC88+EG88+ED88</f>
        <v>2.1868774500353447E-2</v>
      </c>
      <c r="EE107" s="23">
        <f>-ED88</f>
        <v>-5.263157894736842E-3</v>
      </c>
      <c r="EF107" s="23">
        <v>0</v>
      </c>
      <c r="EG107" s="23">
        <v>0</v>
      </c>
      <c r="EH107" s="23">
        <f>EG88</f>
        <v>1.1111111111111112E-2</v>
      </c>
      <c r="EI107" s="23">
        <f>EG88</f>
        <v>1.1111111111111112E-2</v>
      </c>
      <c r="EJ107" s="9"/>
      <c r="EK107" s="19" t="s">
        <v>98</v>
      </c>
      <c r="EL107" s="9"/>
      <c r="EM107" s="9">
        <v>0</v>
      </c>
      <c r="EN107" s="19" t="s">
        <v>87</v>
      </c>
      <c r="EO107" s="9"/>
      <c r="EP107" s="198"/>
      <c r="EQ107" s="3" t="s">
        <v>79</v>
      </c>
      <c r="ER107" s="23">
        <f>ET105</f>
        <v>0</v>
      </c>
      <c r="ES107" s="24">
        <f>ET106</f>
        <v>-5.4945054945054949E-3</v>
      </c>
      <c r="ET107" s="23">
        <f>ES88+EW88+ET88</f>
        <v>2.1868774500353447E-2</v>
      </c>
      <c r="EU107" s="23">
        <f>-ET88</f>
        <v>-5.263157894736842E-3</v>
      </c>
      <c r="EV107" s="23">
        <v>0</v>
      </c>
      <c r="EW107" s="23">
        <v>0</v>
      </c>
      <c r="EX107" s="23">
        <f>EW88</f>
        <v>1.1111111111111112E-2</v>
      </c>
      <c r="EY107" s="23">
        <f>EW88</f>
        <v>1.1111111111111112E-2</v>
      </c>
      <c r="EZ107" s="9"/>
      <c r="FA107" s="19" t="s">
        <v>98</v>
      </c>
      <c r="FB107" s="9"/>
      <c r="FC107" s="9">
        <v>0</v>
      </c>
      <c r="FD107" s="19" t="s">
        <v>87</v>
      </c>
      <c r="FE107" s="9"/>
      <c r="FF107" s="198"/>
      <c r="FG107" s="3" t="s">
        <v>79</v>
      </c>
      <c r="FH107" s="23">
        <f>FJ105</f>
        <v>0</v>
      </c>
      <c r="FI107" s="24">
        <f>FJ106</f>
        <v>-5.4945054945054949E-3</v>
      </c>
      <c r="FJ107" s="23">
        <f>FI88+FM88+FJ88</f>
        <v>2.1868774500353447E-2</v>
      </c>
      <c r="FK107" s="23">
        <f>-FJ88</f>
        <v>-5.263157894736842E-3</v>
      </c>
      <c r="FL107" s="23">
        <v>0</v>
      </c>
      <c r="FM107" s="23">
        <v>0</v>
      </c>
      <c r="FN107" s="23">
        <f>FM88</f>
        <v>1.1111111111111112E-2</v>
      </c>
      <c r="FO107" s="23">
        <f>FM88</f>
        <v>1.1111111111111112E-2</v>
      </c>
      <c r="FP107" s="9"/>
      <c r="FQ107" s="19" t="s">
        <v>98</v>
      </c>
      <c r="FR107" s="9"/>
      <c r="FS107" s="9">
        <v>0</v>
      </c>
      <c r="FT107" s="19" t="s">
        <v>87</v>
      </c>
      <c r="FU107" s="9"/>
      <c r="FV107" s="198"/>
      <c r="FW107" s="3" t="s">
        <v>79</v>
      </c>
      <c r="FX107" s="23">
        <f>FZ105</f>
        <v>0</v>
      </c>
      <c r="FY107" s="24">
        <f>FZ106</f>
        <v>-5.4945054945054949E-3</v>
      </c>
      <c r="FZ107" s="23">
        <f>FY88+GC88+FZ88</f>
        <v>2.1868774500353447E-2</v>
      </c>
      <c r="GA107" s="23">
        <f>-FZ88</f>
        <v>-5.263157894736842E-3</v>
      </c>
      <c r="GB107" s="23">
        <v>0</v>
      </c>
      <c r="GC107" s="23">
        <v>0</v>
      </c>
      <c r="GD107" s="23">
        <f>GC88</f>
        <v>1.1111111111111112E-2</v>
      </c>
      <c r="GE107" s="23">
        <f>GC88</f>
        <v>1.1111111111111112E-2</v>
      </c>
      <c r="GF107" s="9"/>
      <c r="GG107" s="19" t="s">
        <v>98</v>
      </c>
      <c r="GH107" s="9"/>
      <c r="GI107" s="9">
        <v>0</v>
      </c>
      <c r="GJ107" s="19" t="s">
        <v>87</v>
      </c>
      <c r="GK107" s="9"/>
      <c r="GL107" s="210"/>
    </row>
    <row r="108" spans="2:194" x14ac:dyDescent="0.2">
      <c r="B108" s="198"/>
      <c r="C108" s="3" t="s">
        <v>80</v>
      </c>
      <c r="D108" s="23">
        <f>G105</f>
        <v>-2.7777777777777776E-2</v>
      </c>
      <c r="E108" s="24">
        <f>G106</f>
        <v>0</v>
      </c>
      <c r="F108" s="23">
        <f>G107</f>
        <v>-5.263157894736842E-3</v>
      </c>
      <c r="G108" s="24">
        <f>F88+J88+G88</f>
        <v>4.4152046783625734E-2</v>
      </c>
      <c r="H108" s="24">
        <v>0</v>
      </c>
      <c r="I108" s="24">
        <f>J88</f>
        <v>1.1111111111111112E-2</v>
      </c>
      <c r="J108" s="24">
        <f>J88</f>
        <v>1.1111111111111112E-2</v>
      </c>
      <c r="K108" s="24">
        <f>J88</f>
        <v>1.1111111111111112E-2</v>
      </c>
      <c r="L108" s="9"/>
      <c r="M108" s="19" t="s">
        <v>99</v>
      </c>
      <c r="N108" s="9"/>
      <c r="O108" s="9">
        <v>0</v>
      </c>
      <c r="P108" s="19" t="s">
        <v>87</v>
      </c>
      <c r="Q108" s="9"/>
      <c r="R108" s="198"/>
      <c r="S108" s="3" t="s">
        <v>80</v>
      </c>
      <c r="T108" s="23">
        <f>W105</f>
        <v>-2.7777777777777776E-2</v>
      </c>
      <c r="U108" s="24">
        <f>W106</f>
        <v>0</v>
      </c>
      <c r="V108" s="23">
        <f>W107</f>
        <v>-5.263157894736842E-3</v>
      </c>
      <c r="W108" s="24">
        <f>V88+Z88+W88</f>
        <v>4.4152046783625734E-2</v>
      </c>
      <c r="X108" s="24">
        <v>0</v>
      </c>
      <c r="Y108" s="24">
        <f>Z88</f>
        <v>1.1111111111111112E-2</v>
      </c>
      <c r="Z108" s="24">
        <f>Z88</f>
        <v>1.1111111111111112E-2</v>
      </c>
      <c r="AA108" s="24">
        <f>Z88</f>
        <v>1.1111111111111112E-2</v>
      </c>
      <c r="AB108" s="9"/>
      <c r="AC108" s="19" t="s">
        <v>99</v>
      </c>
      <c r="AD108" s="9"/>
      <c r="AE108" s="9">
        <v>0</v>
      </c>
      <c r="AF108" s="19" t="s">
        <v>87</v>
      </c>
      <c r="AG108" s="9"/>
      <c r="AH108" s="198"/>
      <c r="AI108" s="3" t="s">
        <v>80</v>
      </c>
      <c r="AJ108" s="23">
        <f>AM105</f>
        <v>-2.7777777777777776E-2</v>
      </c>
      <c r="AK108" s="24">
        <f>AM106</f>
        <v>0</v>
      </c>
      <c r="AL108" s="23">
        <f>AM107</f>
        <v>-5.263157894736842E-3</v>
      </c>
      <c r="AM108" s="24">
        <f>AL88+AP88+AM88</f>
        <v>4.4152046783625734E-2</v>
      </c>
      <c r="AN108" s="24">
        <v>0</v>
      </c>
      <c r="AO108" s="24">
        <f>AP88</f>
        <v>1.1111111111111112E-2</v>
      </c>
      <c r="AP108" s="24">
        <f>AP88</f>
        <v>1.1111111111111112E-2</v>
      </c>
      <c r="AQ108" s="24">
        <f>AP88</f>
        <v>1.1111111111111112E-2</v>
      </c>
      <c r="AR108" s="9"/>
      <c r="AS108" s="19" t="s">
        <v>99</v>
      </c>
      <c r="AT108" s="9"/>
      <c r="AU108" s="9">
        <v>0</v>
      </c>
      <c r="AV108" s="19" t="s">
        <v>87</v>
      </c>
      <c r="AW108" s="9"/>
      <c r="AX108" s="198"/>
      <c r="AY108" s="3" t="s">
        <v>80</v>
      </c>
      <c r="AZ108" s="23">
        <f>BC105</f>
        <v>-2.7777777777777776E-2</v>
      </c>
      <c r="BA108" s="24">
        <f>BC106</f>
        <v>0</v>
      </c>
      <c r="BB108" s="23">
        <f>BC107</f>
        <v>-5.263157894736842E-3</v>
      </c>
      <c r="BC108" s="24">
        <f>BB88+BF88+BC88</f>
        <v>4.4152046783625734E-2</v>
      </c>
      <c r="BD108" s="24">
        <v>0</v>
      </c>
      <c r="BE108" s="24">
        <f>BF88</f>
        <v>1.1111111111111112E-2</v>
      </c>
      <c r="BF108" s="24">
        <f>BF88</f>
        <v>1.1111111111111112E-2</v>
      </c>
      <c r="BG108" s="24">
        <f>BF88</f>
        <v>1.1111111111111112E-2</v>
      </c>
      <c r="BH108" s="9"/>
      <c r="BI108" s="19" t="s">
        <v>99</v>
      </c>
      <c r="BJ108" s="9"/>
      <c r="BK108" s="9">
        <v>0</v>
      </c>
      <c r="BL108" s="19" t="s">
        <v>87</v>
      </c>
      <c r="BM108" s="9"/>
      <c r="BN108" s="198"/>
      <c r="BO108" s="3" t="s">
        <v>80</v>
      </c>
      <c r="BP108" s="23">
        <f>BS105</f>
        <v>-2.7777777777777776E-2</v>
      </c>
      <c r="BQ108" s="24">
        <f>BS106</f>
        <v>0</v>
      </c>
      <c r="BR108" s="23">
        <f>BS107</f>
        <v>-5.263157894736842E-3</v>
      </c>
      <c r="BS108" s="24">
        <f>BR88+BV88+BS88</f>
        <v>4.4152046783625734E-2</v>
      </c>
      <c r="BT108" s="24">
        <v>0</v>
      </c>
      <c r="BU108" s="24">
        <f>BV88</f>
        <v>1.1111111111111112E-2</v>
      </c>
      <c r="BV108" s="24">
        <f>BV88</f>
        <v>1.1111111111111112E-2</v>
      </c>
      <c r="BW108" s="24">
        <f>BV88</f>
        <v>1.1111111111111112E-2</v>
      </c>
      <c r="BX108" s="9"/>
      <c r="BY108" s="19" t="s">
        <v>99</v>
      </c>
      <c r="BZ108" s="9"/>
      <c r="CA108" s="9">
        <v>0</v>
      </c>
      <c r="CB108" s="19" t="s">
        <v>87</v>
      </c>
      <c r="CC108" s="9"/>
      <c r="CD108" s="198"/>
      <c r="CE108" s="3" t="s">
        <v>80</v>
      </c>
      <c r="CF108" s="23">
        <f>CI105</f>
        <v>-2.7777777777777776E-2</v>
      </c>
      <c r="CG108" s="24">
        <f>CI106</f>
        <v>0</v>
      </c>
      <c r="CH108" s="23">
        <f>CI107</f>
        <v>-5.263157894736842E-3</v>
      </c>
      <c r="CI108" s="24">
        <f>CH88+CL88+CI88</f>
        <v>4.4152046783625734E-2</v>
      </c>
      <c r="CJ108" s="24">
        <v>0</v>
      </c>
      <c r="CK108" s="24">
        <f>CL88</f>
        <v>1.1111111111111112E-2</v>
      </c>
      <c r="CL108" s="24">
        <f>CL88</f>
        <v>1.1111111111111112E-2</v>
      </c>
      <c r="CM108" s="24">
        <f>CL88</f>
        <v>1.1111111111111112E-2</v>
      </c>
      <c r="CN108" s="9"/>
      <c r="CO108" s="19" t="s">
        <v>99</v>
      </c>
      <c r="CP108" s="9"/>
      <c r="CQ108" s="9">
        <v>0</v>
      </c>
      <c r="CR108" s="19" t="s">
        <v>87</v>
      </c>
      <c r="CS108" s="9"/>
      <c r="CT108" s="198"/>
      <c r="CU108" s="3" t="s">
        <v>80</v>
      </c>
      <c r="CV108" s="23">
        <f>CY105</f>
        <v>-2.7777777777777776E-2</v>
      </c>
      <c r="CW108" s="24">
        <f>CY106</f>
        <v>0</v>
      </c>
      <c r="CX108" s="23">
        <f>CY107</f>
        <v>-5.263157894736842E-3</v>
      </c>
      <c r="CY108" s="24">
        <f>CX88+DB88+CY88</f>
        <v>4.4152046783625734E-2</v>
      </c>
      <c r="CZ108" s="24">
        <v>0</v>
      </c>
      <c r="DA108" s="24">
        <f>DB88</f>
        <v>1.1111111111111112E-2</v>
      </c>
      <c r="DB108" s="24">
        <f>DB88</f>
        <v>1.1111111111111112E-2</v>
      </c>
      <c r="DC108" s="24">
        <f>DB88</f>
        <v>1.1111111111111112E-2</v>
      </c>
      <c r="DD108" s="9"/>
      <c r="DE108" s="19" t="s">
        <v>99</v>
      </c>
      <c r="DF108" s="9"/>
      <c r="DG108" s="9">
        <v>0</v>
      </c>
      <c r="DH108" s="19" t="s">
        <v>87</v>
      </c>
      <c r="DI108" s="9"/>
      <c r="DJ108" s="198"/>
      <c r="DK108" s="3" t="s">
        <v>80</v>
      </c>
      <c r="DL108" s="23">
        <f>DO105</f>
        <v>-2.7777777777777776E-2</v>
      </c>
      <c r="DM108" s="24">
        <f>DO106</f>
        <v>0</v>
      </c>
      <c r="DN108" s="23">
        <f>DO107</f>
        <v>-5.263157894736842E-3</v>
      </c>
      <c r="DO108" s="24">
        <f>DN88+DR88+DO88</f>
        <v>4.4152046783625734E-2</v>
      </c>
      <c r="DP108" s="24">
        <v>0</v>
      </c>
      <c r="DQ108" s="24">
        <f>DR88</f>
        <v>1.1111111111111112E-2</v>
      </c>
      <c r="DR108" s="24">
        <f>DR88</f>
        <v>1.1111111111111112E-2</v>
      </c>
      <c r="DS108" s="24">
        <f>DR88</f>
        <v>1.1111111111111112E-2</v>
      </c>
      <c r="DT108" s="9"/>
      <c r="DU108" s="19" t="s">
        <v>99</v>
      </c>
      <c r="DV108" s="9"/>
      <c r="DW108" s="9">
        <v>0</v>
      </c>
      <c r="DX108" s="19" t="s">
        <v>87</v>
      </c>
      <c r="DY108" s="9"/>
      <c r="DZ108" s="198"/>
      <c r="EA108" s="3" t="s">
        <v>80</v>
      </c>
      <c r="EB108" s="23">
        <f>EE105</f>
        <v>-2.7777777777777776E-2</v>
      </c>
      <c r="EC108" s="24">
        <f>EE106</f>
        <v>0</v>
      </c>
      <c r="ED108" s="23">
        <f>EE107</f>
        <v>-5.263157894736842E-3</v>
      </c>
      <c r="EE108" s="24">
        <f>ED88+EH88+EE88</f>
        <v>4.4152046783625734E-2</v>
      </c>
      <c r="EF108" s="24">
        <v>0</v>
      </c>
      <c r="EG108" s="24">
        <f>EH88</f>
        <v>1.1111111111111112E-2</v>
      </c>
      <c r="EH108" s="24">
        <f>EH88</f>
        <v>1.1111111111111112E-2</v>
      </c>
      <c r="EI108" s="24">
        <f>EH88</f>
        <v>1.1111111111111112E-2</v>
      </c>
      <c r="EJ108" s="9"/>
      <c r="EK108" s="19" t="s">
        <v>99</v>
      </c>
      <c r="EL108" s="9"/>
      <c r="EM108" s="9">
        <v>0</v>
      </c>
      <c r="EN108" s="19" t="s">
        <v>87</v>
      </c>
      <c r="EO108" s="9"/>
      <c r="EP108" s="198"/>
      <c r="EQ108" s="3" t="s">
        <v>80</v>
      </c>
      <c r="ER108" s="23">
        <f>EU105</f>
        <v>-2.7777777777777776E-2</v>
      </c>
      <c r="ES108" s="24">
        <f>EU106</f>
        <v>0</v>
      </c>
      <c r="ET108" s="23">
        <f>EU107</f>
        <v>-5.263157894736842E-3</v>
      </c>
      <c r="EU108" s="24">
        <f>ET88+EX88+EU88</f>
        <v>4.4152046783625734E-2</v>
      </c>
      <c r="EV108" s="24">
        <v>0</v>
      </c>
      <c r="EW108" s="24">
        <f>EX88</f>
        <v>1.1111111111111112E-2</v>
      </c>
      <c r="EX108" s="24">
        <f>EX88</f>
        <v>1.1111111111111112E-2</v>
      </c>
      <c r="EY108" s="24">
        <f>EX88</f>
        <v>1.1111111111111112E-2</v>
      </c>
      <c r="EZ108" s="9"/>
      <c r="FA108" s="19" t="s">
        <v>99</v>
      </c>
      <c r="FB108" s="9"/>
      <c r="FC108" s="9">
        <v>0</v>
      </c>
      <c r="FD108" s="19" t="s">
        <v>87</v>
      </c>
      <c r="FE108" s="9"/>
      <c r="FF108" s="198"/>
      <c r="FG108" s="3" t="s">
        <v>80</v>
      </c>
      <c r="FH108" s="23">
        <f>FK105</f>
        <v>-2.7777777777777776E-2</v>
      </c>
      <c r="FI108" s="24">
        <f>FK106</f>
        <v>0</v>
      </c>
      <c r="FJ108" s="23">
        <f>FK107</f>
        <v>-5.263157894736842E-3</v>
      </c>
      <c r="FK108" s="24">
        <f>FJ88+FN88+FK88</f>
        <v>4.4152046783625734E-2</v>
      </c>
      <c r="FL108" s="24">
        <v>0</v>
      </c>
      <c r="FM108" s="24">
        <f>FN88</f>
        <v>1.1111111111111112E-2</v>
      </c>
      <c r="FN108" s="24">
        <f>FN88</f>
        <v>1.1111111111111112E-2</v>
      </c>
      <c r="FO108" s="24">
        <f>FN88</f>
        <v>1.1111111111111112E-2</v>
      </c>
      <c r="FP108" s="9"/>
      <c r="FQ108" s="19" t="s">
        <v>99</v>
      </c>
      <c r="FR108" s="9"/>
      <c r="FS108" s="9">
        <v>0</v>
      </c>
      <c r="FT108" s="19" t="s">
        <v>87</v>
      </c>
      <c r="FU108" s="9"/>
      <c r="FV108" s="198"/>
      <c r="FW108" s="3" t="s">
        <v>80</v>
      </c>
      <c r="FX108" s="23">
        <f>GA105</f>
        <v>-2.7777777777777776E-2</v>
      </c>
      <c r="FY108" s="24">
        <f>GA106</f>
        <v>0</v>
      </c>
      <c r="FZ108" s="23">
        <f>GA107</f>
        <v>-5.263157894736842E-3</v>
      </c>
      <c r="GA108" s="24">
        <f>FZ88+GD88+GA88</f>
        <v>4.4152046783625734E-2</v>
      </c>
      <c r="GB108" s="24">
        <v>0</v>
      </c>
      <c r="GC108" s="24">
        <f>GD88</f>
        <v>1.1111111111111112E-2</v>
      </c>
      <c r="GD108" s="24">
        <f>GD88</f>
        <v>1.1111111111111112E-2</v>
      </c>
      <c r="GE108" s="24">
        <f>GD88</f>
        <v>1.1111111111111112E-2</v>
      </c>
      <c r="GF108" s="9"/>
      <c r="GG108" s="19" t="s">
        <v>99</v>
      </c>
      <c r="GH108" s="9"/>
      <c r="GI108" s="9">
        <v>0</v>
      </c>
      <c r="GJ108" s="19" t="s">
        <v>87</v>
      </c>
      <c r="GK108" s="9"/>
      <c r="GL108" s="210"/>
    </row>
    <row r="109" spans="2:194" x14ac:dyDescent="0.2">
      <c r="B109" s="198"/>
      <c r="C109" s="3" t="s">
        <v>81</v>
      </c>
      <c r="D109" s="23">
        <f>H105</f>
        <v>2.631578947368421E-3</v>
      </c>
      <c r="E109" s="24">
        <f>H106</f>
        <v>0</v>
      </c>
      <c r="F109" s="23">
        <f>H107</f>
        <v>0</v>
      </c>
      <c r="G109" s="24">
        <f>H108</f>
        <v>0</v>
      </c>
      <c r="H109" s="23">
        <f>K88+N85</f>
        <v>1000.0026315789473</v>
      </c>
      <c r="I109" s="23">
        <f>K88</f>
        <v>2.631578947368421E-3</v>
      </c>
      <c r="J109" s="23">
        <f>K88</f>
        <v>2.631578947368421E-3</v>
      </c>
      <c r="K109" s="23">
        <f>K88</f>
        <v>2.631578947368421E-3</v>
      </c>
      <c r="L109" s="9"/>
      <c r="M109" s="19" t="s">
        <v>103</v>
      </c>
      <c r="N109" s="9"/>
      <c r="O109" s="9">
        <f>D76-D77</f>
        <v>8</v>
      </c>
      <c r="P109" s="19" t="s">
        <v>102</v>
      </c>
      <c r="Q109" s="9"/>
      <c r="R109" s="198"/>
      <c r="S109" s="3" t="s">
        <v>81</v>
      </c>
      <c r="T109" s="23">
        <f>X105</f>
        <v>2.631578947368421E-3</v>
      </c>
      <c r="U109" s="24">
        <f>X106</f>
        <v>0</v>
      </c>
      <c r="V109" s="23">
        <f>X107</f>
        <v>0</v>
      </c>
      <c r="W109" s="24">
        <f>X108</f>
        <v>0</v>
      </c>
      <c r="X109" s="23">
        <f>AA88+AD85</f>
        <v>1000.0026315789473</v>
      </c>
      <c r="Y109" s="23">
        <f>AA88</f>
        <v>2.631578947368421E-3</v>
      </c>
      <c r="Z109" s="23">
        <f>AA88</f>
        <v>2.631578947368421E-3</v>
      </c>
      <c r="AA109" s="23">
        <f>AA88</f>
        <v>2.631578947368421E-3</v>
      </c>
      <c r="AB109" s="9"/>
      <c r="AC109" s="19" t="s">
        <v>103</v>
      </c>
      <c r="AD109" s="9"/>
      <c r="AE109" s="9">
        <f>T76-T77</f>
        <v>7.5</v>
      </c>
      <c r="AF109" s="19" t="s">
        <v>102</v>
      </c>
      <c r="AG109" s="9"/>
      <c r="AH109" s="198"/>
      <c r="AI109" s="3" t="s">
        <v>81</v>
      </c>
      <c r="AJ109" s="23">
        <f>AN105</f>
        <v>2.631578947368421E-3</v>
      </c>
      <c r="AK109" s="24">
        <f>AN106</f>
        <v>0</v>
      </c>
      <c r="AL109" s="23">
        <f>AN107</f>
        <v>0</v>
      </c>
      <c r="AM109" s="24">
        <f>AN108</f>
        <v>0</v>
      </c>
      <c r="AN109" s="23">
        <f>AQ88+AT85</f>
        <v>1000.0026315789473</v>
      </c>
      <c r="AO109" s="23">
        <f>AQ88</f>
        <v>2.631578947368421E-3</v>
      </c>
      <c r="AP109" s="23">
        <f>AQ88</f>
        <v>2.631578947368421E-3</v>
      </c>
      <c r="AQ109" s="23">
        <f>AQ88</f>
        <v>2.631578947368421E-3</v>
      </c>
      <c r="AR109" s="9"/>
      <c r="AS109" s="19" t="s">
        <v>103</v>
      </c>
      <c r="AT109" s="9"/>
      <c r="AU109" s="9">
        <f>AJ76-AJ77</f>
        <v>7</v>
      </c>
      <c r="AV109" s="19" t="s">
        <v>102</v>
      </c>
      <c r="AW109" s="9"/>
      <c r="AX109" s="198"/>
      <c r="AY109" s="3" t="s">
        <v>81</v>
      </c>
      <c r="AZ109" s="23">
        <f>BD105</f>
        <v>2.631578947368421E-3</v>
      </c>
      <c r="BA109" s="24">
        <f>BD106</f>
        <v>0</v>
      </c>
      <c r="BB109" s="23">
        <f>BD107</f>
        <v>0</v>
      </c>
      <c r="BC109" s="24">
        <f>BD108</f>
        <v>0</v>
      </c>
      <c r="BD109" s="23">
        <f>BG88+BJ85</f>
        <v>1000.0026315789473</v>
      </c>
      <c r="BE109" s="23">
        <f>BG88</f>
        <v>2.631578947368421E-3</v>
      </c>
      <c r="BF109" s="23">
        <f>BG88</f>
        <v>2.631578947368421E-3</v>
      </c>
      <c r="BG109" s="23">
        <f>BG88</f>
        <v>2.631578947368421E-3</v>
      </c>
      <c r="BH109" s="9"/>
      <c r="BI109" s="19" t="s">
        <v>103</v>
      </c>
      <c r="BJ109" s="9"/>
      <c r="BK109" s="9">
        <f>AZ76-AZ77</f>
        <v>6</v>
      </c>
      <c r="BL109" s="19" t="s">
        <v>102</v>
      </c>
      <c r="BM109" s="9"/>
      <c r="BN109" s="198"/>
      <c r="BO109" s="3" t="s">
        <v>81</v>
      </c>
      <c r="BP109" s="23">
        <f>BT105</f>
        <v>2.631578947368421E-3</v>
      </c>
      <c r="BQ109" s="24">
        <f>BT106</f>
        <v>0</v>
      </c>
      <c r="BR109" s="23">
        <f>BT107</f>
        <v>0</v>
      </c>
      <c r="BS109" s="24">
        <f>BT108</f>
        <v>0</v>
      </c>
      <c r="BT109" s="23">
        <f>BW88+BZ85</f>
        <v>1000.0026315789473</v>
      </c>
      <c r="BU109" s="23">
        <f>BW88</f>
        <v>2.631578947368421E-3</v>
      </c>
      <c r="BV109" s="23">
        <f>BW88</f>
        <v>2.631578947368421E-3</v>
      </c>
      <c r="BW109" s="23">
        <f>BW88</f>
        <v>2.631578947368421E-3</v>
      </c>
      <c r="BX109" s="9"/>
      <c r="BY109" s="19" t="s">
        <v>103</v>
      </c>
      <c r="BZ109" s="9"/>
      <c r="CA109" s="9">
        <f>BP76-BP77</f>
        <v>5.5</v>
      </c>
      <c r="CB109" s="19" t="s">
        <v>102</v>
      </c>
      <c r="CC109" s="9"/>
      <c r="CD109" s="198"/>
      <c r="CE109" s="3" t="s">
        <v>81</v>
      </c>
      <c r="CF109" s="23">
        <f>CJ105</f>
        <v>2.631578947368421E-3</v>
      </c>
      <c r="CG109" s="24">
        <f>CJ106</f>
        <v>0</v>
      </c>
      <c r="CH109" s="23">
        <f>CJ107</f>
        <v>0</v>
      </c>
      <c r="CI109" s="24">
        <f>CJ108</f>
        <v>0</v>
      </c>
      <c r="CJ109" s="23">
        <f>CM88+CP85</f>
        <v>1000.0026315789473</v>
      </c>
      <c r="CK109" s="23">
        <f>CM88</f>
        <v>2.631578947368421E-3</v>
      </c>
      <c r="CL109" s="23">
        <f>CM88</f>
        <v>2.631578947368421E-3</v>
      </c>
      <c r="CM109" s="23">
        <f>CM88</f>
        <v>2.631578947368421E-3</v>
      </c>
      <c r="CN109" s="9"/>
      <c r="CO109" s="19" t="s">
        <v>103</v>
      </c>
      <c r="CP109" s="9"/>
      <c r="CQ109" s="9">
        <f>CF76-CF77</f>
        <v>5</v>
      </c>
      <c r="CR109" s="19" t="s">
        <v>102</v>
      </c>
      <c r="CS109" s="9"/>
      <c r="CT109" s="198"/>
      <c r="CU109" s="3" t="s">
        <v>81</v>
      </c>
      <c r="CV109" s="23">
        <f>CZ105</f>
        <v>2.631578947368421E-3</v>
      </c>
      <c r="CW109" s="24">
        <f>CZ106</f>
        <v>0</v>
      </c>
      <c r="CX109" s="23">
        <f>CZ107</f>
        <v>0</v>
      </c>
      <c r="CY109" s="24">
        <f>CZ108</f>
        <v>0</v>
      </c>
      <c r="CZ109" s="23">
        <f>DC88+DF85</f>
        <v>1000.0026315789473</v>
      </c>
      <c r="DA109" s="23">
        <f>DC88</f>
        <v>2.631578947368421E-3</v>
      </c>
      <c r="DB109" s="23">
        <f>DC88</f>
        <v>2.631578947368421E-3</v>
      </c>
      <c r="DC109" s="23">
        <f>DC88</f>
        <v>2.631578947368421E-3</v>
      </c>
      <c r="DD109" s="9"/>
      <c r="DE109" s="19" t="s">
        <v>103</v>
      </c>
      <c r="DF109" s="9"/>
      <c r="DG109" s="9">
        <f>CV76-CV77</f>
        <v>5</v>
      </c>
      <c r="DH109" s="19" t="s">
        <v>102</v>
      </c>
      <c r="DI109" s="9"/>
      <c r="DJ109" s="198"/>
      <c r="DK109" s="3" t="s">
        <v>81</v>
      </c>
      <c r="DL109" s="23">
        <f>DP105</f>
        <v>2.631578947368421E-3</v>
      </c>
      <c r="DM109" s="24">
        <f>DP106</f>
        <v>0</v>
      </c>
      <c r="DN109" s="23">
        <f>DP107</f>
        <v>0</v>
      </c>
      <c r="DO109" s="24">
        <f>DP108</f>
        <v>0</v>
      </c>
      <c r="DP109" s="23">
        <f>DS88+DV85</f>
        <v>1000.0026315789473</v>
      </c>
      <c r="DQ109" s="23">
        <f>DS88</f>
        <v>2.631578947368421E-3</v>
      </c>
      <c r="DR109" s="23">
        <f>DS88</f>
        <v>2.631578947368421E-3</v>
      </c>
      <c r="DS109" s="23">
        <f>DS88</f>
        <v>2.631578947368421E-3</v>
      </c>
      <c r="DT109" s="9"/>
      <c r="DU109" s="19" t="s">
        <v>103</v>
      </c>
      <c r="DV109" s="9"/>
      <c r="DW109" s="9">
        <f>DL76-DL77</f>
        <v>5</v>
      </c>
      <c r="DX109" s="19" t="s">
        <v>102</v>
      </c>
      <c r="DY109" s="9"/>
      <c r="DZ109" s="198"/>
      <c r="EA109" s="3" t="s">
        <v>81</v>
      </c>
      <c r="EB109" s="23">
        <f>EF105</f>
        <v>2.631578947368421E-3</v>
      </c>
      <c r="EC109" s="24">
        <f>EF106</f>
        <v>0</v>
      </c>
      <c r="ED109" s="23">
        <f>EF107</f>
        <v>0</v>
      </c>
      <c r="EE109" s="24">
        <f>EF108</f>
        <v>0</v>
      </c>
      <c r="EF109" s="23">
        <f>EI88+EL85</f>
        <v>1000.0026315789473</v>
      </c>
      <c r="EG109" s="23">
        <f>EI88</f>
        <v>2.631578947368421E-3</v>
      </c>
      <c r="EH109" s="23">
        <f>EI88</f>
        <v>2.631578947368421E-3</v>
      </c>
      <c r="EI109" s="23">
        <f>EI88</f>
        <v>2.631578947368421E-3</v>
      </c>
      <c r="EJ109" s="9"/>
      <c r="EK109" s="19" t="s">
        <v>103</v>
      </c>
      <c r="EL109" s="9"/>
      <c r="EM109" s="9">
        <f>EB76-EB77</f>
        <v>5.5</v>
      </c>
      <c r="EN109" s="19" t="s">
        <v>102</v>
      </c>
      <c r="EO109" s="9"/>
      <c r="EP109" s="198"/>
      <c r="EQ109" s="3" t="s">
        <v>81</v>
      </c>
      <c r="ER109" s="23">
        <f>EV105</f>
        <v>2.631578947368421E-3</v>
      </c>
      <c r="ES109" s="24">
        <f>EV106</f>
        <v>0</v>
      </c>
      <c r="ET109" s="23">
        <f>EV107</f>
        <v>0</v>
      </c>
      <c r="EU109" s="24">
        <f>EV108</f>
        <v>0</v>
      </c>
      <c r="EV109" s="23">
        <f>EY88+FB85</f>
        <v>1000.0026315789473</v>
      </c>
      <c r="EW109" s="23">
        <f>EY88</f>
        <v>2.631578947368421E-3</v>
      </c>
      <c r="EX109" s="23">
        <f>EY88</f>
        <v>2.631578947368421E-3</v>
      </c>
      <c r="EY109" s="23">
        <f>EY88</f>
        <v>2.631578947368421E-3</v>
      </c>
      <c r="EZ109" s="9"/>
      <c r="FA109" s="19" t="s">
        <v>103</v>
      </c>
      <c r="FB109" s="9"/>
      <c r="FC109" s="9">
        <f>ER76-ER77</f>
        <v>6</v>
      </c>
      <c r="FD109" s="19" t="s">
        <v>102</v>
      </c>
      <c r="FE109" s="9"/>
      <c r="FF109" s="198"/>
      <c r="FG109" s="3" t="s">
        <v>81</v>
      </c>
      <c r="FH109" s="23">
        <f>FL105</f>
        <v>2.631578947368421E-3</v>
      </c>
      <c r="FI109" s="24">
        <f>FL106</f>
        <v>0</v>
      </c>
      <c r="FJ109" s="23">
        <f>FL107</f>
        <v>0</v>
      </c>
      <c r="FK109" s="24">
        <f>FL108</f>
        <v>0</v>
      </c>
      <c r="FL109" s="23">
        <f>FO88+FR85</f>
        <v>1000.0026315789473</v>
      </c>
      <c r="FM109" s="23">
        <f>FO88</f>
        <v>2.631578947368421E-3</v>
      </c>
      <c r="FN109" s="23">
        <f>FO88</f>
        <v>2.631578947368421E-3</v>
      </c>
      <c r="FO109" s="23">
        <f>FO88</f>
        <v>2.631578947368421E-3</v>
      </c>
      <c r="FP109" s="9"/>
      <c r="FQ109" s="19" t="s">
        <v>103</v>
      </c>
      <c r="FR109" s="9"/>
      <c r="FS109" s="9">
        <f>FH76-FH77</f>
        <v>6.5</v>
      </c>
      <c r="FT109" s="19" t="s">
        <v>102</v>
      </c>
      <c r="FU109" s="9"/>
      <c r="FV109" s="198"/>
      <c r="FW109" s="3" t="s">
        <v>81</v>
      </c>
      <c r="FX109" s="23">
        <f>GB105</f>
        <v>2.631578947368421E-3</v>
      </c>
      <c r="FY109" s="24">
        <f>GB106</f>
        <v>0</v>
      </c>
      <c r="FZ109" s="23">
        <f>GB107</f>
        <v>0</v>
      </c>
      <c r="GA109" s="24">
        <f>GB108</f>
        <v>0</v>
      </c>
      <c r="GB109" s="23">
        <f>GE88+GH85</f>
        <v>1000.0026315789473</v>
      </c>
      <c r="GC109" s="23">
        <f>GE88</f>
        <v>2.631578947368421E-3</v>
      </c>
      <c r="GD109" s="23">
        <f>GE88</f>
        <v>2.631578947368421E-3</v>
      </c>
      <c r="GE109" s="23">
        <f>GE88</f>
        <v>2.631578947368421E-3</v>
      </c>
      <c r="GF109" s="9"/>
      <c r="GG109" s="19" t="s">
        <v>103</v>
      </c>
      <c r="GH109" s="9"/>
      <c r="GI109" s="9">
        <f>FX76-FX77</f>
        <v>7</v>
      </c>
      <c r="GJ109" s="19" t="s">
        <v>102</v>
      </c>
      <c r="GK109" s="9"/>
      <c r="GL109" s="210"/>
    </row>
    <row r="110" spans="2:194" x14ac:dyDescent="0.2">
      <c r="B110" s="198"/>
      <c r="C110" s="3" t="s">
        <v>82</v>
      </c>
      <c r="D110" s="23">
        <f>I105</f>
        <v>2.631578947368421E-3</v>
      </c>
      <c r="E110" s="24">
        <f>I106</f>
        <v>0</v>
      </c>
      <c r="F110" s="23">
        <f>I107</f>
        <v>0</v>
      </c>
      <c r="G110" s="24">
        <f>I108</f>
        <v>1.1111111111111112E-2</v>
      </c>
      <c r="H110" s="23">
        <f>I109</f>
        <v>2.631578947368421E-3</v>
      </c>
      <c r="I110" s="24">
        <f>J88+K88+N86</f>
        <v>1.3742690058479532E-2</v>
      </c>
      <c r="J110" s="24">
        <f>J88+K88</f>
        <v>1.3742690058479532E-2</v>
      </c>
      <c r="K110" s="24">
        <f>J88+K88</f>
        <v>1.3742690058479532E-2</v>
      </c>
      <c r="L110" s="9"/>
      <c r="M110" s="19" t="s">
        <v>106</v>
      </c>
      <c r="N110" s="9"/>
      <c r="O110" s="9">
        <f>D75-D77</f>
        <v>11</v>
      </c>
      <c r="P110" s="19" t="s">
        <v>105</v>
      </c>
      <c r="Q110" s="9"/>
      <c r="R110" s="198"/>
      <c r="S110" s="3" t="s">
        <v>82</v>
      </c>
      <c r="T110" s="23">
        <f>Y105</f>
        <v>2.631578947368421E-3</v>
      </c>
      <c r="U110" s="24">
        <f>Y106</f>
        <v>0</v>
      </c>
      <c r="V110" s="23">
        <f>Y107</f>
        <v>0</v>
      </c>
      <c r="W110" s="24">
        <f>Y108</f>
        <v>1.1111111111111112E-2</v>
      </c>
      <c r="X110" s="23">
        <f>Y109</f>
        <v>2.631578947368421E-3</v>
      </c>
      <c r="Y110" s="24">
        <f>Z88+AA88+AD86</f>
        <v>1.3742690058479532E-2</v>
      </c>
      <c r="Z110" s="24">
        <f>Z88+AA88</f>
        <v>1.3742690058479532E-2</v>
      </c>
      <c r="AA110" s="24">
        <f>Z88+AA88</f>
        <v>1.3742690058479532E-2</v>
      </c>
      <c r="AB110" s="9"/>
      <c r="AC110" s="19" t="s">
        <v>106</v>
      </c>
      <c r="AD110" s="9"/>
      <c r="AE110" s="9">
        <f>T75-T77</f>
        <v>10.5</v>
      </c>
      <c r="AF110" s="19" t="s">
        <v>105</v>
      </c>
      <c r="AG110" s="9"/>
      <c r="AH110" s="198"/>
      <c r="AI110" s="3" t="s">
        <v>82</v>
      </c>
      <c r="AJ110" s="23">
        <f>AO105</f>
        <v>2.631578947368421E-3</v>
      </c>
      <c r="AK110" s="24">
        <f>AO106</f>
        <v>0</v>
      </c>
      <c r="AL110" s="23">
        <f>AO107</f>
        <v>0</v>
      </c>
      <c r="AM110" s="24">
        <f>AO108</f>
        <v>1.1111111111111112E-2</v>
      </c>
      <c r="AN110" s="23">
        <f>AO109</f>
        <v>2.631578947368421E-3</v>
      </c>
      <c r="AO110" s="24">
        <f>AP88+AQ88+AT86</f>
        <v>1.3742690058479532E-2</v>
      </c>
      <c r="AP110" s="24">
        <f>AP88+AQ88</f>
        <v>1.3742690058479532E-2</v>
      </c>
      <c r="AQ110" s="24">
        <f>AP88+AQ88</f>
        <v>1.3742690058479532E-2</v>
      </c>
      <c r="AR110" s="9"/>
      <c r="AS110" s="19" t="s">
        <v>106</v>
      </c>
      <c r="AT110" s="9"/>
      <c r="AU110" s="9">
        <f>AJ75-AJ77</f>
        <v>10</v>
      </c>
      <c r="AV110" s="19" t="s">
        <v>105</v>
      </c>
      <c r="AW110" s="9"/>
      <c r="AX110" s="198"/>
      <c r="AY110" s="3" t="s">
        <v>82</v>
      </c>
      <c r="AZ110" s="23">
        <f>BE105</f>
        <v>2.631578947368421E-3</v>
      </c>
      <c r="BA110" s="24">
        <f>BE106</f>
        <v>0</v>
      </c>
      <c r="BB110" s="23">
        <f>BE107</f>
        <v>0</v>
      </c>
      <c r="BC110" s="24">
        <f>BE108</f>
        <v>1.1111111111111112E-2</v>
      </c>
      <c r="BD110" s="23">
        <f>BE109</f>
        <v>2.631578947368421E-3</v>
      </c>
      <c r="BE110" s="24">
        <f>BF88+BG88+BJ86</f>
        <v>1.3742690058479532E-2</v>
      </c>
      <c r="BF110" s="24">
        <f>BF88+BG88</f>
        <v>1.3742690058479532E-2</v>
      </c>
      <c r="BG110" s="24">
        <f>BF88+BG88</f>
        <v>1.3742690058479532E-2</v>
      </c>
      <c r="BH110" s="9"/>
      <c r="BI110" s="19" t="s">
        <v>106</v>
      </c>
      <c r="BJ110" s="9"/>
      <c r="BK110" s="9">
        <f>AZ75-AZ77</f>
        <v>9</v>
      </c>
      <c r="BL110" s="19" t="s">
        <v>105</v>
      </c>
      <c r="BM110" s="9"/>
      <c r="BN110" s="198"/>
      <c r="BO110" s="3" t="s">
        <v>82</v>
      </c>
      <c r="BP110" s="23">
        <f>BU105</f>
        <v>2.631578947368421E-3</v>
      </c>
      <c r="BQ110" s="24">
        <f>BU106</f>
        <v>0</v>
      </c>
      <c r="BR110" s="23">
        <f>BU107</f>
        <v>0</v>
      </c>
      <c r="BS110" s="24">
        <f>BU108</f>
        <v>1.1111111111111112E-2</v>
      </c>
      <c r="BT110" s="23">
        <f>BU109</f>
        <v>2.631578947368421E-3</v>
      </c>
      <c r="BU110" s="24">
        <f>BV88+BW88+BZ86</f>
        <v>1.3742690058479532E-2</v>
      </c>
      <c r="BV110" s="24">
        <f>BV88+BW88</f>
        <v>1.3742690058479532E-2</v>
      </c>
      <c r="BW110" s="24">
        <f>BV88+BW88</f>
        <v>1.3742690058479532E-2</v>
      </c>
      <c r="BX110" s="9"/>
      <c r="BY110" s="19" t="s">
        <v>106</v>
      </c>
      <c r="BZ110" s="9"/>
      <c r="CA110" s="9">
        <f>BP75-BP77</f>
        <v>8.5</v>
      </c>
      <c r="CB110" s="19" t="s">
        <v>105</v>
      </c>
      <c r="CC110" s="9"/>
      <c r="CD110" s="198"/>
      <c r="CE110" s="3" t="s">
        <v>82</v>
      </c>
      <c r="CF110" s="23">
        <f>CK105</f>
        <v>2.631578947368421E-3</v>
      </c>
      <c r="CG110" s="24">
        <f>CK106</f>
        <v>0</v>
      </c>
      <c r="CH110" s="23">
        <f>CK107</f>
        <v>0</v>
      </c>
      <c r="CI110" s="24">
        <f>CK108</f>
        <v>1.1111111111111112E-2</v>
      </c>
      <c r="CJ110" s="23">
        <f>CK109</f>
        <v>2.631578947368421E-3</v>
      </c>
      <c r="CK110" s="24">
        <f>CL88+CM88+CP86</f>
        <v>1.3742690058479532E-2</v>
      </c>
      <c r="CL110" s="24">
        <f>CL88+CM88</f>
        <v>1.3742690058479532E-2</v>
      </c>
      <c r="CM110" s="24">
        <f>CL88+CM88</f>
        <v>1.3742690058479532E-2</v>
      </c>
      <c r="CN110" s="9"/>
      <c r="CO110" s="19" t="s">
        <v>106</v>
      </c>
      <c r="CP110" s="9"/>
      <c r="CQ110" s="9">
        <f>CF75-CF77</f>
        <v>8</v>
      </c>
      <c r="CR110" s="19" t="s">
        <v>105</v>
      </c>
      <c r="CS110" s="9"/>
      <c r="CT110" s="198"/>
      <c r="CU110" s="3" t="s">
        <v>82</v>
      </c>
      <c r="CV110" s="23">
        <f>DA105</f>
        <v>2.631578947368421E-3</v>
      </c>
      <c r="CW110" s="24">
        <f>DA106</f>
        <v>0</v>
      </c>
      <c r="CX110" s="23">
        <f>DA107</f>
        <v>0</v>
      </c>
      <c r="CY110" s="24">
        <f>DA108</f>
        <v>1.1111111111111112E-2</v>
      </c>
      <c r="CZ110" s="23">
        <f>DA109</f>
        <v>2.631578947368421E-3</v>
      </c>
      <c r="DA110" s="24">
        <f>DB88+DC88+DF86</f>
        <v>1.3742690058479532E-2</v>
      </c>
      <c r="DB110" s="24">
        <f>DB88+DC88</f>
        <v>1.3742690058479532E-2</v>
      </c>
      <c r="DC110" s="24">
        <f>DB88+DC88</f>
        <v>1.3742690058479532E-2</v>
      </c>
      <c r="DD110" s="9"/>
      <c r="DE110" s="19" t="s">
        <v>106</v>
      </c>
      <c r="DF110" s="9"/>
      <c r="DG110" s="9">
        <f>CV75-CV77</f>
        <v>8</v>
      </c>
      <c r="DH110" s="19" t="s">
        <v>105</v>
      </c>
      <c r="DI110" s="9"/>
      <c r="DJ110" s="198"/>
      <c r="DK110" s="3" t="s">
        <v>82</v>
      </c>
      <c r="DL110" s="23">
        <f>DQ105</f>
        <v>2.631578947368421E-3</v>
      </c>
      <c r="DM110" s="24">
        <f>DQ106</f>
        <v>0</v>
      </c>
      <c r="DN110" s="23">
        <f>DQ107</f>
        <v>0</v>
      </c>
      <c r="DO110" s="24">
        <f>DQ108</f>
        <v>1.1111111111111112E-2</v>
      </c>
      <c r="DP110" s="23">
        <f>DQ109</f>
        <v>2.631578947368421E-3</v>
      </c>
      <c r="DQ110" s="24">
        <f>DR88+DS88+DV86</f>
        <v>1.3742690058479532E-2</v>
      </c>
      <c r="DR110" s="24">
        <f>DR88+DS88</f>
        <v>1.3742690058479532E-2</v>
      </c>
      <c r="DS110" s="24">
        <f>DR88+DS88</f>
        <v>1.3742690058479532E-2</v>
      </c>
      <c r="DT110" s="9"/>
      <c r="DU110" s="19" t="s">
        <v>106</v>
      </c>
      <c r="DV110" s="9"/>
      <c r="DW110" s="9">
        <f>DL75-DL77</f>
        <v>8</v>
      </c>
      <c r="DX110" s="19" t="s">
        <v>105</v>
      </c>
      <c r="DY110" s="9"/>
      <c r="DZ110" s="198"/>
      <c r="EA110" s="3" t="s">
        <v>82</v>
      </c>
      <c r="EB110" s="23">
        <f>EG105</f>
        <v>2.631578947368421E-3</v>
      </c>
      <c r="EC110" s="24">
        <f>EG106</f>
        <v>0</v>
      </c>
      <c r="ED110" s="23">
        <f>EG107</f>
        <v>0</v>
      </c>
      <c r="EE110" s="24">
        <f>EG108</f>
        <v>1.1111111111111112E-2</v>
      </c>
      <c r="EF110" s="23">
        <f>EG109</f>
        <v>2.631578947368421E-3</v>
      </c>
      <c r="EG110" s="24">
        <f>EH88+EI88+EL86</f>
        <v>1.3742690058479532E-2</v>
      </c>
      <c r="EH110" s="24">
        <f>EH88+EI88</f>
        <v>1.3742690058479532E-2</v>
      </c>
      <c r="EI110" s="24">
        <f>EH88+EI88</f>
        <v>1.3742690058479532E-2</v>
      </c>
      <c r="EJ110" s="9"/>
      <c r="EK110" s="19" t="s">
        <v>106</v>
      </c>
      <c r="EL110" s="9"/>
      <c r="EM110" s="9">
        <f>EB75-EB77</f>
        <v>8.5</v>
      </c>
      <c r="EN110" s="19" t="s">
        <v>105</v>
      </c>
      <c r="EO110" s="9"/>
      <c r="EP110" s="198"/>
      <c r="EQ110" s="3" t="s">
        <v>82</v>
      </c>
      <c r="ER110" s="23">
        <f>EW105</f>
        <v>2.631578947368421E-3</v>
      </c>
      <c r="ES110" s="24">
        <f>EW106</f>
        <v>0</v>
      </c>
      <c r="ET110" s="23">
        <f>EW107</f>
        <v>0</v>
      </c>
      <c r="EU110" s="24">
        <f>EW108</f>
        <v>1.1111111111111112E-2</v>
      </c>
      <c r="EV110" s="23">
        <f>EW109</f>
        <v>2.631578947368421E-3</v>
      </c>
      <c r="EW110" s="24">
        <f>EX88+EY88+FB86</f>
        <v>1.3742690058479532E-2</v>
      </c>
      <c r="EX110" s="24">
        <f>EX88+EY88</f>
        <v>1.3742690058479532E-2</v>
      </c>
      <c r="EY110" s="24">
        <f>EX88+EY88</f>
        <v>1.3742690058479532E-2</v>
      </c>
      <c r="EZ110" s="9"/>
      <c r="FA110" s="19" t="s">
        <v>106</v>
      </c>
      <c r="FB110" s="9"/>
      <c r="FC110" s="9">
        <f>ER75-ER77</f>
        <v>9</v>
      </c>
      <c r="FD110" s="19" t="s">
        <v>105</v>
      </c>
      <c r="FE110" s="9"/>
      <c r="FF110" s="198"/>
      <c r="FG110" s="3" t="s">
        <v>82</v>
      </c>
      <c r="FH110" s="23">
        <f>FM105</f>
        <v>2.631578947368421E-3</v>
      </c>
      <c r="FI110" s="24">
        <f>FM106</f>
        <v>0</v>
      </c>
      <c r="FJ110" s="23">
        <f>FM107</f>
        <v>0</v>
      </c>
      <c r="FK110" s="24">
        <f>FM108</f>
        <v>1.1111111111111112E-2</v>
      </c>
      <c r="FL110" s="23">
        <f>FM109</f>
        <v>2.631578947368421E-3</v>
      </c>
      <c r="FM110" s="24">
        <f>FN88+FO88+FR86</f>
        <v>1.3742690058479532E-2</v>
      </c>
      <c r="FN110" s="24">
        <f>FN88+FO88</f>
        <v>1.3742690058479532E-2</v>
      </c>
      <c r="FO110" s="24">
        <f>FN88+FO88</f>
        <v>1.3742690058479532E-2</v>
      </c>
      <c r="FP110" s="9"/>
      <c r="FQ110" s="19" t="s">
        <v>106</v>
      </c>
      <c r="FR110" s="9"/>
      <c r="FS110" s="9">
        <f>FH75-FH77</f>
        <v>9.5</v>
      </c>
      <c r="FT110" s="19" t="s">
        <v>105</v>
      </c>
      <c r="FU110" s="9"/>
      <c r="FV110" s="198"/>
      <c r="FW110" s="3" t="s">
        <v>82</v>
      </c>
      <c r="FX110" s="23">
        <f>GC105</f>
        <v>2.631578947368421E-3</v>
      </c>
      <c r="FY110" s="24">
        <f>GC106</f>
        <v>0</v>
      </c>
      <c r="FZ110" s="23">
        <f>GC107</f>
        <v>0</v>
      </c>
      <c r="GA110" s="24">
        <f>GC108</f>
        <v>1.1111111111111112E-2</v>
      </c>
      <c r="GB110" s="23">
        <f>GC109</f>
        <v>2.631578947368421E-3</v>
      </c>
      <c r="GC110" s="24">
        <f>GD88+GE88+GH86</f>
        <v>1.3742690058479532E-2</v>
      </c>
      <c r="GD110" s="24">
        <f>GD88+GE88</f>
        <v>1.3742690058479532E-2</v>
      </c>
      <c r="GE110" s="24">
        <f>GD88+GE88</f>
        <v>1.3742690058479532E-2</v>
      </c>
      <c r="GF110" s="9"/>
      <c r="GG110" s="19" t="s">
        <v>106</v>
      </c>
      <c r="GH110" s="9"/>
      <c r="GI110" s="9">
        <f>FX75-FX77</f>
        <v>10</v>
      </c>
      <c r="GJ110" s="19" t="s">
        <v>105</v>
      </c>
      <c r="GK110" s="9"/>
      <c r="GL110" s="210"/>
    </row>
    <row r="111" spans="2:194" x14ac:dyDescent="0.2">
      <c r="B111" s="198"/>
      <c r="C111" s="3" t="s">
        <v>83</v>
      </c>
      <c r="D111" s="23">
        <f>J105</f>
        <v>2.631578947368421E-3</v>
      </c>
      <c r="E111" s="24">
        <f>J106</f>
        <v>0</v>
      </c>
      <c r="F111" s="23">
        <f>J107</f>
        <v>1.1111111111111112E-2</v>
      </c>
      <c r="G111" s="24">
        <f>J108</f>
        <v>1.1111111111111112E-2</v>
      </c>
      <c r="H111" s="23">
        <f>J109</f>
        <v>2.631578947368421E-3</v>
      </c>
      <c r="I111" s="24">
        <f>J110</f>
        <v>1.3742690058479532E-2</v>
      </c>
      <c r="J111" s="23">
        <f>I88+J88+K88+N87</f>
        <v>2.4853801169590645E-2</v>
      </c>
      <c r="K111" s="23">
        <f>I88+J88+K88</f>
        <v>2.4853801169590645E-2</v>
      </c>
      <c r="L111" s="9"/>
      <c r="M111" s="19" t="s">
        <v>108</v>
      </c>
      <c r="N111" s="9"/>
      <c r="O111" s="9">
        <f>D74-D77</f>
        <v>11</v>
      </c>
      <c r="P111" s="19" t="s">
        <v>109</v>
      </c>
      <c r="Q111" s="9"/>
      <c r="R111" s="198"/>
      <c r="S111" s="3" t="s">
        <v>83</v>
      </c>
      <c r="T111" s="23">
        <f>Z105</f>
        <v>2.631578947368421E-3</v>
      </c>
      <c r="U111" s="24">
        <f>Z106</f>
        <v>0</v>
      </c>
      <c r="V111" s="23">
        <f>Z107</f>
        <v>1.1111111111111112E-2</v>
      </c>
      <c r="W111" s="24">
        <f>Z108</f>
        <v>1.1111111111111112E-2</v>
      </c>
      <c r="X111" s="23">
        <f>Z109</f>
        <v>2.631578947368421E-3</v>
      </c>
      <c r="Y111" s="24">
        <f>Z110</f>
        <v>1.3742690058479532E-2</v>
      </c>
      <c r="Z111" s="23">
        <f>Y88+Z88+AA88+AD87</f>
        <v>2.4853801169590645E-2</v>
      </c>
      <c r="AA111" s="23">
        <f>Y88+Z88+AA88</f>
        <v>2.4853801169590645E-2</v>
      </c>
      <c r="AB111" s="9"/>
      <c r="AC111" s="19" t="s">
        <v>108</v>
      </c>
      <c r="AD111" s="9"/>
      <c r="AE111" s="9">
        <f>T74-T77</f>
        <v>10.5</v>
      </c>
      <c r="AF111" s="19" t="s">
        <v>109</v>
      </c>
      <c r="AG111" s="9"/>
      <c r="AH111" s="198"/>
      <c r="AI111" s="3" t="s">
        <v>83</v>
      </c>
      <c r="AJ111" s="23">
        <f>AP105</f>
        <v>2.631578947368421E-3</v>
      </c>
      <c r="AK111" s="24">
        <f>AP106</f>
        <v>0</v>
      </c>
      <c r="AL111" s="23">
        <f>AP107</f>
        <v>1.1111111111111112E-2</v>
      </c>
      <c r="AM111" s="24">
        <f>AP108</f>
        <v>1.1111111111111112E-2</v>
      </c>
      <c r="AN111" s="23">
        <f>AP109</f>
        <v>2.631578947368421E-3</v>
      </c>
      <c r="AO111" s="24">
        <f>AP110</f>
        <v>1.3742690058479532E-2</v>
      </c>
      <c r="AP111" s="23">
        <f>AO88+AP88+AQ88+AT87</f>
        <v>2.4853801169590645E-2</v>
      </c>
      <c r="AQ111" s="23">
        <f>AO88+AP88+AQ88</f>
        <v>2.4853801169590645E-2</v>
      </c>
      <c r="AR111" s="9"/>
      <c r="AS111" s="19" t="s">
        <v>108</v>
      </c>
      <c r="AT111" s="9"/>
      <c r="AU111" s="9">
        <f>AJ74-AJ77</f>
        <v>10</v>
      </c>
      <c r="AV111" s="19" t="s">
        <v>109</v>
      </c>
      <c r="AW111" s="9"/>
      <c r="AX111" s="198"/>
      <c r="AY111" s="3" t="s">
        <v>83</v>
      </c>
      <c r="AZ111" s="23">
        <f>BF105</f>
        <v>2.631578947368421E-3</v>
      </c>
      <c r="BA111" s="24">
        <f>BF106</f>
        <v>0</v>
      </c>
      <c r="BB111" s="23">
        <f>BF107</f>
        <v>1.1111111111111112E-2</v>
      </c>
      <c r="BC111" s="24">
        <f>BF108</f>
        <v>1.1111111111111112E-2</v>
      </c>
      <c r="BD111" s="23">
        <f>BF109</f>
        <v>2.631578947368421E-3</v>
      </c>
      <c r="BE111" s="24">
        <f>BF110</f>
        <v>1.3742690058479532E-2</v>
      </c>
      <c r="BF111" s="23">
        <f>BE88+BF88+BG88+BJ87</f>
        <v>2.4853801169590645E-2</v>
      </c>
      <c r="BG111" s="23">
        <f>BE88+BF88+BG88</f>
        <v>2.4853801169590645E-2</v>
      </c>
      <c r="BH111" s="9"/>
      <c r="BI111" s="19" t="s">
        <v>108</v>
      </c>
      <c r="BJ111" s="9"/>
      <c r="BK111" s="9">
        <f>AZ74-AZ77</f>
        <v>9</v>
      </c>
      <c r="BL111" s="19" t="s">
        <v>109</v>
      </c>
      <c r="BM111" s="9"/>
      <c r="BN111" s="198"/>
      <c r="BO111" s="3" t="s">
        <v>83</v>
      </c>
      <c r="BP111" s="23">
        <f>BV105</f>
        <v>2.631578947368421E-3</v>
      </c>
      <c r="BQ111" s="24">
        <f>BV106</f>
        <v>0</v>
      </c>
      <c r="BR111" s="23">
        <f>BV107</f>
        <v>1.1111111111111112E-2</v>
      </c>
      <c r="BS111" s="24">
        <f>BV108</f>
        <v>1.1111111111111112E-2</v>
      </c>
      <c r="BT111" s="23">
        <f>BV109</f>
        <v>2.631578947368421E-3</v>
      </c>
      <c r="BU111" s="24">
        <f>BV110</f>
        <v>1.3742690058479532E-2</v>
      </c>
      <c r="BV111" s="23">
        <f>BU88+BV88+BW88+BZ87</f>
        <v>2.4853801169590645E-2</v>
      </c>
      <c r="BW111" s="23">
        <f>BU88+BV88+BW88</f>
        <v>2.4853801169590645E-2</v>
      </c>
      <c r="BX111" s="9"/>
      <c r="BY111" s="19" t="s">
        <v>108</v>
      </c>
      <c r="BZ111" s="9"/>
      <c r="CA111" s="9">
        <f>BP74-BP77</f>
        <v>8.5</v>
      </c>
      <c r="CB111" s="19" t="s">
        <v>109</v>
      </c>
      <c r="CC111" s="9"/>
      <c r="CD111" s="198"/>
      <c r="CE111" s="3" t="s">
        <v>83</v>
      </c>
      <c r="CF111" s="23">
        <f>CL105</f>
        <v>2.631578947368421E-3</v>
      </c>
      <c r="CG111" s="24">
        <f>CL106</f>
        <v>0</v>
      </c>
      <c r="CH111" s="23">
        <f>CL107</f>
        <v>1.1111111111111112E-2</v>
      </c>
      <c r="CI111" s="24">
        <f>CL108</f>
        <v>1.1111111111111112E-2</v>
      </c>
      <c r="CJ111" s="23">
        <f>CL109</f>
        <v>2.631578947368421E-3</v>
      </c>
      <c r="CK111" s="24">
        <f>CL110</f>
        <v>1.3742690058479532E-2</v>
      </c>
      <c r="CL111" s="23">
        <f>CK88+CL88+CM88+CP87</f>
        <v>2.4853801169590645E-2</v>
      </c>
      <c r="CM111" s="23">
        <f>CK88+CL88+CM88</f>
        <v>2.4853801169590645E-2</v>
      </c>
      <c r="CN111" s="9"/>
      <c r="CO111" s="19" t="s">
        <v>108</v>
      </c>
      <c r="CP111" s="9"/>
      <c r="CQ111" s="9">
        <f>CF74-CF77</f>
        <v>8</v>
      </c>
      <c r="CR111" s="19" t="s">
        <v>109</v>
      </c>
      <c r="CS111" s="9"/>
      <c r="CT111" s="198"/>
      <c r="CU111" s="3" t="s">
        <v>83</v>
      </c>
      <c r="CV111" s="23">
        <f>DB105</f>
        <v>2.631578947368421E-3</v>
      </c>
      <c r="CW111" s="24">
        <f>DB106</f>
        <v>0</v>
      </c>
      <c r="CX111" s="23">
        <f>DB107</f>
        <v>1.1111111111111112E-2</v>
      </c>
      <c r="CY111" s="24">
        <f>DB108</f>
        <v>1.1111111111111112E-2</v>
      </c>
      <c r="CZ111" s="23">
        <f>DB109</f>
        <v>2.631578947368421E-3</v>
      </c>
      <c r="DA111" s="24">
        <f>DB110</f>
        <v>1.3742690058479532E-2</v>
      </c>
      <c r="DB111" s="23">
        <f>DA88+DB88+DC88+DF87</f>
        <v>2.4853801169590645E-2</v>
      </c>
      <c r="DC111" s="23">
        <f>DA88+DB88+DC88</f>
        <v>2.4853801169590645E-2</v>
      </c>
      <c r="DD111" s="9"/>
      <c r="DE111" s="19" t="s">
        <v>108</v>
      </c>
      <c r="DF111" s="9"/>
      <c r="DG111" s="9">
        <f>CV74-CV77</f>
        <v>10</v>
      </c>
      <c r="DH111" s="19" t="s">
        <v>109</v>
      </c>
      <c r="DI111" s="9"/>
      <c r="DJ111" s="198"/>
      <c r="DK111" s="3" t="s">
        <v>83</v>
      </c>
      <c r="DL111" s="23">
        <f>DR105</f>
        <v>2.631578947368421E-3</v>
      </c>
      <c r="DM111" s="24">
        <f>DR106</f>
        <v>0</v>
      </c>
      <c r="DN111" s="23">
        <f>DR107</f>
        <v>1.1111111111111112E-2</v>
      </c>
      <c r="DO111" s="24">
        <f>DR108</f>
        <v>1.1111111111111112E-2</v>
      </c>
      <c r="DP111" s="23">
        <f>DR109</f>
        <v>2.631578947368421E-3</v>
      </c>
      <c r="DQ111" s="24">
        <f>DR110</f>
        <v>1.3742690058479532E-2</v>
      </c>
      <c r="DR111" s="23">
        <f>DQ88+DR88+DS88+DV87</f>
        <v>2.4853801169590645E-2</v>
      </c>
      <c r="DS111" s="23">
        <f>DQ88+DR88+DS88</f>
        <v>2.4853801169590645E-2</v>
      </c>
      <c r="DT111" s="9"/>
      <c r="DU111" s="19" t="s">
        <v>108</v>
      </c>
      <c r="DV111" s="9"/>
      <c r="DW111" s="9">
        <f>DL74-DL77</f>
        <v>8</v>
      </c>
      <c r="DX111" s="19" t="s">
        <v>109</v>
      </c>
      <c r="DY111" s="9"/>
      <c r="DZ111" s="198"/>
      <c r="EA111" s="3" t="s">
        <v>83</v>
      </c>
      <c r="EB111" s="23">
        <f>EH105</f>
        <v>2.631578947368421E-3</v>
      </c>
      <c r="EC111" s="24">
        <f>EH106</f>
        <v>0</v>
      </c>
      <c r="ED111" s="23">
        <f>EH107</f>
        <v>1.1111111111111112E-2</v>
      </c>
      <c r="EE111" s="24">
        <f>EH108</f>
        <v>1.1111111111111112E-2</v>
      </c>
      <c r="EF111" s="23">
        <f>EH109</f>
        <v>2.631578947368421E-3</v>
      </c>
      <c r="EG111" s="24">
        <f>EH110</f>
        <v>1.3742690058479532E-2</v>
      </c>
      <c r="EH111" s="23">
        <f>EG88+EH88+EI88+EL87</f>
        <v>2.4853801169590645E-2</v>
      </c>
      <c r="EI111" s="23">
        <f>EG88+EH88+EI88</f>
        <v>2.4853801169590645E-2</v>
      </c>
      <c r="EJ111" s="9"/>
      <c r="EK111" s="19" t="s">
        <v>108</v>
      </c>
      <c r="EL111" s="9"/>
      <c r="EM111" s="9">
        <f>EB74-EB77</f>
        <v>8.5</v>
      </c>
      <c r="EN111" s="19" t="s">
        <v>109</v>
      </c>
      <c r="EO111" s="9"/>
      <c r="EP111" s="198"/>
      <c r="EQ111" s="3" t="s">
        <v>83</v>
      </c>
      <c r="ER111" s="23">
        <f>EX105</f>
        <v>2.631578947368421E-3</v>
      </c>
      <c r="ES111" s="24">
        <f>EX106</f>
        <v>0</v>
      </c>
      <c r="ET111" s="23">
        <f>EX107</f>
        <v>1.1111111111111112E-2</v>
      </c>
      <c r="EU111" s="24">
        <f>EX108</f>
        <v>1.1111111111111112E-2</v>
      </c>
      <c r="EV111" s="23">
        <f>EX109</f>
        <v>2.631578947368421E-3</v>
      </c>
      <c r="EW111" s="24">
        <f>EX110</f>
        <v>1.3742690058479532E-2</v>
      </c>
      <c r="EX111" s="23">
        <f>EW88+EX88+EY88+FB87</f>
        <v>2.4853801169590645E-2</v>
      </c>
      <c r="EY111" s="23">
        <f>EW88+EX88+EY88</f>
        <v>2.4853801169590645E-2</v>
      </c>
      <c r="EZ111" s="9"/>
      <c r="FA111" s="19" t="s">
        <v>108</v>
      </c>
      <c r="FB111" s="9"/>
      <c r="FC111" s="9">
        <f>ER74-ER77</f>
        <v>9</v>
      </c>
      <c r="FD111" s="19" t="s">
        <v>109</v>
      </c>
      <c r="FE111" s="9"/>
      <c r="FF111" s="198"/>
      <c r="FG111" s="3" t="s">
        <v>83</v>
      </c>
      <c r="FH111" s="23">
        <f>FN105</f>
        <v>2.631578947368421E-3</v>
      </c>
      <c r="FI111" s="24">
        <f>FN106</f>
        <v>0</v>
      </c>
      <c r="FJ111" s="23">
        <f>FN107</f>
        <v>1.1111111111111112E-2</v>
      </c>
      <c r="FK111" s="24">
        <f>FN108</f>
        <v>1.1111111111111112E-2</v>
      </c>
      <c r="FL111" s="23">
        <f>FN109</f>
        <v>2.631578947368421E-3</v>
      </c>
      <c r="FM111" s="24">
        <f>FN110</f>
        <v>1.3742690058479532E-2</v>
      </c>
      <c r="FN111" s="23">
        <f>FM88+FN88+FO88+FR87</f>
        <v>2.4853801169590645E-2</v>
      </c>
      <c r="FO111" s="23">
        <f>FM88+FN88+FO88</f>
        <v>2.4853801169590645E-2</v>
      </c>
      <c r="FP111" s="9"/>
      <c r="FQ111" s="19" t="s">
        <v>108</v>
      </c>
      <c r="FR111" s="9"/>
      <c r="FS111" s="9">
        <f>FH74-FH77</f>
        <v>9.5</v>
      </c>
      <c r="FT111" s="19" t="s">
        <v>109</v>
      </c>
      <c r="FU111" s="9"/>
      <c r="FV111" s="198"/>
      <c r="FW111" s="3" t="s">
        <v>83</v>
      </c>
      <c r="FX111" s="23">
        <f>GD105</f>
        <v>2.631578947368421E-3</v>
      </c>
      <c r="FY111" s="24">
        <f>GD106</f>
        <v>0</v>
      </c>
      <c r="FZ111" s="23">
        <f>GD107</f>
        <v>1.1111111111111112E-2</v>
      </c>
      <c r="GA111" s="24">
        <f>GD108</f>
        <v>1.1111111111111112E-2</v>
      </c>
      <c r="GB111" s="23">
        <f>GD109</f>
        <v>2.631578947368421E-3</v>
      </c>
      <c r="GC111" s="24">
        <f>GD110</f>
        <v>1.3742690058479532E-2</v>
      </c>
      <c r="GD111" s="23">
        <f>GC88+GD88+GE88+GH87</f>
        <v>2.4853801169590645E-2</v>
      </c>
      <c r="GE111" s="23">
        <f>GC88+GD88+GE88</f>
        <v>2.4853801169590645E-2</v>
      </c>
      <c r="GF111" s="9"/>
      <c r="GG111" s="19" t="s">
        <v>108</v>
      </c>
      <c r="GH111" s="9"/>
      <c r="GI111" s="9">
        <f>FX74-FX77</f>
        <v>10</v>
      </c>
      <c r="GJ111" s="19" t="s">
        <v>109</v>
      </c>
      <c r="GK111" s="9"/>
      <c r="GL111" s="210"/>
    </row>
    <row r="112" spans="2:194" x14ac:dyDescent="0.2">
      <c r="B112" s="198"/>
      <c r="C112" s="3" t="s">
        <v>84</v>
      </c>
      <c r="D112" s="23">
        <f>K105</f>
        <v>2.631578947368421E-3</v>
      </c>
      <c r="E112" s="24">
        <f>K106</f>
        <v>1.1111111111111112E-2</v>
      </c>
      <c r="F112" s="23">
        <f>K107</f>
        <v>1.1111111111111112E-2</v>
      </c>
      <c r="G112" s="24">
        <f>K108</f>
        <v>1.1111111111111112E-2</v>
      </c>
      <c r="H112" s="23">
        <f>K109</f>
        <v>2.631578947368421E-3</v>
      </c>
      <c r="I112" s="24">
        <f>K110</f>
        <v>1.3742690058479532E-2</v>
      </c>
      <c r="J112" s="23">
        <f>K111</f>
        <v>2.4853801169590645E-2</v>
      </c>
      <c r="K112" s="24">
        <f>H88+I88+J88+K88+N88</f>
        <v>3.5964912280701755E-2</v>
      </c>
      <c r="L112" s="9"/>
      <c r="M112" s="19" t="s">
        <v>110</v>
      </c>
      <c r="N112" s="9"/>
      <c r="O112" s="9">
        <f>D73-D77</f>
        <v>10</v>
      </c>
      <c r="P112" s="19" t="s">
        <v>111</v>
      </c>
      <c r="Q112" s="9"/>
      <c r="R112" s="198"/>
      <c r="S112" s="3" t="s">
        <v>84</v>
      </c>
      <c r="T112" s="23">
        <f>AA105</f>
        <v>2.631578947368421E-3</v>
      </c>
      <c r="U112" s="24">
        <f>AA106</f>
        <v>1.1111111111111112E-2</v>
      </c>
      <c r="V112" s="23">
        <f>AA107</f>
        <v>1.1111111111111112E-2</v>
      </c>
      <c r="W112" s="24">
        <f>AA108</f>
        <v>1.1111111111111112E-2</v>
      </c>
      <c r="X112" s="23">
        <f>AA109</f>
        <v>2.631578947368421E-3</v>
      </c>
      <c r="Y112" s="24">
        <f>AA110</f>
        <v>1.3742690058479532E-2</v>
      </c>
      <c r="Z112" s="23">
        <f>AA111</f>
        <v>2.4853801169590645E-2</v>
      </c>
      <c r="AA112" s="24">
        <f>X88+Y88+Z88+AA88+AD88</f>
        <v>3.5964912280701755E-2</v>
      </c>
      <c r="AB112" s="9"/>
      <c r="AC112" s="19" t="s">
        <v>110</v>
      </c>
      <c r="AD112" s="9"/>
      <c r="AE112" s="9">
        <f>T73-T77</f>
        <v>9.5</v>
      </c>
      <c r="AF112" s="19" t="s">
        <v>111</v>
      </c>
      <c r="AG112" s="9"/>
      <c r="AH112" s="198"/>
      <c r="AI112" s="3" t="s">
        <v>84</v>
      </c>
      <c r="AJ112" s="23">
        <f>AQ105</f>
        <v>2.631578947368421E-3</v>
      </c>
      <c r="AK112" s="24">
        <f>AQ106</f>
        <v>1.1111111111111112E-2</v>
      </c>
      <c r="AL112" s="23">
        <f>AQ107</f>
        <v>1.1111111111111112E-2</v>
      </c>
      <c r="AM112" s="24">
        <f>AQ108</f>
        <v>1.1111111111111112E-2</v>
      </c>
      <c r="AN112" s="23">
        <f>AQ109</f>
        <v>2.631578947368421E-3</v>
      </c>
      <c r="AO112" s="24">
        <f>AQ110</f>
        <v>1.3742690058479532E-2</v>
      </c>
      <c r="AP112" s="23">
        <f>AQ111</f>
        <v>2.4853801169590645E-2</v>
      </c>
      <c r="AQ112" s="24">
        <f>AN88+AO88+AP88+AQ88+AT88</f>
        <v>3.5964912280701755E-2</v>
      </c>
      <c r="AR112" s="9"/>
      <c r="AS112" s="19" t="s">
        <v>110</v>
      </c>
      <c r="AT112" s="9"/>
      <c r="AU112" s="9">
        <f>AJ73-AJ77</f>
        <v>9</v>
      </c>
      <c r="AV112" s="19" t="s">
        <v>111</v>
      </c>
      <c r="AW112" s="9"/>
      <c r="AX112" s="198"/>
      <c r="AY112" s="3" t="s">
        <v>84</v>
      </c>
      <c r="AZ112" s="23">
        <f>BG105</f>
        <v>2.631578947368421E-3</v>
      </c>
      <c r="BA112" s="24">
        <f>BG106</f>
        <v>1.1111111111111112E-2</v>
      </c>
      <c r="BB112" s="23">
        <f>BG107</f>
        <v>1.1111111111111112E-2</v>
      </c>
      <c r="BC112" s="24">
        <f>BG108</f>
        <v>1.1111111111111112E-2</v>
      </c>
      <c r="BD112" s="23">
        <f>BG109</f>
        <v>2.631578947368421E-3</v>
      </c>
      <c r="BE112" s="24">
        <f>BG110</f>
        <v>1.3742690058479532E-2</v>
      </c>
      <c r="BF112" s="23">
        <f>BG111</f>
        <v>2.4853801169590645E-2</v>
      </c>
      <c r="BG112" s="24">
        <f>BD88+BE88+BF88+BG88+BJ88</f>
        <v>3.5964912280701755E-2</v>
      </c>
      <c r="BH112" s="9"/>
      <c r="BI112" s="19" t="s">
        <v>110</v>
      </c>
      <c r="BJ112" s="9"/>
      <c r="BK112" s="9">
        <f>AZ73-AZ77</f>
        <v>8</v>
      </c>
      <c r="BL112" s="19" t="s">
        <v>111</v>
      </c>
      <c r="BM112" s="9"/>
      <c r="BN112" s="198"/>
      <c r="BO112" s="3" t="s">
        <v>84</v>
      </c>
      <c r="BP112" s="23">
        <f>BW105</f>
        <v>2.631578947368421E-3</v>
      </c>
      <c r="BQ112" s="24">
        <f>BW106</f>
        <v>1.1111111111111112E-2</v>
      </c>
      <c r="BR112" s="23">
        <f>BW107</f>
        <v>1.1111111111111112E-2</v>
      </c>
      <c r="BS112" s="24">
        <f>BW108</f>
        <v>1.1111111111111112E-2</v>
      </c>
      <c r="BT112" s="23">
        <f>BW109</f>
        <v>2.631578947368421E-3</v>
      </c>
      <c r="BU112" s="24">
        <f>BW110</f>
        <v>1.3742690058479532E-2</v>
      </c>
      <c r="BV112" s="23">
        <f>BW111</f>
        <v>2.4853801169590645E-2</v>
      </c>
      <c r="BW112" s="24">
        <f>BT88+BU88+BV88+BW88+BZ88</f>
        <v>3.5964912280701755E-2</v>
      </c>
      <c r="BX112" s="9"/>
      <c r="BY112" s="19" t="s">
        <v>110</v>
      </c>
      <c r="BZ112" s="9"/>
      <c r="CA112" s="9">
        <f>BP73-BP77</f>
        <v>7.5</v>
      </c>
      <c r="CB112" s="19" t="s">
        <v>111</v>
      </c>
      <c r="CC112" s="9"/>
      <c r="CD112" s="198"/>
      <c r="CE112" s="3" t="s">
        <v>84</v>
      </c>
      <c r="CF112" s="23">
        <f>CM105</f>
        <v>2.631578947368421E-3</v>
      </c>
      <c r="CG112" s="24">
        <f>CM106</f>
        <v>1.1111111111111112E-2</v>
      </c>
      <c r="CH112" s="23">
        <f>CM107</f>
        <v>1.1111111111111112E-2</v>
      </c>
      <c r="CI112" s="24">
        <f>CM108</f>
        <v>1.1111111111111112E-2</v>
      </c>
      <c r="CJ112" s="23">
        <f>CM109</f>
        <v>2.631578947368421E-3</v>
      </c>
      <c r="CK112" s="24">
        <f>CM110</f>
        <v>1.3742690058479532E-2</v>
      </c>
      <c r="CL112" s="23">
        <f>CM111</f>
        <v>2.4853801169590645E-2</v>
      </c>
      <c r="CM112" s="24">
        <f>CJ88+CK88+CL88+CM88+CP88</f>
        <v>3.5964912280701755E-2</v>
      </c>
      <c r="CN112" s="9"/>
      <c r="CO112" s="19" t="s">
        <v>110</v>
      </c>
      <c r="CP112" s="9"/>
      <c r="CQ112" s="9">
        <f>CF73-CF77</f>
        <v>10</v>
      </c>
      <c r="CR112" s="19" t="s">
        <v>111</v>
      </c>
      <c r="CS112" s="9"/>
      <c r="CT112" s="198"/>
      <c r="CU112" s="3" t="s">
        <v>84</v>
      </c>
      <c r="CV112" s="23">
        <f>DC105</f>
        <v>2.631578947368421E-3</v>
      </c>
      <c r="CW112" s="24">
        <f>DC106</f>
        <v>1.1111111111111112E-2</v>
      </c>
      <c r="CX112" s="23">
        <f>DC107</f>
        <v>1.1111111111111112E-2</v>
      </c>
      <c r="CY112" s="24">
        <f>DC108</f>
        <v>1.1111111111111112E-2</v>
      </c>
      <c r="CZ112" s="23">
        <f>DC109</f>
        <v>2.631578947368421E-3</v>
      </c>
      <c r="DA112" s="24">
        <f>DC110</f>
        <v>1.3742690058479532E-2</v>
      </c>
      <c r="DB112" s="23">
        <f>DC111</f>
        <v>2.4853801169590645E-2</v>
      </c>
      <c r="DC112" s="24">
        <f>CZ88+DA88+DB88+DC88+DF88</f>
        <v>3.5964912280701755E-2</v>
      </c>
      <c r="DD112" s="9"/>
      <c r="DE112" s="19" t="s">
        <v>110</v>
      </c>
      <c r="DF112" s="9"/>
      <c r="DG112" s="9">
        <f>CV73-CV77</f>
        <v>10</v>
      </c>
      <c r="DH112" s="19" t="s">
        <v>111</v>
      </c>
      <c r="DI112" s="9"/>
      <c r="DJ112" s="198"/>
      <c r="DK112" s="3" t="s">
        <v>84</v>
      </c>
      <c r="DL112" s="23">
        <f>DS105</f>
        <v>2.631578947368421E-3</v>
      </c>
      <c r="DM112" s="24">
        <f>DS106</f>
        <v>1.1111111111111112E-2</v>
      </c>
      <c r="DN112" s="23">
        <f>DS107</f>
        <v>1.1111111111111112E-2</v>
      </c>
      <c r="DO112" s="24">
        <f>DS108</f>
        <v>1.1111111111111112E-2</v>
      </c>
      <c r="DP112" s="23">
        <f>DS109</f>
        <v>2.631578947368421E-3</v>
      </c>
      <c r="DQ112" s="24">
        <f>DS110</f>
        <v>1.3742690058479532E-2</v>
      </c>
      <c r="DR112" s="23">
        <f>DS111</f>
        <v>2.4853801169590645E-2</v>
      </c>
      <c r="DS112" s="24">
        <f>DP88+DQ88+DR88+DS88+DV88</f>
        <v>3.5964912280701755E-2</v>
      </c>
      <c r="DT112" s="9"/>
      <c r="DU112" s="19" t="s">
        <v>110</v>
      </c>
      <c r="DV112" s="9"/>
      <c r="DW112" s="9">
        <f>DL73-DL77</f>
        <v>10</v>
      </c>
      <c r="DX112" s="19" t="s">
        <v>111</v>
      </c>
      <c r="DY112" s="9"/>
      <c r="DZ112" s="198"/>
      <c r="EA112" s="3" t="s">
        <v>84</v>
      </c>
      <c r="EB112" s="23">
        <f>EI105</f>
        <v>2.631578947368421E-3</v>
      </c>
      <c r="EC112" s="24">
        <f>EI106</f>
        <v>1.1111111111111112E-2</v>
      </c>
      <c r="ED112" s="23">
        <f>EI107</f>
        <v>1.1111111111111112E-2</v>
      </c>
      <c r="EE112" s="24">
        <f>EI108</f>
        <v>1.1111111111111112E-2</v>
      </c>
      <c r="EF112" s="23">
        <f>EI109</f>
        <v>2.631578947368421E-3</v>
      </c>
      <c r="EG112" s="24">
        <f>EI110</f>
        <v>1.3742690058479532E-2</v>
      </c>
      <c r="EH112" s="23">
        <f>EI111</f>
        <v>2.4853801169590645E-2</v>
      </c>
      <c r="EI112" s="24">
        <f>EF88+EG88+EH88+EI88+EL88</f>
        <v>3.5964912280701755E-2</v>
      </c>
      <c r="EJ112" s="9"/>
      <c r="EK112" s="19" t="s">
        <v>110</v>
      </c>
      <c r="EL112" s="9"/>
      <c r="EM112" s="9">
        <f>EB73-EB77</f>
        <v>7.5</v>
      </c>
      <c r="EN112" s="19" t="s">
        <v>111</v>
      </c>
      <c r="EO112" s="9"/>
      <c r="EP112" s="198"/>
      <c r="EQ112" s="3" t="s">
        <v>84</v>
      </c>
      <c r="ER112" s="23">
        <f>EY105</f>
        <v>2.631578947368421E-3</v>
      </c>
      <c r="ES112" s="24">
        <f>EY106</f>
        <v>1.1111111111111112E-2</v>
      </c>
      <c r="ET112" s="23">
        <f>EY107</f>
        <v>1.1111111111111112E-2</v>
      </c>
      <c r="EU112" s="24">
        <f>EY108</f>
        <v>1.1111111111111112E-2</v>
      </c>
      <c r="EV112" s="23">
        <f>EY109</f>
        <v>2.631578947368421E-3</v>
      </c>
      <c r="EW112" s="24">
        <f>EY110</f>
        <v>1.3742690058479532E-2</v>
      </c>
      <c r="EX112" s="23">
        <f>EY111</f>
        <v>2.4853801169590645E-2</v>
      </c>
      <c r="EY112" s="24">
        <f>EV88+EW88+EX88+EY88+FB88</f>
        <v>3.5964912280701755E-2</v>
      </c>
      <c r="EZ112" s="9"/>
      <c r="FA112" s="19" t="s">
        <v>110</v>
      </c>
      <c r="FB112" s="9"/>
      <c r="FC112" s="9">
        <f>ER73-ER77</f>
        <v>8</v>
      </c>
      <c r="FD112" s="19" t="s">
        <v>111</v>
      </c>
      <c r="FE112" s="9"/>
      <c r="FF112" s="198"/>
      <c r="FG112" s="3" t="s">
        <v>84</v>
      </c>
      <c r="FH112" s="23">
        <f>FO105</f>
        <v>2.631578947368421E-3</v>
      </c>
      <c r="FI112" s="24">
        <f>FO106</f>
        <v>1.1111111111111112E-2</v>
      </c>
      <c r="FJ112" s="23">
        <f>FO107</f>
        <v>1.1111111111111112E-2</v>
      </c>
      <c r="FK112" s="24">
        <f>FO108</f>
        <v>1.1111111111111112E-2</v>
      </c>
      <c r="FL112" s="23">
        <f>FO109</f>
        <v>2.631578947368421E-3</v>
      </c>
      <c r="FM112" s="24">
        <f>FO110</f>
        <v>1.3742690058479532E-2</v>
      </c>
      <c r="FN112" s="23">
        <f>FO111</f>
        <v>2.4853801169590645E-2</v>
      </c>
      <c r="FO112" s="24">
        <f>FL88+FM88+FN88+FO88+FR88</f>
        <v>3.5964912280701755E-2</v>
      </c>
      <c r="FP112" s="9"/>
      <c r="FQ112" s="19" t="s">
        <v>110</v>
      </c>
      <c r="FR112" s="9"/>
      <c r="FS112" s="9">
        <f>FH73-FH77</f>
        <v>8.5</v>
      </c>
      <c r="FT112" s="19" t="s">
        <v>111</v>
      </c>
      <c r="FU112" s="9"/>
      <c r="FV112" s="198"/>
      <c r="FW112" s="3" t="s">
        <v>84</v>
      </c>
      <c r="FX112" s="23">
        <f>GE105</f>
        <v>2.631578947368421E-3</v>
      </c>
      <c r="FY112" s="24">
        <f>GE106</f>
        <v>1.1111111111111112E-2</v>
      </c>
      <c r="FZ112" s="23">
        <f>GE107</f>
        <v>1.1111111111111112E-2</v>
      </c>
      <c r="GA112" s="24">
        <f>GE108</f>
        <v>1.1111111111111112E-2</v>
      </c>
      <c r="GB112" s="23">
        <f>GE109</f>
        <v>2.631578947368421E-3</v>
      </c>
      <c r="GC112" s="24">
        <f>GE110</f>
        <v>1.3742690058479532E-2</v>
      </c>
      <c r="GD112" s="23">
        <f>GE111</f>
        <v>2.4853801169590645E-2</v>
      </c>
      <c r="GE112" s="24">
        <f>GB88+GC88+GD88+GE88+GH88</f>
        <v>3.5964912280701755E-2</v>
      </c>
      <c r="GF112" s="9"/>
      <c r="GG112" s="19" t="s">
        <v>110</v>
      </c>
      <c r="GH112" s="9"/>
      <c r="GI112" s="9">
        <f>FX73-FX77</f>
        <v>9</v>
      </c>
      <c r="GJ112" s="19" t="s">
        <v>111</v>
      </c>
      <c r="GK112" s="9"/>
      <c r="GL112" s="210"/>
    </row>
    <row r="113" spans="2:194" x14ac:dyDescent="0.2">
      <c r="B113" s="198"/>
      <c r="C113" s="3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98"/>
      <c r="S113" s="3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198"/>
      <c r="AI113" s="3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198"/>
      <c r="AY113" s="3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198"/>
      <c r="BO113" s="3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198"/>
      <c r="CE113" s="3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198"/>
      <c r="CU113" s="3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198"/>
      <c r="DK113" s="3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198"/>
      <c r="EA113" s="3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198"/>
      <c r="EQ113" s="3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198"/>
      <c r="FG113" s="3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198"/>
      <c r="FW113" s="3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210"/>
    </row>
    <row r="114" spans="2:194" x14ac:dyDescent="0.2">
      <c r="B114" s="198"/>
      <c r="C114" s="3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98"/>
      <c r="S114" s="3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198"/>
      <c r="AI114" s="3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198"/>
      <c r="AY114" s="3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198"/>
      <c r="BO114" s="3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198"/>
      <c r="CE114" s="3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198"/>
      <c r="CU114" s="3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198"/>
      <c r="DK114" s="3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198"/>
      <c r="EA114" s="3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198"/>
      <c r="EQ114" s="3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198"/>
      <c r="FG114" s="3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198"/>
      <c r="FW114" s="3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210"/>
    </row>
    <row r="115" spans="2:194" ht="34" x14ac:dyDescent="0.2">
      <c r="B115" s="195"/>
      <c r="C115" s="1" t="s">
        <v>76</v>
      </c>
      <c r="G115" s="32" t="s">
        <v>114</v>
      </c>
      <c r="M115" s="15" t="s">
        <v>101</v>
      </c>
      <c r="N115" s="20" t="s">
        <v>93</v>
      </c>
      <c r="O115" s="15" t="s">
        <v>100</v>
      </c>
      <c r="P115" s="15" t="s">
        <v>112</v>
      </c>
      <c r="Q115" s="15"/>
      <c r="R115" s="195"/>
      <c r="S115" s="1" t="s">
        <v>76</v>
      </c>
      <c r="W115" s="32" t="s">
        <v>114</v>
      </c>
      <c r="AC115" s="15" t="s">
        <v>101</v>
      </c>
      <c r="AD115" s="20" t="s">
        <v>93</v>
      </c>
      <c r="AE115" s="15" t="s">
        <v>100</v>
      </c>
      <c r="AF115" s="15" t="s">
        <v>112</v>
      </c>
      <c r="AG115" s="15"/>
      <c r="AH115" s="195"/>
      <c r="AI115" s="1" t="s">
        <v>76</v>
      </c>
      <c r="AM115" s="32" t="s">
        <v>114</v>
      </c>
      <c r="AS115" s="15" t="s">
        <v>101</v>
      </c>
      <c r="AT115" s="20" t="s">
        <v>93</v>
      </c>
      <c r="AU115" s="15" t="s">
        <v>100</v>
      </c>
      <c r="AV115" s="15" t="s">
        <v>112</v>
      </c>
      <c r="AW115" s="15"/>
      <c r="AX115" s="195"/>
      <c r="AY115" s="1" t="s">
        <v>76</v>
      </c>
      <c r="BC115" s="32" t="s">
        <v>114</v>
      </c>
      <c r="BI115" s="15" t="s">
        <v>101</v>
      </c>
      <c r="BJ115" s="20" t="s">
        <v>93</v>
      </c>
      <c r="BK115" s="15" t="s">
        <v>100</v>
      </c>
      <c r="BL115" s="15" t="s">
        <v>112</v>
      </c>
      <c r="BM115" s="15"/>
      <c r="BN115" s="195"/>
      <c r="BO115" s="1" t="s">
        <v>76</v>
      </c>
      <c r="BS115" s="32" t="s">
        <v>114</v>
      </c>
      <c r="BY115" s="15" t="s">
        <v>101</v>
      </c>
      <c r="BZ115" s="20" t="s">
        <v>93</v>
      </c>
      <c r="CA115" s="15" t="s">
        <v>100</v>
      </c>
      <c r="CB115" s="15" t="s">
        <v>112</v>
      </c>
      <c r="CC115" s="15"/>
      <c r="CD115" s="195"/>
      <c r="CE115" s="1" t="s">
        <v>76</v>
      </c>
      <c r="CI115" s="32" t="s">
        <v>114</v>
      </c>
      <c r="CO115" s="15" t="s">
        <v>101</v>
      </c>
      <c r="CP115" s="20" t="s">
        <v>93</v>
      </c>
      <c r="CQ115" s="15" t="s">
        <v>100</v>
      </c>
      <c r="CR115" s="15" t="s">
        <v>112</v>
      </c>
      <c r="CS115" s="15"/>
      <c r="CT115" s="195"/>
      <c r="CU115" s="1" t="s">
        <v>76</v>
      </c>
      <c r="CY115" s="32" t="s">
        <v>114</v>
      </c>
      <c r="DE115" s="15" t="s">
        <v>101</v>
      </c>
      <c r="DF115" s="20" t="s">
        <v>93</v>
      </c>
      <c r="DG115" s="15" t="s">
        <v>100</v>
      </c>
      <c r="DH115" s="15" t="s">
        <v>112</v>
      </c>
      <c r="DI115" s="15"/>
      <c r="DJ115" s="195"/>
      <c r="DK115" s="1" t="s">
        <v>76</v>
      </c>
      <c r="DO115" s="32" t="s">
        <v>114</v>
      </c>
      <c r="DU115" s="15" t="s">
        <v>101</v>
      </c>
      <c r="DV115" s="20" t="s">
        <v>93</v>
      </c>
      <c r="DW115" s="15" t="s">
        <v>100</v>
      </c>
      <c r="DX115" s="15" t="s">
        <v>112</v>
      </c>
      <c r="DY115" s="15"/>
      <c r="DZ115" s="195"/>
      <c r="EA115" s="1" t="s">
        <v>76</v>
      </c>
      <c r="EE115" s="32" t="s">
        <v>114</v>
      </c>
      <c r="EK115" s="15" t="s">
        <v>101</v>
      </c>
      <c r="EL115" s="20" t="s">
        <v>93</v>
      </c>
      <c r="EM115" s="15" t="s">
        <v>100</v>
      </c>
      <c r="EN115" s="15" t="s">
        <v>112</v>
      </c>
      <c r="EO115" s="15"/>
      <c r="EP115" s="195"/>
      <c r="EQ115" s="1" t="s">
        <v>76</v>
      </c>
      <c r="EU115" s="32" t="s">
        <v>114</v>
      </c>
      <c r="FA115" s="15" t="s">
        <v>101</v>
      </c>
      <c r="FB115" s="20" t="s">
        <v>93</v>
      </c>
      <c r="FC115" s="15" t="s">
        <v>100</v>
      </c>
      <c r="FD115" s="15" t="s">
        <v>112</v>
      </c>
      <c r="FE115" s="15"/>
      <c r="FF115" s="195"/>
      <c r="FG115" s="1" t="s">
        <v>76</v>
      </c>
      <c r="FK115" s="32" t="s">
        <v>114</v>
      </c>
      <c r="FQ115" s="15" t="s">
        <v>101</v>
      </c>
      <c r="FR115" s="20" t="s">
        <v>93</v>
      </c>
      <c r="FS115" s="15" t="s">
        <v>100</v>
      </c>
      <c r="FT115" s="15" t="s">
        <v>112</v>
      </c>
      <c r="FU115" s="15"/>
      <c r="FV115" s="195"/>
      <c r="FW115" s="1" t="s">
        <v>76</v>
      </c>
      <c r="GA115" s="32" t="s">
        <v>114</v>
      </c>
      <c r="GG115" s="15" t="s">
        <v>101</v>
      </c>
      <c r="GH115" s="20" t="s">
        <v>93</v>
      </c>
      <c r="GI115" s="15" t="s">
        <v>100</v>
      </c>
      <c r="GJ115" s="15" t="s">
        <v>112</v>
      </c>
      <c r="GK115" s="15"/>
      <c r="GL115" s="207"/>
    </row>
    <row r="116" spans="2:194" x14ac:dyDescent="0.2">
      <c r="B116" s="195"/>
      <c r="C116" s="1" t="s">
        <v>216</v>
      </c>
      <c r="D116" s="4" t="s">
        <v>77</v>
      </c>
      <c r="E116" s="4" t="s">
        <v>78</v>
      </c>
      <c r="F116" s="4" t="s">
        <v>79</v>
      </c>
      <c r="G116" s="4" t="s">
        <v>80</v>
      </c>
      <c r="H116" s="4" t="s">
        <v>81</v>
      </c>
      <c r="I116" s="4" t="s">
        <v>82</v>
      </c>
      <c r="J116" s="4" t="s">
        <v>83</v>
      </c>
      <c r="K116" s="4" t="s">
        <v>84</v>
      </c>
      <c r="M116" s="32" t="s">
        <v>125</v>
      </c>
      <c r="O116" s="32" t="s">
        <v>126</v>
      </c>
      <c r="R116" s="195"/>
      <c r="S116" s="1" t="s">
        <v>216</v>
      </c>
      <c r="T116" s="4" t="s">
        <v>77</v>
      </c>
      <c r="U116" s="4" t="s">
        <v>78</v>
      </c>
      <c r="V116" s="4" t="s">
        <v>79</v>
      </c>
      <c r="W116" s="4" t="s">
        <v>80</v>
      </c>
      <c r="X116" s="4" t="s">
        <v>81</v>
      </c>
      <c r="Y116" s="4" t="s">
        <v>82</v>
      </c>
      <c r="Z116" s="4" t="s">
        <v>83</v>
      </c>
      <c r="AA116" s="4" t="s">
        <v>84</v>
      </c>
      <c r="AC116" s="32" t="s">
        <v>125</v>
      </c>
      <c r="AE116" s="32" t="s">
        <v>126</v>
      </c>
      <c r="AH116" s="195"/>
      <c r="AI116" s="1" t="s">
        <v>216</v>
      </c>
      <c r="AJ116" s="4" t="s">
        <v>77</v>
      </c>
      <c r="AK116" s="4" t="s">
        <v>78</v>
      </c>
      <c r="AL116" s="4" t="s">
        <v>79</v>
      </c>
      <c r="AM116" s="4" t="s">
        <v>80</v>
      </c>
      <c r="AN116" s="4" t="s">
        <v>81</v>
      </c>
      <c r="AO116" s="4" t="s">
        <v>82</v>
      </c>
      <c r="AP116" s="4" t="s">
        <v>83</v>
      </c>
      <c r="AQ116" s="4" t="s">
        <v>84</v>
      </c>
      <c r="AS116" s="32" t="s">
        <v>125</v>
      </c>
      <c r="AU116" s="32" t="s">
        <v>126</v>
      </c>
      <c r="AX116" s="195"/>
      <c r="AY116" s="1" t="s">
        <v>216</v>
      </c>
      <c r="AZ116" s="4" t="s">
        <v>77</v>
      </c>
      <c r="BA116" s="4" t="s">
        <v>78</v>
      </c>
      <c r="BB116" s="4" t="s">
        <v>79</v>
      </c>
      <c r="BC116" s="4" t="s">
        <v>80</v>
      </c>
      <c r="BD116" s="4" t="s">
        <v>81</v>
      </c>
      <c r="BE116" s="4" t="s">
        <v>82</v>
      </c>
      <c r="BF116" s="4" t="s">
        <v>83</v>
      </c>
      <c r="BG116" s="4" t="s">
        <v>84</v>
      </c>
      <c r="BI116" s="32" t="s">
        <v>125</v>
      </c>
      <c r="BK116" s="32" t="s">
        <v>126</v>
      </c>
      <c r="BN116" s="195"/>
      <c r="BO116" s="1" t="s">
        <v>216</v>
      </c>
      <c r="BP116" s="4" t="s">
        <v>77</v>
      </c>
      <c r="BQ116" s="4" t="s">
        <v>78</v>
      </c>
      <c r="BR116" s="4" t="s">
        <v>79</v>
      </c>
      <c r="BS116" s="4" t="s">
        <v>80</v>
      </c>
      <c r="BT116" s="4" t="s">
        <v>81</v>
      </c>
      <c r="BU116" s="4" t="s">
        <v>82</v>
      </c>
      <c r="BV116" s="4" t="s">
        <v>83</v>
      </c>
      <c r="BW116" s="4" t="s">
        <v>84</v>
      </c>
      <c r="BY116" s="32" t="s">
        <v>125</v>
      </c>
      <c r="CA116" s="32" t="s">
        <v>126</v>
      </c>
      <c r="CD116" s="195"/>
      <c r="CE116" s="1" t="s">
        <v>216</v>
      </c>
      <c r="CF116" s="4" t="s">
        <v>77</v>
      </c>
      <c r="CG116" s="4" t="s">
        <v>78</v>
      </c>
      <c r="CH116" s="4" t="s">
        <v>79</v>
      </c>
      <c r="CI116" s="4" t="s">
        <v>80</v>
      </c>
      <c r="CJ116" s="4" t="s">
        <v>81</v>
      </c>
      <c r="CK116" s="4" t="s">
        <v>82</v>
      </c>
      <c r="CL116" s="4" t="s">
        <v>83</v>
      </c>
      <c r="CM116" s="4" t="s">
        <v>84</v>
      </c>
      <c r="CO116" s="32" t="s">
        <v>125</v>
      </c>
      <c r="CQ116" s="32" t="s">
        <v>126</v>
      </c>
      <c r="CT116" s="195"/>
      <c r="CU116" s="1" t="s">
        <v>216</v>
      </c>
      <c r="CV116" s="4" t="s">
        <v>77</v>
      </c>
      <c r="CW116" s="4" t="s">
        <v>78</v>
      </c>
      <c r="CX116" s="4" t="s">
        <v>79</v>
      </c>
      <c r="CY116" s="4" t="s">
        <v>80</v>
      </c>
      <c r="CZ116" s="4" t="s">
        <v>81</v>
      </c>
      <c r="DA116" s="4" t="s">
        <v>82</v>
      </c>
      <c r="DB116" s="4" t="s">
        <v>83</v>
      </c>
      <c r="DC116" s="4" t="s">
        <v>84</v>
      </c>
      <c r="DE116" s="32" t="s">
        <v>125</v>
      </c>
      <c r="DG116" s="32" t="s">
        <v>126</v>
      </c>
      <c r="DJ116" s="195"/>
      <c r="DK116" s="1" t="s">
        <v>216</v>
      </c>
      <c r="DL116" s="4" t="s">
        <v>77</v>
      </c>
      <c r="DM116" s="4" t="s">
        <v>78</v>
      </c>
      <c r="DN116" s="4" t="s">
        <v>79</v>
      </c>
      <c r="DO116" s="4" t="s">
        <v>80</v>
      </c>
      <c r="DP116" s="4" t="s">
        <v>81</v>
      </c>
      <c r="DQ116" s="4" t="s">
        <v>82</v>
      </c>
      <c r="DR116" s="4" t="s">
        <v>83</v>
      </c>
      <c r="DS116" s="4" t="s">
        <v>84</v>
      </c>
      <c r="DU116" s="32" t="s">
        <v>125</v>
      </c>
      <c r="DW116" s="32" t="s">
        <v>126</v>
      </c>
      <c r="DZ116" s="195"/>
      <c r="EA116" s="1" t="s">
        <v>216</v>
      </c>
      <c r="EB116" s="4" t="s">
        <v>77</v>
      </c>
      <c r="EC116" s="4" t="s">
        <v>78</v>
      </c>
      <c r="ED116" s="4" t="s">
        <v>79</v>
      </c>
      <c r="EE116" s="4" t="s">
        <v>80</v>
      </c>
      <c r="EF116" s="4" t="s">
        <v>81</v>
      </c>
      <c r="EG116" s="4" t="s">
        <v>82</v>
      </c>
      <c r="EH116" s="4" t="s">
        <v>83</v>
      </c>
      <c r="EI116" s="4" t="s">
        <v>84</v>
      </c>
      <c r="EK116" s="32" t="s">
        <v>125</v>
      </c>
      <c r="EM116" s="32" t="s">
        <v>126</v>
      </c>
      <c r="EP116" s="195"/>
      <c r="EQ116" s="1" t="s">
        <v>216</v>
      </c>
      <c r="ER116" s="4" t="s">
        <v>77</v>
      </c>
      <c r="ES116" s="4" t="s">
        <v>78</v>
      </c>
      <c r="ET116" s="4" t="s">
        <v>79</v>
      </c>
      <c r="EU116" s="4" t="s">
        <v>80</v>
      </c>
      <c r="EV116" s="4" t="s">
        <v>81</v>
      </c>
      <c r="EW116" s="4" t="s">
        <v>82</v>
      </c>
      <c r="EX116" s="4" t="s">
        <v>83</v>
      </c>
      <c r="EY116" s="4" t="s">
        <v>84</v>
      </c>
      <c r="FA116" s="32" t="s">
        <v>125</v>
      </c>
      <c r="FC116" s="32" t="s">
        <v>126</v>
      </c>
      <c r="FF116" s="195"/>
      <c r="FG116" s="1" t="s">
        <v>216</v>
      </c>
      <c r="FH116" s="4" t="s">
        <v>77</v>
      </c>
      <c r="FI116" s="4" t="s">
        <v>78</v>
      </c>
      <c r="FJ116" s="4" t="s">
        <v>79</v>
      </c>
      <c r="FK116" s="4" t="s">
        <v>80</v>
      </c>
      <c r="FL116" s="4" t="s">
        <v>81</v>
      </c>
      <c r="FM116" s="4" t="s">
        <v>82</v>
      </c>
      <c r="FN116" s="4" t="s">
        <v>83</v>
      </c>
      <c r="FO116" s="4" t="s">
        <v>84</v>
      </c>
      <c r="FQ116" s="32" t="s">
        <v>125</v>
      </c>
      <c r="FS116" s="32" t="s">
        <v>126</v>
      </c>
      <c r="FV116" s="195"/>
      <c r="FW116" s="1" t="s">
        <v>216</v>
      </c>
      <c r="FX116" s="4" t="s">
        <v>77</v>
      </c>
      <c r="FY116" s="4" t="s">
        <v>78</v>
      </c>
      <c r="FZ116" s="4" t="s">
        <v>79</v>
      </c>
      <c r="GA116" s="4" t="s">
        <v>80</v>
      </c>
      <c r="GB116" s="4" t="s">
        <v>81</v>
      </c>
      <c r="GC116" s="4" t="s">
        <v>82</v>
      </c>
      <c r="GD116" s="4" t="s">
        <v>83</v>
      </c>
      <c r="GE116" s="4" t="s">
        <v>84</v>
      </c>
      <c r="GG116" s="32" t="s">
        <v>125</v>
      </c>
      <c r="GI116" s="32" t="s">
        <v>126</v>
      </c>
      <c r="GL116" s="207"/>
    </row>
    <row r="117" spans="2:194" x14ac:dyDescent="0.2">
      <c r="B117" s="198"/>
      <c r="C117" s="3" t="s">
        <v>77</v>
      </c>
      <c r="D117" s="26">
        <f t="array" ref="D117:K124">MINVERSE(D105:K112)</f>
        <v>532.63874023964183</v>
      </c>
      <c r="E117" s="26">
        <v>127.19999999999968</v>
      </c>
      <c r="F117" s="26">
        <v>309.19999999999874</v>
      </c>
      <c r="G117" s="26">
        <v>499.19999999999811</v>
      </c>
      <c r="H117" s="26">
        <v>-7.1146104454338814E-5</v>
      </c>
      <c r="I117" s="26">
        <v>-196.4031494008901</v>
      </c>
      <c r="J117" s="26">
        <v>-181.99999999999878</v>
      </c>
      <c r="K117" s="26">
        <v>-127.19999999999985</v>
      </c>
      <c r="L117" s="4" t="s">
        <v>95</v>
      </c>
      <c r="M117" s="9">
        <f t="shared" ref="M117:M124" si="107">O105</f>
        <v>-7</v>
      </c>
      <c r="N117" s="4" t="s">
        <v>96</v>
      </c>
      <c r="O117" s="175">
        <f t="array" ref="O117:O124">MMULT(D117:K124,M117:M124)</f>
        <v>-9162.9063942561042</v>
      </c>
      <c r="P117" s="175">
        <f>O117</f>
        <v>-9162.9063942561042</v>
      </c>
      <c r="Q117" s="25"/>
      <c r="R117" s="198"/>
      <c r="S117" s="3" t="s">
        <v>77</v>
      </c>
      <c r="T117" s="26">
        <f t="array" ref="T117:AA124">MINVERSE(T105:AA112)</f>
        <v>532.63874023964183</v>
      </c>
      <c r="U117" s="26">
        <v>127.19999999999968</v>
      </c>
      <c r="V117" s="26">
        <v>309.19999999999874</v>
      </c>
      <c r="W117" s="26">
        <v>499.19999999999811</v>
      </c>
      <c r="X117" s="26">
        <v>-7.1146104454338814E-5</v>
      </c>
      <c r="Y117" s="26">
        <v>-196.4031494008901</v>
      </c>
      <c r="Z117" s="26">
        <v>-181.99999999999878</v>
      </c>
      <c r="AA117" s="26">
        <v>-127.19999999999985</v>
      </c>
      <c r="AB117" s="4" t="s">
        <v>95</v>
      </c>
      <c r="AC117" s="9">
        <f t="shared" ref="AC117:AC124" si="108">AE105</f>
        <v>-5.5</v>
      </c>
      <c r="AD117" s="4" t="s">
        <v>96</v>
      </c>
      <c r="AE117" s="175">
        <f t="array" ref="AE117:AE124">MMULT(T117:AA124,AC117:AC124)</f>
        <v>-8111.1466736231459</v>
      </c>
      <c r="AF117" s="175">
        <f>AE117</f>
        <v>-8111.1466736231459</v>
      </c>
      <c r="AG117" s="25"/>
      <c r="AH117" s="198"/>
      <c r="AI117" s="3" t="s">
        <v>77</v>
      </c>
      <c r="AJ117" s="26">
        <f t="array" ref="AJ117:AQ124">MINVERSE(AJ105:AQ112)</f>
        <v>532.63874023964183</v>
      </c>
      <c r="AK117" s="26">
        <v>127.19999999999968</v>
      </c>
      <c r="AL117" s="26">
        <v>309.19999999999874</v>
      </c>
      <c r="AM117" s="26">
        <v>499.19999999999811</v>
      </c>
      <c r="AN117" s="26">
        <v>-7.1146104454338814E-5</v>
      </c>
      <c r="AO117" s="26">
        <v>-196.4031494008901</v>
      </c>
      <c r="AP117" s="26">
        <v>-181.99999999999878</v>
      </c>
      <c r="AQ117" s="26">
        <v>-127.19999999999985</v>
      </c>
      <c r="AR117" s="4" t="s">
        <v>95</v>
      </c>
      <c r="AS117" s="9">
        <f t="shared" ref="AS117:AS124" si="109">AU105</f>
        <v>-2</v>
      </c>
      <c r="AT117" s="4" t="s">
        <v>96</v>
      </c>
      <c r="AU117" s="175">
        <f t="array" ref="AU117:AU124">MMULT(AJ117:AQ124,AS117:AS124)</f>
        <v>-5994.1094725109024</v>
      </c>
      <c r="AV117" s="175">
        <f>AU117</f>
        <v>-5994.1094725109024</v>
      </c>
      <c r="AW117" s="25"/>
      <c r="AX117" s="198"/>
      <c r="AY117" s="3" t="s">
        <v>77</v>
      </c>
      <c r="AZ117" s="26">
        <f t="array" ref="AZ117:BG124">MINVERSE(AZ105:BG112)</f>
        <v>532.63874023964183</v>
      </c>
      <c r="BA117" s="26">
        <v>127.19999999999968</v>
      </c>
      <c r="BB117" s="26">
        <v>309.19999999999874</v>
      </c>
      <c r="BC117" s="26">
        <v>499.19999999999811</v>
      </c>
      <c r="BD117" s="26">
        <v>-7.1146104454338814E-5</v>
      </c>
      <c r="BE117" s="26">
        <v>-196.4031494008901</v>
      </c>
      <c r="BF117" s="26">
        <v>-181.99999999999878</v>
      </c>
      <c r="BG117" s="26">
        <v>-127.19999999999985</v>
      </c>
      <c r="BH117" s="4" t="s">
        <v>95</v>
      </c>
      <c r="BI117" s="9">
        <f t="shared" ref="BI117:BI124" si="110">BK105</f>
        <v>2</v>
      </c>
      <c r="BJ117" s="4" t="s">
        <v>96</v>
      </c>
      <c r="BK117" s="175">
        <f t="array" ref="BK117:BK124">MMULT(AZ117:BG124,BI117:BI124)</f>
        <v>-3357.9512910053418</v>
      </c>
      <c r="BL117" s="175">
        <f>BK117</f>
        <v>-3357.9512910053418</v>
      </c>
      <c r="BM117" s="25"/>
      <c r="BN117" s="198"/>
      <c r="BO117" s="3" t="s">
        <v>77</v>
      </c>
      <c r="BP117" s="26">
        <f t="array" ref="BP117:BW124">MINVERSE(BP105:BW112)</f>
        <v>532.63874023964183</v>
      </c>
      <c r="BQ117" s="26">
        <v>127.19999999999968</v>
      </c>
      <c r="BR117" s="26">
        <v>309.19999999999874</v>
      </c>
      <c r="BS117" s="26">
        <v>499.19999999999811</v>
      </c>
      <c r="BT117" s="26">
        <v>-7.1146104454338814E-5</v>
      </c>
      <c r="BU117" s="26">
        <v>-196.4031494008901</v>
      </c>
      <c r="BV117" s="26">
        <v>-181.99999999999878</v>
      </c>
      <c r="BW117" s="26">
        <v>-127.19999999999985</v>
      </c>
      <c r="BX117" s="4" t="s">
        <v>95</v>
      </c>
      <c r="BY117" s="9">
        <f t="shared" ref="BY117:BY124" si="111">CA105</f>
        <v>5.5</v>
      </c>
      <c r="BZ117" s="4" t="s">
        <v>96</v>
      </c>
      <c r="CA117" s="175">
        <f t="array" ref="CA117:CA124">MMULT(BP117:BW124,BY117:BY124)</f>
        <v>-1240.9140898930984</v>
      </c>
      <c r="CB117" s="175">
        <f>CA117</f>
        <v>-1240.9140898930984</v>
      </c>
      <c r="CC117" s="25"/>
      <c r="CD117" s="198"/>
      <c r="CE117" s="3" t="s">
        <v>77</v>
      </c>
      <c r="CF117" s="26">
        <f t="array" ref="CF117:CM124">MINVERSE(CF105:CM112)</f>
        <v>532.63874023964183</v>
      </c>
      <c r="CG117" s="26">
        <v>127.19999999999968</v>
      </c>
      <c r="CH117" s="26">
        <v>309.19999999999874</v>
      </c>
      <c r="CI117" s="26">
        <v>499.19999999999811</v>
      </c>
      <c r="CJ117" s="26">
        <v>-7.1146104454338814E-5</v>
      </c>
      <c r="CK117" s="26">
        <v>-196.4031494008901</v>
      </c>
      <c r="CL117" s="26">
        <v>-181.99999999999878</v>
      </c>
      <c r="CM117" s="26">
        <v>-127.19999999999985</v>
      </c>
      <c r="CN117" s="4" t="s">
        <v>95</v>
      </c>
      <c r="CO117" s="9">
        <f t="shared" ref="CO117:CO124" si="112">CQ105</f>
        <v>8</v>
      </c>
      <c r="CP117" s="4" t="s">
        <v>96</v>
      </c>
      <c r="CQ117" s="175">
        <f t="array" ref="CQ117:CQ124">MMULT(CF117:CM124,CO117:CO124)</f>
        <v>-38.115629020497636</v>
      </c>
      <c r="CR117" s="175">
        <f>CQ117</f>
        <v>-38.115629020497636</v>
      </c>
      <c r="CS117" s="25"/>
      <c r="CT117" s="198"/>
      <c r="CU117" s="3" t="s">
        <v>77</v>
      </c>
      <c r="CV117" s="26">
        <f t="array" ref="CV117:DC124">MINVERSE(CV105:DC112)</f>
        <v>532.63874023964183</v>
      </c>
      <c r="CW117" s="26">
        <v>127.19999999999968</v>
      </c>
      <c r="CX117" s="26">
        <v>309.19999999999874</v>
      </c>
      <c r="CY117" s="26">
        <v>499.19999999999811</v>
      </c>
      <c r="CZ117" s="26">
        <v>-7.1146104454338814E-5</v>
      </c>
      <c r="DA117" s="26">
        <v>-196.4031494008901</v>
      </c>
      <c r="DB117" s="26">
        <v>-181.99999999999878</v>
      </c>
      <c r="DC117" s="26">
        <v>-127.19999999999985</v>
      </c>
      <c r="DD117" s="4" t="s">
        <v>95</v>
      </c>
      <c r="DE117" s="9">
        <f t="shared" ref="DE117:DE124" si="113">DG105</f>
        <v>10</v>
      </c>
      <c r="DF117" s="4" t="s">
        <v>96</v>
      </c>
      <c r="DG117" s="175">
        <f t="array" ref="DG117:DG124">MMULT(CV117:DC124,DE117:DE124)</f>
        <v>663.16185145878831</v>
      </c>
      <c r="DH117" s="175">
        <f>DG117</f>
        <v>663.16185145878831</v>
      </c>
      <c r="DI117" s="25"/>
      <c r="DJ117" s="198"/>
      <c r="DK117" s="3" t="s">
        <v>77</v>
      </c>
      <c r="DL117" s="26">
        <f t="array" ref="DL117:DS124">MINVERSE(DL105:DS112)</f>
        <v>532.63874023964183</v>
      </c>
      <c r="DM117" s="26">
        <v>127.19999999999968</v>
      </c>
      <c r="DN117" s="26">
        <v>309.19999999999874</v>
      </c>
      <c r="DO117" s="26">
        <v>499.19999999999811</v>
      </c>
      <c r="DP117" s="26">
        <v>-7.1146104454338814E-5</v>
      </c>
      <c r="DQ117" s="26">
        <v>-196.4031494008901</v>
      </c>
      <c r="DR117" s="26">
        <v>-181.99999999999878</v>
      </c>
      <c r="DS117" s="26">
        <v>-127.19999999999985</v>
      </c>
      <c r="DT117" s="4" t="s">
        <v>95</v>
      </c>
      <c r="DU117" s="9">
        <f t="shared" ref="DU117:DU124" si="114">DW105</f>
        <v>10</v>
      </c>
      <c r="DV117" s="4" t="s">
        <v>96</v>
      </c>
      <c r="DW117" s="175">
        <f t="array" ref="DW117:DW124">MMULT(DL117:DS124,DU117:DU124)</f>
        <v>1027.161851458786</v>
      </c>
      <c r="DX117" s="175">
        <f>DW117</f>
        <v>1027.161851458786</v>
      </c>
      <c r="DY117" s="25"/>
      <c r="DZ117" s="198"/>
      <c r="EA117" s="3" t="s">
        <v>77</v>
      </c>
      <c r="EB117" s="26">
        <f t="array" ref="EB117:EI124">MINVERSE(EB105:EI112)</f>
        <v>532.63874023964183</v>
      </c>
      <c r="EC117" s="26">
        <v>127.19999999999968</v>
      </c>
      <c r="ED117" s="26">
        <v>309.19999999999874</v>
      </c>
      <c r="EE117" s="26">
        <v>499.19999999999811</v>
      </c>
      <c r="EF117" s="26">
        <v>-7.1146104454338814E-5</v>
      </c>
      <c r="EG117" s="26">
        <v>-196.4031494008901</v>
      </c>
      <c r="EH117" s="26">
        <v>-181.99999999999878</v>
      </c>
      <c r="EI117" s="26">
        <v>-127.19999999999985</v>
      </c>
      <c r="EJ117" s="4" t="s">
        <v>95</v>
      </c>
      <c r="EK117" s="9">
        <f t="shared" ref="EK117:EK124" si="115">EM105</f>
        <v>6.5</v>
      </c>
      <c r="EL117" s="4" t="s">
        <v>96</v>
      </c>
      <c r="EM117" s="175">
        <f t="array" ref="EM117:EM124">MMULT(EB117:EI124,EK117:EK124)</f>
        <v>-708.27534965345671</v>
      </c>
      <c r="EN117" s="175">
        <f>EM117</f>
        <v>-708.27534965345671</v>
      </c>
      <c r="EO117" s="25"/>
      <c r="EP117" s="198"/>
      <c r="EQ117" s="3" t="s">
        <v>77</v>
      </c>
      <c r="ER117" s="26">
        <f t="array" ref="ER117:EY124">MINVERSE(ER105:EY112)</f>
        <v>532.63874023964183</v>
      </c>
      <c r="ES117" s="26">
        <v>127.19999999999968</v>
      </c>
      <c r="ET117" s="26">
        <v>309.19999999999874</v>
      </c>
      <c r="EU117" s="26">
        <v>499.19999999999811</v>
      </c>
      <c r="EV117" s="26">
        <v>-7.1146104454338814E-5</v>
      </c>
      <c r="EW117" s="26">
        <v>-196.4031494008901</v>
      </c>
      <c r="EX117" s="26">
        <v>-181.99999999999878</v>
      </c>
      <c r="EY117" s="26">
        <v>-127.19999999999985</v>
      </c>
      <c r="EZ117" s="4" t="s">
        <v>95</v>
      </c>
      <c r="FA117" s="9">
        <f t="shared" ref="FA117:FA124" si="116">FC105</f>
        <v>2</v>
      </c>
      <c r="FB117" s="4" t="s">
        <v>96</v>
      </c>
      <c r="FC117" s="175">
        <f t="array" ref="FC117:FC124">MMULT(ER117:EY124,FA117:FA124)</f>
        <v>-3357.9512910053418</v>
      </c>
      <c r="FD117" s="175">
        <f>FC117</f>
        <v>-3357.9512910053418</v>
      </c>
      <c r="FE117" s="25"/>
      <c r="FF117" s="198"/>
      <c r="FG117" s="3" t="s">
        <v>77</v>
      </c>
      <c r="FH117" s="26">
        <f t="array" ref="FH117:FO124">MINVERSE(FH105:FO112)</f>
        <v>532.63874023964183</v>
      </c>
      <c r="FI117" s="26">
        <v>127.19999999999968</v>
      </c>
      <c r="FJ117" s="26">
        <v>309.19999999999874</v>
      </c>
      <c r="FK117" s="26">
        <v>499.19999999999811</v>
      </c>
      <c r="FL117" s="26">
        <v>-7.1146104454338814E-5</v>
      </c>
      <c r="FM117" s="26">
        <v>-196.4031494008901</v>
      </c>
      <c r="FN117" s="26">
        <v>-181.99999999999878</v>
      </c>
      <c r="FO117" s="26">
        <v>-127.19999999999985</v>
      </c>
      <c r="FP117" s="4" t="s">
        <v>95</v>
      </c>
      <c r="FQ117" s="9">
        <f t="shared" ref="FQ117:FQ124" si="117">FS105</f>
        <v>-4.5</v>
      </c>
      <c r="FR117" s="4" t="s">
        <v>96</v>
      </c>
      <c r="FS117" s="175">
        <f t="array" ref="FS117:FS124">MMULT(FH117:FO124,FQ117:FQ124)</f>
        <v>-7072.904712836511</v>
      </c>
      <c r="FT117" s="175">
        <f>FS117</f>
        <v>-7072.904712836511</v>
      </c>
      <c r="FU117" s="25"/>
      <c r="FV117" s="198"/>
      <c r="FW117" s="3" t="s">
        <v>77</v>
      </c>
      <c r="FX117" s="26">
        <f t="array" ref="FX117:GE124">MINVERSE(FX105:GE112)</f>
        <v>532.63874023964183</v>
      </c>
      <c r="FY117" s="26">
        <v>127.19999999999968</v>
      </c>
      <c r="FZ117" s="26">
        <v>309.19999999999874</v>
      </c>
      <c r="GA117" s="26">
        <v>499.19999999999811</v>
      </c>
      <c r="GB117" s="26">
        <v>-7.1146104454338814E-5</v>
      </c>
      <c r="GC117" s="26">
        <v>-196.4031494008901</v>
      </c>
      <c r="GD117" s="26">
        <v>-181.99999999999878</v>
      </c>
      <c r="GE117" s="26">
        <v>-127.19999999999985</v>
      </c>
      <c r="GF117" s="4" t="s">
        <v>95</v>
      </c>
      <c r="GG117" s="9">
        <f t="shared" ref="GG117:GG124" si="118">GI105</f>
        <v>-7</v>
      </c>
      <c r="GH117" s="4" t="s">
        <v>96</v>
      </c>
      <c r="GI117" s="175">
        <f t="array" ref="GI117:GI124">MMULT(FX117:GE124,GG117:GG124)</f>
        <v>-8657.3031737091114</v>
      </c>
      <c r="GJ117" s="175">
        <f>GI117</f>
        <v>-8657.3031737091114</v>
      </c>
      <c r="GK117" s="25"/>
      <c r="GL117" s="210"/>
    </row>
    <row r="118" spans="2:194" x14ac:dyDescent="0.2">
      <c r="B118" s="198"/>
      <c r="C118" s="3" t="s">
        <v>78</v>
      </c>
      <c r="D118" s="26">
        <v>127.19999999999973</v>
      </c>
      <c r="E118" s="27">
        <v>127.19999999999999</v>
      </c>
      <c r="F118" s="27">
        <v>127.19999999999985</v>
      </c>
      <c r="G118" s="27">
        <v>127.19999999999973</v>
      </c>
      <c r="H118" s="27">
        <v>6.0705689646978045E-20</v>
      </c>
      <c r="I118" s="27">
        <v>8.5858032295777389E-14</v>
      </c>
      <c r="J118" s="27">
        <v>2.3141697587920646E-13</v>
      </c>
      <c r="K118" s="27">
        <v>-127.20000000000005</v>
      </c>
      <c r="L118" s="19" t="s">
        <v>87</v>
      </c>
      <c r="M118" s="9">
        <f t="shared" si="107"/>
        <v>0</v>
      </c>
      <c r="N118" s="19" t="s">
        <v>97</v>
      </c>
      <c r="O118" s="175">
        <v>-2162.3999999999951</v>
      </c>
      <c r="P118" s="175"/>
      <c r="Q118" s="25"/>
      <c r="R118" s="198"/>
      <c r="S118" s="3" t="s">
        <v>78</v>
      </c>
      <c r="T118" s="26">
        <v>127.19999999999973</v>
      </c>
      <c r="U118" s="27">
        <v>127.19999999999999</v>
      </c>
      <c r="V118" s="27">
        <v>127.19999999999985</v>
      </c>
      <c r="W118" s="27">
        <v>127.19999999999973</v>
      </c>
      <c r="X118" s="27">
        <v>6.0705689646978045E-20</v>
      </c>
      <c r="Y118" s="27">
        <v>8.5858032295777389E-14</v>
      </c>
      <c r="Z118" s="27">
        <v>2.3141697587920646E-13</v>
      </c>
      <c r="AA118" s="27">
        <v>-127.20000000000005</v>
      </c>
      <c r="AB118" s="19" t="s">
        <v>87</v>
      </c>
      <c r="AC118" s="9">
        <f t="shared" si="108"/>
        <v>0</v>
      </c>
      <c r="AD118" s="19" t="s">
        <v>97</v>
      </c>
      <c r="AE118" s="175">
        <v>-1907.9999999999959</v>
      </c>
      <c r="AF118" s="175"/>
      <c r="AG118" s="25"/>
      <c r="AH118" s="198"/>
      <c r="AI118" s="3" t="s">
        <v>78</v>
      </c>
      <c r="AJ118" s="26">
        <v>127.19999999999973</v>
      </c>
      <c r="AK118" s="27">
        <v>127.19999999999999</v>
      </c>
      <c r="AL118" s="27">
        <v>127.19999999999985</v>
      </c>
      <c r="AM118" s="27">
        <v>127.19999999999973</v>
      </c>
      <c r="AN118" s="27">
        <v>6.0705689646978045E-20</v>
      </c>
      <c r="AO118" s="27">
        <v>8.5858032295777389E-14</v>
      </c>
      <c r="AP118" s="27">
        <v>2.3141697587920646E-13</v>
      </c>
      <c r="AQ118" s="27">
        <v>-127.20000000000005</v>
      </c>
      <c r="AR118" s="19" t="s">
        <v>87</v>
      </c>
      <c r="AS118" s="9">
        <f t="shared" si="109"/>
        <v>0</v>
      </c>
      <c r="AT118" s="19" t="s">
        <v>97</v>
      </c>
      <c r="AU118" s="175">
        <v>-1399.1999999999966</v>
      </c>
      <c r="AV118" s="175"/>
      <c r="AW118" s="25"/>
      <c r="AX118" s="198"/>
      <c r="AY118" s="3" t="s">
        <v>78</v>
      </c>
      <c r="AZ118" s="26">
        <v>127.19999999999973</v>
      </c>
      <c r="BA118" s="27">
        <v>127.19999999999999</v>
      </c>
      <c r="BB118" s="27">
        <v>127.19999999999985</v>
      </c>
      <c r="BC118" s="27">
        <v>127.19999999999973</v>
      </c>
      <c r="BD118" s="27">
        <v>6.0705689646978045E-20</v>
      </c>
      <c r="BE118" s="27">
        <v>8.5858032295777389E-14</v>
      </c>
      <c r="BF118" s="27">
        <v>2.3141697587920646E-13</v>
      </c>
      <c r="BG118" s="27">
        <v>-127.20000000000005</v>
      </c>
      <c r="BH118" s="19" t="s">
        <v>87</v>
      </c>
      <c r="BI118" s="9">
        <f t="shared" si="110"/>
        <v>0</v>
      </c>
      <c r="BJ118" s="19" t="s">
        <v>97</v>
      </c>
      <c r="BK118" s="175">
        <v>-763.199999999998</v>
      </c>
      <c r="BL118" s="175"/>
      <c r="BM118" s="25"/>
      <c r="BN118" s="198"/>
      <c r="BO118" s="3" t="s">
        <v>78</v>
      </c>
      <c r="BP118" s="26">
        <v>127.19999999999973</v>
      </c>
      <c r="BQ118" s="27">
        <v>127.19999999999999</v>
      </c>
      <c r="BR118" s="27">
        <v>127.19999999999985</v>
      </c>
      <c r="BS118" s="27">
        <v>127.19999999999973</v>
      </c>
      <c r="BT118" s="27">
        <v>6.0705689646978045E-20</v>
      </c>
      <c r="BU118" s="27">
        <v>8.5858032295777389E-14</v>
      </c>
      <c r="BV118" s="27">
        <v>2.3141697587920646E-13</v>
      </c>
      <c r="BW118" s="27">
        <v>-127.20000000000005</v>
      </c>
      <c r="BX118" s="19" t="s">
        <v>87</v>
      </c>
      <c r="BY118" s="9">
        <f t="shared" si="111"/>
        <v>0</v>
      </c>
      <c r="BZ118" s="19" t="s">
        <v>97</v>
      </c>
      <c r="CA118" s="175">
        <v>-254.39999999999918</v>
      </c>
      <c r="CB118" s="175"/>
      <c r="CC118" s="25"/>
      <c r="CD118" s="198"/>
      <c r="CE118" s="3" t="s">
        <v>78</v>
      </c>
      <c r="CF118" s="26">
        <v>127.19999999999973</v>
      </c>
      <c r="CG118" s="27">
        <v>127.19999999999999</v>
      </c>
      <c r="CH118" s="27">
        <v>127.19999999999985</v>
      </c>
      <c r="CI118" s="27">
        <v>127.19999999999973</v>
      </c>
      <c r="CJ118" s="27">
        <v>6.0705689646978045E-20</v>
      </c>
      <c r="CK118" s="27">
        <v>8.5858032295777389E-14</v>
      </c>
      <c r="CL118" s="27">
        <v>2.3141697587920646E-13</v>
      </c>
      <c r="CM118" s="27">
        <v>-127.20000000000005</v>
      </c>
      <c r="CN118" s="19" t="s">
        <v>87</v>
      </c>
      <c r="CO118" s="9">
        <f t="shared" si="112"/>
        <v>0</v>
      </c>
      <c r="CP118" s="19" t="s">
        <v>97</v>
      </c>
      <c r="CQ118" s="175">
        <v>-254.40000000000009</v>
      </c>
      <c r="CR118" s="175"/>
      <c r="CS118" s="25"/>
      <c r="CT118" s="198"/>
      <c r="CU118" s="3" t="s">
        <v>78</v>
      </c>
      <c r="CV118" s="26">
        <v>127.19999999999973</v>
      </c>
      <c r="CW118" s="27">
        <v>127.19999999999999</v>
      </c>
      <c r="CX118" s="27">
        <v>127.19999999999985</v>
      </c>
      <c r="CY118" s="27">
        <v>127.19999999999973</v>
      </c>
      <c r="CZ118" s="27">
        <v>6.0705689646978045E-20</v>
      </c>
      <c r="DA118" s="27">
        <v>8.5858032295777389E-14</v>
      </c>
      <c r="DB118" s="27">
        <v>2.3141697587920646E-13</v>
      </c>
      <c r="DC118" s="27">
        <v>-127.20000000000005</v>
      </c>
      <c r="DD118" s="19" t="s">
        <v>87</v>
      </c>
      <c r="DE118" s="9">
        <f t="shared" si="113"/>
        <v>0</v>
      </c>
      <c r="DF118" s="19" t="s">
        <v>97</v>
      </c>
      <c r="DG118" s="175">
        <v>-2.2737367544323206E-13</v>
      </c>
      <c r="DH118" s="175"/>
      <c r="DI118" s="25"/>
      <c r="DJ118" s="198"/>
      <c r="DK118" s="3" t="s">
        <v>78</v>
      </c>
      <c r="DL118" s="26">
        <v>127.19999999999973</v>
      </c>
      <c r="DM118" s="27">
        <v>127.19999999999999</v>
      </c>
      <c r="DN118" s="27">
        <v>127.19999999999985</v>
      </c>
      <c r="DO118" s="27">
        <v>127.19999999999973</v>
      </c>
      <c r="DP118" s="27">
        <v>6.0705689646978045E-20</v>
      </c>
      <c r="DQ118" s="27">
        <v>8.5858032295777389E-14</v>
      </c>
      <c r="DR118" s="27">
        <v>2.3141697587920646E-13</v>
      </c>
      <c r="DS118" s="27">
        <v>-127.20000000000005</v>
      </c>
      <c r="DT118" s="19" t="s">
        <v>87</v>
      </c>
      <c r="DU118" s="9">
        <f t="shared" si="114"/>
        <v>0</v>
      </c>
      <c r="DV118" s="19" t="s">
        <v>97</v>
      </c>
      <c r="DW118" s="175">
        <v>-6.8212102632969618E-13</v>
      </c>
      <c r="DX118" s="175"/>
      <c r="DY118" s="25"/>
      <c r="DZ118" s="198"/>
      <c r="EA118" s="3" t="s">
        <v>78</v>
      </c>
      <c r="EB118" s="26">
        <v>127.19999999999973</v>
      </c>
      <c r="EC118" s="27">
        <v>127.19999999999999</v>
      </c>
      <c r="ED118" s="27">
        <v>127.19999999999985</v>
      </c>
      <c r="EE118" s="27">
        <v>127.19999999999973</v>
      </c>
      <c r="EF118" s="27">
        <v>6.0705689646978045E-20</v>
      </c>
      <c r="EG118" s="27">
        <v>8.5858032295777389E-14</v>
      </c>
      <c r="EH118" s="27">
        <v>2.3141697587920646E-13</v>
      </c>
      <c r="EI118" s="27">
        <v>-127.20000000000005</v>
      </c>
      <c r="EJ118" s="19" t="s">
        <v>87</v>
      </c>
      <c r="EK118" s="9">
        <f t="shared" si="115"/>
        <v>0</v>
      </c>
      <c r="EL118" s="19" t="s">
        <v>97</v>
      </c>
      <c r="EM118" s="175">
        <v>-127.19999999999948</v>
      </c>
      <c r="EN118" s="175"/>
      <c r="EO118" s="25"/>
      <c r="EP118" s="198"/>
      <c r="EQ118" s="3" t="s">
        <v>78</v>
      </c>
      <c r="ER118" s="26">
        <v>127.19999999999973</v>
      </c>
      <c r="ES118" s="27">
        <v>127.19999999999999</v>
      </c>
      <c r="ET118" s="27">
        <v>127.19999999999985</v>
      </c>
      <c r="EU118" s="27">
        <v>127.19999999999973</v>
      </c>
      <c r="EV118" s="27">
        <v>6.0705689646978045E-20</v>
      </c>
      <c r="EW118" s="27">
        <v>8.5858032295777389E-14</v>
      </c>
      <c r="EX118" s="27">
        <v>2.3141697587920646E-13</v>
      </c>
      <c r="EY118" s="27">
        <v>-127.20000000000005</v>
      </c>
      <c r="EZ118" s="19" t="s">
        <v>87</v>
      </c>
      <c r="FA118" s="9">
        <f t="shared" si="116"/>
        <v>0</v>
      </c>
      <c r="FB118" s="19" t="s">
        <v>97</v>
      </c>
      <c r="FC118" s="175">
        <v>-763.199999999998</v>
      </c>
      <c r="FD118" s="175"/>
      <c r="FE118" s="25"/>
      <c r="FF118" s="198"/>
      <c r="FG118" s="3" t="s">
        <v>78</v>
      </c>
      <c r="FH118" s="26">
        <v>127.19999999999973</v>
      </c>
      <c r="FI118" s="27">
        <v>127.19999999999999</v>
      </c>
      <c r="FJ118" s="27">
        <v>127.19999999999985</v>
      </c>
      <c r="FK118" s="27">
        <v>127.19999999999973</v>
      </c>
      <c r="FL118" s="27">
        <v>6.0705689646978045E-20</v>
      </c>
      <c r="FM118" s="27">
        <v>8.5858032295777389E-14</v>
      </c>
      <c r="FN118" s="27">
        <v>2.3141697587920646E-13</v>
      </c>
      <c r="FO118" s="27">
        <v>-127.20000000000005</v>
      </c>
      <c r="FP118" s="19" t="s">
        <v>87</v>
      </c>
      <c r="FQ118" s="9">
        <f t="shared" si="117"/>
        <v>0</v>
      </c>
      <c r="FR118" s="19" t="s">
        <v>97</v>
      </c>
      <c r="FS118" s="175">
        <v>-1653.5999999999963</v>
      </c>
      <c r="FT118" s="175"/>
      <c r="FU118" s="25"/>
      <c r="FV118" s="198"/>
      <c r="FW118" s="3" t="s">
        <v>78</v>
      </c>
      <c r="FX118" s="26">
        <v>127.19999999999973</v>
      </c>
      <c r="FY118" s="27">
        <v>127.19999999999999</v>
      </c>
      <c r="FZ118" s="27">
        <v>127.19999999999985</v>
      </c>
      <c r="GA118" s="27">
        <v>127.19999999999973</v>
      </c>
      <c r="GB118" s="27">
        <v>6.0705689646978045E-20</v>
      </c>
      <c r="GC118" s="27">
        <v>8.5858032295777389E-14</v>
      </c>
      <c r="GD118" s="27">
        <v>2.3141697587920646E-13</v>
      </c>
      <c r="GE118" s="27">
        <v>-127.20000000000005</v>
      </c>
      <c r="GF118" s="19" t="s">
        <v>87</v>
      </c>
      <c r="GG118" s="9">
        <f t="shared" si="118"/>
        <v>0</v>
      </c>
      <c r="GH118" s="19" t="s">
        <v>97</v>
      </c>
      <c r="GI118" s="175">
        <v>-2035.1999999999953</v>
      </c>
      <c r="GJ118" s="175"/>
      <c r="GK118" s="25"/>
      <c r="GL118" s="210"/>
    </row>
    <row r="119" spans="2:194" x14ac:dyDescent="0.2">
      <c r="B119" s="198"/>
      <c r="C119" s="3" t="s">
        <v>79</v>
      </c>
      <c r="D119" s="26">
        <v>309.19999999999891</v>
      </c>
      <c r="E119" s="27">
        <v>127.19999999999983</v>
      </c>
      <c r="F119" s="26">
        <v>309.19999999999936</v>
      </c>
      <c r="G119" s="26">
        <v>309.19999999999891</v>
      </c>
      <c r="H119" s="26">
        <v>1.4211512370476291E-19</v>
      </c>
      <c r="I119" s="26">
        <v>2.2384638126684359E-13</v>
      </c>
      <c r="J119" s="26">
        <v>-181.99999999999915</v>
      </c>
      <c r="K119" s="26">
        <v>-127.2</v>
      </c>
      <c r="L119" s="19" t="s">
        <v>87</v>
      </c>
      <c r="M119" s="9">
        <f t="shared" si="107"/>
        <v>0</v>
      </c>
      <c r="N119" s="19" t="s">
        <v>98</v>
      </c>
      <c r="O119" s="175">
        <v>-5438.3999999999805</v>
      </c>
      <c r="P119" s="175"/>
      <c r="Q119" s="25"/>
      <c r="R119" s="198"/>
      <c r="S119" s="3" t="s">
        <v>79</v>
      </c>
      <c r="T119" s="26">
        <v>309.19999999999891</v>
      </c>
      <c r="U119" s="27">
        <v>127.19999999999983</v>
      </c>
      <c r="V119" s="26">
        <v>309.19999999999936</v>
      </c>
      <c r="W119" s="26">
        <v>309.19999999999891</v>
      </c>
      <c r="X119" s="26">
        <v>1.4211512370476291E-19</v>
      </c>
      <c r="Y119" s="26">
        <v>2.2384638126684359E-13</v>
      </c>
      <c r="Z119" s="26">
        <v>-181.99999999999915</v>
      </c>
      <c r="AA119" s="26">
        <v>-127.2</v>
      </c>
      <c r="AB119" s="19" t="s">
        <v>87</v>
      </c>
      <c r="AC119" s="9">
        <f t="shared" si="108"/>
        <v>0</v>
      </c>
      <c r="AD119" s="19" t="s">
        <v>98</v>
      </c>
      <c r="AE119" s="175">
        <v>-4819.9999999999836</v>
      </c>
      <c r="AF119" s="175"/>
      <c r="AG119" s="25"/>
      <c r="AH119" s="198"/>
      <c r="AI119" s="3" t="s">
        <v>79</v>
      </c>
      <c r="AJ119" s="26">
        <v>309.19999999999891</v>
      </c>
      <c r="AK119" s="27">
        <v>127.19999999999983</v>
      </c>
      <c r="AL119" s="26">
        <v>309.19999999999936</v>
      </c>
      <c r="AM119" s="26">
        <v>309.19999999999891</v>
      </c>
      <c r="AN119" s="26">
        <v>1.4211512370476291E-19</v>
      </c>
      <c r="AO119" s="26">
        <v>2.2384638126684359E-13</v>
      </c>
      <c r="AP119" s="26">
        <v>-181.99999999999915</v>
      </c>
      <c r="AQ119" s="26">
        <v>-127.2</v>
      </c>
      <c r="AR119" s="19" t="s">
        <v>87</v>
      </c>
      <c r="AS119" s="9">
        <f t="shared" si="109"/>
        <v>0</v>
      </c>
      <c r="AT119" s="19" t="s">
        <v>98</v>
      </c>
      <c r="AU119" s="175">
        <v>-3583.1999999999871</v>
      </c>
      <c r="AV119" s="175"/>
      <c r="AW119" s="25"/>
      <c r="AX119" s="198"/>
      <c r="AY119" s="3" t="s">
        <v>79</v>
      </c>
      <c r="AZ119" s="26">
        <v>309.19999999999891</v>
      </c>
      <c r="BA119" s="27">
        <v>127.19999999999983</v>
      </c>
      <c r="BB119" s="26">
        <v>309.19999999999936</v>
      </c>
      <c r="BC119" s="26">
        <v>309.19999999999891</v>
      </c>
      <c r="BD119" s="26">
        <v>1.4211512370476291E-19</v>
      </c>
      <c r="BE119" s="26">
        <v>2.2384638126684359E-13</v>
      </c>
      <c r="BF119" s="26">
        <v>-181.99999999999915</v>
      </c>
      <c r="BG119" s="26">
        <v>-127.2</v>
      </c>
      <c r="BH119" s="19" t="s">
        <v>87</v>
      </c>
      <c r="BI119" s="9">
        <f t="shared" si="110"/>
        <v>0</v>
      </c>
      <c r="BJ119" s="19" t="s">
        <v>98</v>
      </c>
      <c r="BK119" s="175">
        <v>-2037.1999999999925</v>
      </c>
      <c r="BL119" s="175"/>
      <c r="BM119" s="25"/>
      <c r="BN119" s="198"/>
      <c r="BO119" s="3" t="s">
        <v>79</v>
      </c>
      <c r="BP119" s="26">
        <v>309.19999999999891</v>
      </c>
      <c r="BQ119" s="27">
        <v>127.19999999999983</v>
      </c>
      <c r="BR119" s="26">
        <v>309.19999999999936</v>
      </c>
      <c r="BS119" s="26">
        <v>309.19999999999891</v>
      </c>
      <c r="BT119" s="26">
        <v>1.4211512370476291E-19</v>
      </c>
      <c r="BU119" s="26">
        <v>2.2384638126684359E-13</v>
      </c>
      <c r="BV119" s="26">
        <v>-181.99999999999915</v>
      </c>
      <c r="BW119" s="26">
        <v>-127.2</v>
      </c>
      <c r="BX119" s="19" t="s">
        <v>87</v>
      </c>
      <c r="BY119" s="9">
        <f t="shared" si="111"/>
        <v>0</v>
      </c>
      <c r="BZ119" s="19" t="s">
        <v>98</v>
      </c>
      <c r="CA119" s="175">
        <v>-800.39999999999691</v>
      </c>
      <c r="CB119" s="175"/>
      <c r="CC119" s="25"/>
      <c r="CD119" s="198"/>
      <c r="CE119" s="3" t="s">
        <v>79</v>
      </c>
      <c r="CF119" s="26">
        <v>309.19999999999891</v>
      </c>
      <c r="CG119" s="27">
        <v>127.19999999999983</v>
      </c>
      <c r="CH119" s="26">
        <v>309.19999999999936</v>
      </c>
      <c r="CI119" s="26">
        <v>309.19999999999891</v>
      </c>
      <c r="CJ119" s="26">
        <v>1.4211512370476291E-19</v>
      </c>
      <c r="CK119" s="26">
        <v>2.2384638126684359E-13</v>
      </c>
      <c r="CL119" s="26">
        <v>-181.99999999999915</v>
      </c>
      <c r="CM119" s="26">
        <v>-127.2</v>
      </c>
      <c r="CN119" s="19" t="s">
        <v>87</v>
      </c>
      <c r="CO119" s="9">
        <f t="shared" si="112"/>
        <v>0</v>
      </c>
      <c r="CP119" s="19" t="s">
        <v>98</v>
      </c>
      <c r="CQ119" s="175">
        <v>-254.40000000000009</v>
      </c>
      <c r="CR119" s="175"/>
      <c r="CS119" s="25"/>
      <c r="CT119" s="198"/>
      <c r="CU119" s="3" t="s">
        <v>79</v>
      </c>
      <c r="CV119" s="26">
        <v>309.19999999999891</v>
      </c>
      <c r="CW119" s="27">
        <v>127.19999999999983</v>
      </c>
      <c r="CX119" s="26">
        <v>309.19999999999936</v>
      </c>
      <c r="CY119" s="26">
        <v>309.19999999999891</v>
      </c>
      <c r="CZ119" s="26">
        <v>1.4211512370476291E-19</v>
      </c>
      <c r="DA119" s="26">
        <v>2.2384638126684359E-13</v>
      </c>
      <c r="DB119" s="26">
        <v>-181.99999999999915</v>
      </c>
      <c r="DC119" s="26">
        <v>-127.2</v>
      </c>
      <c r="DD119" s="19" t="s">
        <v>87</v>
      </c>
      <c r="DE119" s="9">
        <f t="shared" si="113"/>
        <v>0</v>
      </c>
      <c r="DF119" s="19" t="s">
        <v>98</v>
      </c>
      <c r="DG119" s="175">
        <v>-4.5474735088646412E-13</v>
      </c>
      <c r="DH119" s="175"/>
      <c r="DI119" s="25"/>
      <c r="DJ119" s="198"/>
      <c r="DK119" s="3" t="s">
        <v>79</v>
      </c>
      <c r="DL119" s="26">
        <v>309.19999999999891</v>
      </c>
      <c r="DM119" s="27">
        <v>127.19999999999983</v>
      </c>
      <c r="DN119" s="26">
        <v>309.19999999999936</v>
      </c>
      <c r="DO119" s="26">
        <v>309.19999999999891</v>
      </c>
      <c r="DP119" s="26">
        <v>1.4211512370476291E-19</v>
      </c>
      <c r="DQ119" s="26">
        <v>2.2384638126684359E-13</v>
      </c>
      <c r="DR119" s="26">
        <v>-181.99999999999915</v>
      </c>
      <c r="DS119" s="26">
        <v>-127.2</v>
      </c>
      <c r="DT119" s="19" t="s">
        <v>87</v>
      </c>
      <c r="DU119" s="9">
        <f t="shared" si="114"/>
        <v>0</v>
      </c>
      <c r="DV119" s="19" t="s">
        <v>98</v>
      </c>
      <c r="DW119" s="175">
        <v>363.99999999999773</v>
      </c>
      <c r="DX119" s="175"/>
      <c r="DY119" s="25"/>
      <c r="DZ119" s="198"/>
      <c r="EA119" s="3" t="s">
        <v>79</v>
      </c>
      <c r="EB119" s="26">
        <v>309.19999999999891</v>
      </c>
      <c r="EC119" s="27">
        <v>127.19999999999983</v>
      </c>
      <c r="ED119" s="26">
        <v>309.19999999999936</v>
      </c>
      <c r="EE119" s="26">
        <v>309.19999999999891</v>
      </c>
      <c r="EF119" s="26">
        <v>1.4211512370476291E-19</v>
      </c>
      <c r="EG119" s="26">
        <v>2.2384638126684359E-13</v>
      </c>
      <c r="EH119" s="26">
        <v>-181.99999999999915</v>
      </c>
      <c r="EI119" s="26">
        <v>-127.2</v>
      </c>
      <c r="EJ119" s="19" t="s">
        <v>87</v>
      </c>
      <c r="EK119" s="9">
        <f t="shared" si="115"/>
        <v>0</v>
      </c>
      <c r="EL119" s="19" t="s">
        <v>98</v>
      </c>
      <c r="EM119" s="175">
        <v>-491.199999999998</v>
      </c>
      <c r="EN119" s="175"/>
      <c r="EO119" s="25"/>
      <c r="EP119" s="198"/>
      <c r="EQ119" s="3" t="s">
        <v>79</v>
      </c>
      <c r="ER119" s="26">
        <v>309.19999999999891</v>
      </c>
      <c r="ES119" s="27">
        <v>127.19999999999983</v>
      </c>
      <c r="ET119" s="26">
        <v>309.19999999999936</v>
      </c>
      <c r="EU119" s="26">
        <v>309.19999999999891</v>
      </c>
      <c r="EV119" s="26">
        <v>1.4211512370476291E-19</v>
      </c>
      <c r="EW119" s="26">
        <v>2.2384638126684359E-13</v>
      </c>
      <c r="EX119" s="26">
        <v>-181.99999999999915</v>
      </c>
      <c r="EY119" s="26">
        <v>-127.2</v>
      </c>
      <c r="EZ119" s="19" t="s">
        <v>87</v>
      </c>
      <c r="FA119" s="9">
        <f t="shared" si="116"/>
        <v>0</v>
      </c>
      <c r="FB119" s="19" t="s">
        <v>98</v>
      </c>
      <c r="FC119" s="175">
        <v>-2037.1999999999925</v>
      </c>
      <c r="FD119" s="175"/>
      <c r="FE119" s="25"/>
      <c r="FF119" s="198"/>
      <c r="FG119" s="3" t="s">
        <v>79</v>
      </c>
      <c r="FH119" s="26">
        <v>309.19999999999891</v>
      </c>
      <c r="FI119" s="27">
        <v>127.19999999999983</v>
      </c>
      <c r="FJ119" s="26">
        <v>309.19999999999936</v>
      </c>
      <c r="FK119" s="26">
        <v>309.19999999999891</v>
      </c>
      <c r="FL119" s="26">
        <v>1.4211512370476291E-19</v>
      </c>
      <c r="FM119" s="26">
        <v>2.2384638126684359E-13</v>
      </c>
      <c r="FN119" s="26">
        <v>-181.99999999999915</v>
      </c>
      <c r="FO119" s="26">
        <v>-127.2</v>
      </c>
      <c r="FP119" s="19" t="s">
        <v>87</v>
      </c>
      <c r="FQ119" s="9">
        <f t="shared" si="117"/>
        <v>0</v>
      </c>
      <c r="FR119" s="19" t="s">
        <v>98</v>
      </c>
      <c r="FS119" s="175">
        <v>-4201.5999999999849</v>
      </c>
      <c r="FT119" s="175"/>
      <c r="FU119" s="25"/>
      <c r="FV119" s="198"/>
      <c r="FW119" s="3" t="s">
        <v>79</v>
      </c>
      <c r="FX119" s="26">
        <v>309.19999999999891</v>
      </c>
      <c r="FY119" s="27">
        <v>127.19999999999983</v>
      </c>
      <c r="FZ119" s="26">
        <v>309.19999999999936</v>
      </c>
      <c r="GA119" s="26">
        <v>309.19999999999891</v>
      </c>
      <c r="GB119" s="26">
        <v>1.4211512370476291E-19</v>
      </c>
      <c r="GC119" s="26">
        <v>2.2384638126684359E-13</v>
      </c>
      <c r="GD119" s="26">
        <v>-181.99999999999915</v>
      </c>
      <c r="GE119" s="26">
        <v>-127.2</v>
      </c>
      <c r="GF119" s="19" t="s">
        <v>87</v>
      </c>
      <c r="GG119" s="9">
        <f t="shared" si="118"/>
        <v>0</v>
      </c>
      <c r="GH119" s="19" t="s">
        <v>98</v>
      </c>
      <c r="GI119" s="175">
        <v>-5129.1999999999816</v>
      </c>
      <c r="GJ119" s="175"/>
      <c r="GK119" s="25"/>
      <c r="GL119" s="210"/>
    </row>
    <row r="120" spans="2:194" x14ac:dyDescent="0.2">
      <c r="B120" s="198"/>
      <c r="C120" s="3" t="s">
        <v>80</v>
      </c>
      <c r="D120" s="26">
        <v>499.19999999999811</v>
      </c>
      <c r="E120" s="27">
        <v>127.19999999999969</v>
      </c>
      <c r="F120" s="26">
        <v>309.19999999999879</v>
      </c>
      <c r="G120" s="27">
        <v>499.19999999999811</v>
      </c>
      <c r="H120" s="27">
        <v>2.3100109277438071E-19</v>
      </c>
      <c r="I120" s="27">
        <v>-189.99999999999957</v>
      </c>
      <c r="J120" s="27">
        <v>-181.99999999999878</v>
      </c>
      <c r="K120" s="27">
        <v>-127.19999999999986</v>
      </c>
      <c r="L120" s="19" t="s">
        <v>87</v>
      </c>
      <c r="M120" s="9">
        <f t="shared" si="107"/>
        <v>0</v>
      </c>
      <c r="N120" s="19" t="s">
        <v>99</v>
      </c>
      <c r="O120" s="175">
        <v>-8858.3999999999669</v>
      </c>
      <c r="P120" s="175"/>
      <c r="Q120" s="25"/>
      <c r="R120" s="198"/>
      <c r="S120" s="3" t="s">
        <v>80</v>
      </c>
      <c r="T120" s="26">
        <v>499.19999999999811</v>
      </c>
      <c r="U120" s="27">
        <v>127.19999999999969</v>
      </c>
      <c r="V120" s="26">
        <v>309.19999999999879</v>
      </c>
      <c r="W120" s="27">
        <v>499.19999999999811</v>
      </c>
      <c r="X120" s="27">
        <v>2.3100109277438071E-19</v>
      </c>
      <c r="Y120" s="27">
        <v>-189.99999999999957</v>
      </c>
      <c r="Z120" s="27">
        <v>-181.99999999999878</v>
      </c>
      <c r="AA120" s="27">
        <v>-127.19999999999986</v>
      </c>
      <c r="AB120" s="19" t="s">
        <v>87</v>
      </c>
      <c r="AC120" s="9">
        <f t="shared" si="108"/>
        <v>0</v>
      </c>
      <c r="AD120" s="19" t="s">
        <v>99</v>
      </c>
      <c r="AE120" s="175">
        <v>-7859.9999999999709</v>
      </c>
      <c r="AF120" s="175"/>
      <c r="AG120" s="25"/>
      <c r="AH120" s="198"/>
      <c r="AI120" s="3" t="s">
        <v>80</v>
      </c>
      <c r="AJ120" s="26">
        <v>499.19999999999811</v>
      </c>
      <c r="AK120" s="27">
        <v>127.19999999999969</v>
      </c>
      <c r="AL120" s="26">
        <v>309.19999999999879</v>
      </c>
      <c r="AM120" s="27">
        <v>499.19999999999811</v>
      </c>
      <c r="AN120" s="27">
        <v>2.3100109277438071E-19</v>
      </c>
      <c r="AO120" s="27">
        <v>-189.99999999999957</v>
      </c>
      <c r="AP120" s="27">
        <v>-181.99999999999878</v>
      </c>
      <c r="AQ120" s="27">
        <v>-127.19999999999986</v>
      </c>
      <c r="AR120" s="19" t="s">
        <v>87</v>
      </c>
      <c r="AS120" s="9">
        <f t="shared" si="109"/>
        <v>0</v>
      </c>
      <c r="AT120" s="19" t="s">
        <v>99</v>
      </c>
      <c r="AU120" s="175">
        <v>-5863.1999999999789</v>
      </c>
      <c r="AV120" s="175"/>
      <c r="AW120" s="25"/>
      <c r="AX120" s="198"/>
      <c r="AY120" s="3" t="s">
        <v>80</v>
      </c>
      <c r="AZ120" s="26">
        <v>499.19999999999811</v>
      </c>
      <c r="BA120" s="27">
        <v>127.19999999999969</v>
      </c>
      <c r="BB120" s="26">
        <v>309.19999999999879</v>
      </c>
      <c r="BC120" s="27">
        <v>499.19999999999811</v>
      </c>
      <c r="BD120" s="27">
        <v>2.3100109277438071E-19</v>
      </c>
      <c r="BE120" s="27">
        <v>-189.99999999999957</v>
      </c>
      <c r="BF120" s="27">
        <v>-181.99999999999878</v>
      </c>
      <c r="BG120" s="27">
        <v>-127.19999999999986</v>
      </c>
      <c r="BH120" s="19" t="s">
        <v>87</v>
      </c>
      <c r="BI120" s="9">
        <f t="shared" si="110"/>
        <v>0</v>
      </c>
      <c r="BJ120" s="19" t="s">
        <v>99</v>
      </c>
      <c r="BK120" s="175">
        <v>-3367.199999999988</v>
      </c>
      <c r="BL120" s="175"/>
      <c r="BM120" s="25"/>
      <c r="BN120" s="198"/>
      <c r="BO120" s="3" t="s">
        <v>80</v>
      </c>
      <c r="BP120" s="26">
        <v>499.19999999999811</v>
      </c>
      <c r="BQ120" s="27">
        <v>127.19999999999969</v>
      </c>
      <c r="BR120" s="26">
        <v>309.19999999999879</v>
      </c>
      <c r="BS120" s="27">
        <v>499.19999999999811</v>
      </c>
      <c r="BT120" s="27">
        <v>2.3100109277438071E-19</v>
      </c>
      <c r="BU120" s="27">
        <v>-189.99999999999957</v>
      </c>
      <c r="BV120" s="27">
        <v>-181.99999999999878</v>
      </c>
      <c r="BW120" s="27">
        <v>-127.19999999999986</v>
      </c>
      <c r="BX120" s="19" t="s">
        <v>87</v>
      </c>
      <c r="BY120" s="9">
        <f t="shared" si="111"/>
        <v>0</v>
      </c>
      <c r="BZ120" s="19" t="s">
        <v>99</v>
      </c>
      <c r="CA120" s="175">
        <v>-1370.3999999999955</v>
      </c>
      <c r="CB120" s="175"/>
      <c r="CC120" s="25"/>
      <c r="CD120" s="198"/>
      <c r="CE120" s="3" t="s">
        <v>80</v>
      </c>
      <c r="CF120" s="26">
        <v>499.19999999999811</v>
      </c>
      <c r="CG120" s="27">
        <v>127.19999999999969</v>
      </c>
      <c r="CH120" s="26">
        <v>309.19999999999879</v>
      </c>
      <c r="CI120" s="27">
        <v>499.19999999999811</v>
      </c>
      <c r="CJ120" s="27">
        <v>2.3100109277438071E-19</v>
      </c>
      <c r="CK120" s="27">
        <v>-189.99999999999957</v>
      </c>
      <c r="CL120" s="27">
        <v>-181.99999999999878</v>
      </c>
      <c r="CM120" s="27">
        <v>-127.19999999999986</v>
      </c>
      <c r="CN120" s="19" t="s">
        <v>87</v>
      </c>
      <c r="CO120" s="9">
        <f t="shared" si="112"/>
        <v>0</v>
      </c>
      <c r="CP120" s="19" t="s">
        <v>99</v>
      </c>
      <c r="CQ120" s="175">
        <v>-254.40000000000032</v>
      </c>
      <c r="CR120" s="175"/>
      <c r="CS120" s="25"/>
      <c r="CT120" s="198"/>
      <c r="CU120" s="3" t="s">
        <v>80</v>
      </c>
      <c r="CV120" s="26">
        <v>499.19999999999811</v>
      </c>
      <c r="CW120" s="27">
        <v>127.19999999999969</v>
      </c>
      <c r="CX120" s="26">
        <v>309.19999999999879</v>
      </c>
      <c r="CY120" s="27">
        <v>499.19999999999811</v>
      </c>
      <c r="CZ120" s="27">
        <v>2.3100109277438071E-19</v>
      </c>
      <c r="DA120" s="27">
        <v>-189.99999999999957</v>
      </c>
      <c r="DB120" s="27">
        <v>-181.99999999999878</v>
      </c>
      <c r="DC120" s="27">
        <v>-127.19999999999986</v>
      </c>
      <c r="DD120" s="19" t="s">
        <v>87</v>
      </c>
      <c r="DE120" s="9">
        <f t="shared" si="113"/>
        <v>0</v>
      </c>
      <c r="DF120" s="19" t="s">
        <v>99</v>
      </c>
      <c r="DG120" s="175">
        <v>379.99999999999818</v>
      </c>
      <c r="DH120" s="175"/>
      <c r="DI120" s="25"/>
      <c r="DJ120" s="198"/>
      <c r="DK120" s="3" t="s">
        <v>80</v>
      </c>
      <c r="DL120" s="26">
        <v>499.19999999999811</v>
      </c>
      <c r="DM120" s="27">
        <v>127.19999999999969</v>
      </c>
      <c r="DN120" s="26">
        <v>309.19999999999879</v>
      </c>
      <c r="DO120" s="27">
        <v>499.19999999999811</v>
      </c>
      <c r="DP120" s="27">
        <v>2.3100109277438071E-19</v>
      </c>
      <c r="DQ120" s="27">
        <v>-189.99999999999957</v>
      </c>
      <c r="DR120" s="27">
        <v>-181.99999999999878</v>
      </c>
      <c r="DS120" s="27">
        <v>-127.19999999999986</v>
      </c>
      <c r="DT120" s="19" t="s">
        <v>87</v>
      </c>
      <c r="DU120" s="9">
        <f t="shared" si="114"/>
        <v>0</v>
      </c>
      <c r="DV120" s="19" t="s">
        <v>99</v>
      </c>
      <c r="DW120" s="175">
        <v>743.99999999999568</v>
      </c>
      <c r="DX120" s="175"/>
      <c r="DY120" s="25"/>
      <c r="DZ120" s="198"/>
      <c r="EA120" s="3" t="s">
        <v>80</v>
      </c>
      <c r="EB120" s="26">
        <v>499.19999999999811</v>
      </c>
      <c r="EC120" s="27">
        <v>127.19999999999969</v>
      </c>
      <c r="ED120" s="26">
        <v>309.19999999999879</v>
      </c>
      <c r="EE120" s="27">
        <v>499.19999999999811</v>
      </c>
      <c r="EF120" s="27">
        <v>2.3100109277438071E-19</v>
      </c>
      <c r="EG120" s="27">
        <v>-189.99999999999957</v>
      </c>
      <c r="EH120" s="27">
        <v>-181.99999999999878</v>
      </c>
      <c r="EI120" s="27">
        <v>-127.19999999999986</v>
      </c>
      <c r="EJ120" s="19" t="s">
        <v>87</v>
      </c>
      <c r="EK120" s="9">
        <f t="shared" si="115"/>
        <v>0</v>
      </c>
      <c r="EL120" s="19" t="s">
        <v>99</v>
      </c>
      <c r="EM120" s="175">
        <v>-871.19999999999698</v>
      </c>
      <c r="EN120" s="175"/>
      <c r="EO120" s="25"/>
      <c r="EP120" s="198"/>
      <c r="EQ120" s="3" t="s">
        <v>80</v>
      </c>
      <c r="ER120" s="26">
        <v>499.19999999999811</v>
      </c>
      <c r="ES120" s="27">
        <v>127.19999999999969</v>
      </c>
      <c r="ET120" s="26">
        <v>309.19999999999879</v>
      </c>
      <c r="EU120" s="27">
        <v>499.19999999999811</v>
      </c>
      <c r="EV120" s="27">
        <v>2.3100109277438071E-19</v>
      </c>
      <c r="EW120" s="27">
        <v>-189.99999999999957</v>
      </c>
      <c r="EX120" s="27">
        <v>-181.99999999999878</v>
      </c>
      <c r="EY120" s="27">
        <v>-127.19999999999986</v>
      </c>
      <c r="EZ120" s="19" t="s">
        <v>87</v>
      </c>
      <c r="FA120" s="9">
        <f t="shared" si="116"/>
        <v>0</v>
      </c>
      <c r="FB120" s="19" t="s">
        <v>99</v>
      </c>
      <c r="FC120" s="175">
        <v>-3367.199999999988</v>
      </c>
      <c r="FD120" s="175"/>
      <c r="FE120" s="25"/>
      <c r="FF120" s="198"/>
      <c r="FG120" s="3" t="s">
        <v>80</v>
      </c>
      <c r="FH120" s="26">
        <v>499.19999999999811</v>
      </c>
      <c r="FI120" s="27">
        <v>127.19999999999969</v>
      </c>
      <c r="FJ120" s="26">
        <v>309.19999999999879</v>
      </c>
      <c r="FK120" s="27">
        <v>499.19999999999811</v>
      </c>
      <c r="FL120" s="27">
        <v>2.3100109277438071E-19</v>
      </c>
      <c r="FM120" s="27">
        <v>-189.99999999999957</v>
      </c>
      <c r="FN120" s="27">
        <v>-181.99999999999878</v>
      </c>
      <c r="FO120" s="27">
        <v>-127.19999999999986</v>
      </c>
      <c r="FP120" s="19" t="s">
        <v>87</v>
      </c>
      <c r="FQ120" s="9">
        <f t="shared" si="117"/>
        <v>0</v>
      </c>
      <c r="FR120" s="19" t="s">
        <v>99</v>
      </c>
      <c r="FS120" s="175">
        <v>-6861.5999999999749</v>
      </c>
      <c r="FT120" s="175"/>
      <c r="FU120" s="25"/>
      <c r="FV120" s="198"/>
      <c r="FW120" s="3" t="s">
        <v>80</v>
      </c>
      <c r="FX120" s="26">
        <v>499.19999999999811</v>
      </c>
      <c r="FY120" s="27">
        <v>127.19999999999969</v>
      </c>
      <c r="FZ120" s="26">
        <v>309.19999999999879</v>
      </c>
      <c r="GA120" s="27">
        <v>499.19999999999811</v>
      </c>
      <c r="GB120" s="27">
        <v>2.3100109277438071E-19</v>
      </c>
      <c r="GC120" s="27">
        <v>-189.99999999999957</v>
      </c>
      <c r="GD120" s="27">
        <v>-181.99999999999878</v>
      </c>
      <c r="GE120" s="27">
        <v>-127.19999999999986</v>
      </c>
      <c r="GF120" s="19" t="s">
        <v>87</v>
      </c>
      <c r="GG120" s="9">
        <f t="shared" si="118"/>
        <v>0</v>
      </c>
      <c r="GH120" s="19" t="s">
        <v>99</v>
      </c>
      <c r="GI120" s="175">
        <v>-8359.1999999999698</v>
      </c>
      <c r="GJ120" s="175"/>
      <c r="GK120" s="25"/>
      <c r="GL120" s="210"/>
    </row>
    <row r="121" spans="2:194" x14ac:dyDescent="0.2">
      <c r="B121" s="198"/>
      <c r="C121" s="3" t="s">
        <v>81</v>
      </c>
      <c r="D121" s="26">
        <v>-7.1146104454338922E-5</v>
      </c>
      <c r="E121" s="27">
        <v>2.0816638570704285E-20</v>
      </c>
      <c r="F121" s="26">
        <v>4.5102716903192616E-20</v>
      </c>
      <c r="G121" s="27">
        <v>9.7144313329953324E-20</v>
      </c>
      <c r="H121" s="26">
        <v>9.9999802371932077E-4</v>
      </c>
      <c r="I121" s="26">
        <v>-1.7786526113584768E-4</v>
      </c>
      <c r="J121" s="26">
        <v>1.7347198808920236E-21</v>
      </c>
      <c r="K121" s="26">
        <v>-2.6020798213380354E-20</v>
      </c>
      <c r="L121" s="19" t="s">
        <v>102</v>
      </c>
      <c r="M121" s="9">
        <f t="shared" si="107"/>
        <v>8</v>
      </c>
      <c r="N121" s="19" t="s">
        <v>103</v>
      </c>
      <c r="O121" s="175">
        <v>6.5414890484406137E-3</v>
      </c>
      <c r="P121" s="175">
        <f t="shared" ref="P121:P124" si="119">O121</f>
        <v>6.5414890484406137E-3</v>
      </c>
      <c r="Q121" s="25"/>
      <c r="R121" s="198"/>
      <c r="S121" s="3" t="s">
        <v>81</v>
      </c>
      <c r="T121" s="26">
        <v>-7.1146104454338922E-5</v>
      </c>
      <c r="U121" s="27">
        <v>2.0816638570704285E-20</v>
      </c>
      <c r="V121" s="26">
        <v>4.5102716903192616E-20</v>
      </c>
      <c r="W121" s="27">
        <v>9.7144313329953324E-20</v>
      </c>
      <c r="X121" s="26">
        <v>9.9999802371932077E-4</v>
      </c>
      <c r="Y121" s="26">
        <v>-1.7786526113584768E-4</v>
      </c>
      <c r="Z121" s="26">
        <v>1.7347198808920236E-21</v>
      </c>
      <c r="AA121" s="26">
        <v>-2.6020798213380354E-20</v>
      </c>
      <c r="AB121" s="19" t="s">
        <v>102</v>
      </c>
      <c r="AC121" s="9">
        <f t="shared" si="108"/>
        <v>7.5</v>
      </c>
      <c r="AD121" s="19" t="s">
        <v>103</v>
      </c>
      <c r="AE121" s="175">
        <v>6.0237035104673698E-3</v>
      </c>
      <c r="AF121" s="175">
        <f t="shared" ref="AF121:AF124" si="120">AE121</f>
        <v>6.0237035104673698E-3</v>
      </c>
      <c r="AG121" s="25"/>
      <c r="AH121" s="198"/>
      <c r="AI121" s="3" t="s">
        <v>81</v>
      </c>
      <c r="AJ121" s="26">
        <v>-7.1146104454338922E-5</v>
      </c>
      <c r="AK121" s="27">
        <v>2.0816638570704285E-20</v>
      </c>
      <c r="AL121" s="26">
        <v>4.5102716903192616E-20</v>
      </c>
      <c r="AM121" s="27">
        <v>9.7144313329953324E-20</v>
      </c>
      <c r="AN121" s="26">
        <v>9.9999802371932077E-4</v>
      </c>
      <c r="AO121" s="26">
        <v>-1.7786526113584768E-4</v>
      </c>
      <c r="AP121" s="26">
        <v>1.7347198808920236E-21</v>
      </c>
      <c r="AQ121" s="26">
        <v>-2.6020798213380354E-20</v>
      </c>
      <c r="AR121" s="19" t="s">
        <v>102</v>
      </c>
      <c r="AS121" s="9">
        <f t="shared" si="109"/>
        <v>7</v>
      </c>
      <c r="AT121" s="19" t="s">
        <v>103</v>
      </c>
      <c r="AU121" s="175">
        <v>5.3636257635854469E-3</v>
      </c>
      <c r="AV121" s="175">
        <f t="shared" ref="AV121:AV124" si="121">AU121</f>
        <v>5.3636257635854469E-3</v>
      </c>
      <c r="AW121" s="25"/>
      <c r="AX121" s="198"/>
      <c r="AY121" s="3" t="s">
        <v>81</v>
      </c>
      <c r="AZ121" s="26">
        <v>-7.1146104454338922E-5</v>
      </c>
      <c r="BA121" s="27">
        <v>2.0816638570704285E-20</v>
      </c>
      <c r="BB121" s="26">
        <v>4.5102716903192616E-20</v>
      </c>
      <c r="BC121" s="27">
        <v>9.7144313329953324E-20</v>
      </c>
      <c r="BD121" s="26">
        <v>9.9999802371932077E-4</v>
      </c>
      <c r="BE121" s="26">
        <v>-1.7786526113584768E-4</v>
      </c>
      <c r="BF121" s="26">
        <v>1.7347198808920236E-21</v>
      </c>
      <c r="BG121" s="26">
        <v>-2.6020798213380354E-20</v>
      </c>
      <c r="BH121" s="19" t="s">
        <v>102</v>
      </c>
      <c r="BI121" s="9">
        <f t="shared" si="110"/>
        <v>6</v>
      </c>
      <c r="BJ121" s="19" t="s">
        <v>103</v>
      </c>
      <c r="BK121" s="175">
        <v>4.2569085831846171E-3</v>
      </c>
      <c r="BL121" s="175">
        <f t="shared" ref="BL121:BL124" si="122">BK121</f>
        <v>4.2569085831846171E-3</v>
      </c>
      <c r="BM121" s="25"/>
      <c r="BN121" s="198"/>
      <c r="BO121" s="3" t="s">
        <v>81</v>
      </c>
      <c r="BP121" s="26">
        <v>-7.1146104454338922E-5</v>
      </c>
      <c r="BQ121" s="27">
        <v>2.0816638570704285E-20</v>
      </c>
      <c r="BR121" s="26">
        <v>4.5102716903192616E-20</v>
      </c>
      <c r="BS121" s="27">
        <v>9.7144313329953324E-20</v>
      </c>
      <c r="BT121" s="26">
        <v>9.9999802371932077E-4</v>
      </c>
      <c r="BU121" s="26">
        <v>-1.7786526113584768E-4</v>
      </c>
      <c r="BV121" s="26">
        <v>1.7347198808920236E-21</v>
      </c>
      <c r="BW121" s="26">
        <v>-2.6020798213380354E-20</v>
      </c>
      <c r="BX121" s="19" t="s">
        <v>102</v>
      </c>
      <c r="BY121" s="9">
        <f t="shared" si="111"/>
        <v>5.5</v>
      </c>
      <c r="BZ121" s="19" t="s">
        <v>103</v>
      </c>
      <c r="CA121" s="175">
        <v>3.5968308363026947E-3</v>
      </c>
      <c r="CB121" s="175">
        <f t="shared" ref="CB121:CB124" si="123">CA121</f>
        <v>3.5968308363026947E-3</v>
      </c>
      <c r="CC121" s="25"/>
      <c r="CD121" s="198"/>
      <c r="CE121" s="3" t="s">
        <v>81</v>
      </c>
      <c r="CF121" s="26">
        <v>-7.1146104454338922E-5</v>
      </c>
      <c r="CG121" s="27">
        <v>2.0816638570704285E-20</v>
      </c>
      <c r="CH121" s="26">
        <v>4.5102716903192616E-20</v>
      </c>
      <c r="CI121" s="27">
        <v>9.7144313329953324E-20</v>
      </c>
      <c r="CJ121" s="26">
        <v>9.9999802371932077E-4</v>
      </c>
      <c r="CK121" s="26">
        <v>-1.7786526113584768E-4</v>
      </c>
      <c r="CL121" s="26">
        <v>1.7347198808920236E-21</v>
      </c>
      <c r="CM121" s="26">
        <v>-2.6020798213380354E-20</v>
      </c>
      <c r="CN121" s="19" t="s">
        <v>102</v>
      </c>
      <c r="CO121" s="9">
        <f t="shared" si="112"/>
        <v>5</v>
      </c>
      <c r="CP121" s="19" t="s">
        <v>103</v>
      </c>
      <c r="CQ121" s="175">
        <v>3.0078991938751105E-3</v>
      </c>
      <c r="CR121" s="175">
        <f t="shared" ref="CR121:CR124" si="124">CQ121</f>
        <v>3.0078991938751105E-3</v>
      </c>
      <c r="CS121" s="25"/>
      <c r="CT121" s="198"/>
      <c r="CU121" s="3" t="s">
        <v>81</v>
      </c>
      <c r="CV121" s="26">
        <v>-7.1146104454338922E-5</v>
      </c>
      <c r="CW121" s="27">
        <v>2.0816638570704285E-20</v>
      </c>
      <c r="CX121" s="26">
        <v>4.5102716903192616E-20</v>
      </c>
      <c r="CY121" s="27">
        <v>9.7144313329953324E-20</v>
      </c>
      <c r="CZ121" s="26">
        <v>9.9999802371932077E-4</v>
      </c>
      <c r="DA121" s="26">
        <v>-1.7786526113584768E-4</v>
      </c>
      <c r="DB121" s="26">
        <v>1.7347198808920236E-21</v>
      </c>
      <c r="DC121" s="26">
        <v>-2.6020798213380354E-20</v>
      </c>
      <c r="DD121" s="19" t="s">
        <v>102</v>
      </c>
      <c r="DE121" s="9">
        <f t="shared" si="113"/>
        <v>5</v>
      </c>
      <c r="DF121" s="19" t="s">
        <v>103</v>
      </c>
      <c r="DG121" s="175">
        <v>2.8656069849664332E-3</v>
      </c>
      <c r="DH121" s="175">
        <f t="shared" ref="DH121:DH124" si="125">DG121</f>
        <v>2.8656069849664332E-3</v>
      </c>
      <c r="DI121" s="25"/>
      <c r="DJ121" s="198"/>
      <c r="DK121" s="3" t="s">
        <v>81</v>
      </c>
      <c r="DL121" s="26">
        <v>-7.1146104454338922E-5</v>
      </c>
      <c r="DM121" s="27">
        <v>2.0816638570704285E-20</v>
      </c>
      <c r="DN121" s="26">
        <v>4.5102716903192616E-20</v>
      </c>
      <c r="DO121" s="27">
        <v>9.7144313329953324E-20</v>
      </c>
      <c r="DP121" s="26">
        <v>9.9999802371932077E-4</v>
      </c>
      <c r="DQ121" s="26">
        <v>-1.7786526113584768E-4</v>
      </c>
      <c r="DR121" s="26">
        <v>1.7347198808920236E-21</v>
      </c>
      <c r="DS121" s="26">
        <v>-2.6020798213380354E-20</v>
      </c>
      <c r="DT121" s="19" t="s">
        <v>102</v>
      </c>
      <c r="DU121" s="9">
        <f t="shared" si="114"/>
        <v>5</v>
      </c>
      <c r="DV121" s="19" t="s">
        <v>103</v>
      </c>
      <c r="DW121" s="175">
        <v>2.8656069849664332E-3</v>
      </c>
      <c r="DX121" s="175">
        <f t="shared" ref="DX121:DX124" si="126">DW121</f>
        <v>2.8656069849664332E-3</v>
      </c>
      <c r="DY121" s="25"/>
      <c r="DZ121" s="198"/>
      <c r="EA121" s="3" t="s">
        <v>81</v>
      </c>
      <c r="EB121" s="26">
        <v>-7.1146104454338922E-5</v>
      </c>
      <c r="EC121" s="27">
        <v>2.0816638570704285E-20</v>
      </c>
      <c r="ED121" s="26">
        <v>4.5102716903192616E-20</v>
      </c>
      <c r="EE121" s="27">
        <v>9.7144313329953324E-20</v>
      </c>
      <c r="EF121" s="26">
        <v>9.9999802371932077E-4</v>
      </c>
      <c r="EG121" s="26">
        <v>-1.7786526113584768E-4</v>
      </c>
      <c r="EH121" s="26">
        <v>1.7347198808920236E-21</v>
      </c>
      <c r="EI121" s="26">
        <v>-2.6020798213380354E-20</v>
      </c>
      <c r="EJ121" s="19" t="s">
        <v>102</v>
      </c>
      <c r="EK121" s="9">
        <f t="shared" si="115"/>
        <v>5.5</v>
      </c>
      <c r="EL121" s="19" t="s">
        <v>103</v>
      </c>
      <c r="EM121" s="175">
        <v>3.5256847318483561E-3</v>
      </c>
      <c r="EN121" s="175">
        <f t="shared" ref="EN121:EN124" si="127">EM121</f>
        <v>3.5256847318483561E-3</v>
      </c>
      <c r="EO121" s="25"/>
      <c r="EP121" s="198"/>
      <c r="EQ121" s="3" t="s">
        <v>81</v>
      </c>
      <c r="ER121" s="26">
        <v>-7.1146104454338922E-5</v>
      </c>
      <c r="ES121" s="27">
        <v>2.0816638570704285E-20</v>
      </c>
      <c r="ET121" s="26">
        <v>4.5102716903192616E-20</v>
      </c>
      <c r="EU121" s="27">
        <v>9.7144313329953324E-20</v>
      </c>
      <c r="EV121" s="26">
        <v>9.9999802371932077E-4</v>
      </c>
      <c r="EW121" s="26">
        <v>-1.7786526113584768E-4</v>
      </c>
      <c r="EX121" s="26">
        <v>1.7347198808920236E-21</v>
      </c>
      <c r="EY121" s="26">
        <v>-2.6020798213380354E-20</v>
      </c>
      <c r="EZ121" s="19" t="s">
        <v>102</v>
      </c>
      <c r="FA121" s="9">
        <f t="shared" si="116"/>
        <v>6</v>
      </c>
      <c r="FB121" s="19" t="s">
        <v>103</v>
      </c>
      <c r="FC121" s="175">
        <v>4.2569085831846171E-3</v>
      </c>
      <c r="FD121" s="175">
        <f t="shared" ref="FD121:FD124" si="128">FC121</f>
        <v>4.2569085831846171E-3</v>
      </c>
      <c r="FE121" s="25"/>
      <c r="FF121" s="198"/>
      <c r="FG121" s="3" t="s">
        <v>81</v>
      </c>
      <c r="FH121" s="26">
        <v>-7.1146104454338922E-5</v>
      </c>
      <c r="FI121" s="27">
        <v>2.0816638570704285E-20</v>
      </c>
      <c r="FJ121" s="26">
        <v>4.5102716903192616E-20</v>
      </c>
      <c r="FK121" s="27">
        <v>9.7144313329953324E-20</v>
      </c>
      <c r="FL121" s="26">
        <v>9.9999802371932077E-4</v>
      </c>
      <c r="FM121" s="26">
        <v>-1.7786526113584768E-4</v>
      </c>
      <c r="FN121" s="26">
        <v>1.7347198808920236E-21</v>
      </c>
      <c r="FO121" s="26">
        <v>-2.6020798213380354E-20</v>
      </c>
      <c r="FP121" s="19" t="s">
        <v>102</v>
      </c>
      <c r="FQ121" s="9">
        <f t="shared" si="117"/>
        <v>6.5</v>
      </c>
      <c r="FR121" s="19" t="s">
        <v>103</v>
      </c>
      <c r="FS121" s="175">
        <v>5.1304246434295568E-3</v>
      </c>
      <c r="FT121" s="175">
        <f t="shared" ref="FT121:FT124" si="129">FS121</f>
        <v>5.1304246434295568E-3</v>
      </c>
      <c r="FU121" s="25"/>
      <c r="FV121" s="198"/>
      <c r="FW121" s="3" t="s">
        <v>81</v>
      </c>
      <c r="FX121" s="26">
        <v>-7.1146104454338922E-5</v>
      </c>
      <c r="FY121" s="27">
        <v>2.0816638570704285E-20</v>
      </c>
      <c r="FZ121" s="26">
        <v>4.5102716903192616E-20</v>
      </c>
      <c r="GA121" s="27">
        <v>9.7144313329953324E-20</v>
      </c>
      <c r="GB121" s="26">
        <v>9.9999802371932077E-4</v>
      </c>
      <c r="GC121" s="26">
        <v>-1.7786526113584768E-4</v>
      </c>
      <c r="GD121" s="26">
        <v>1.7347198808920236E-21</v>
      </c>
      <c r="GE121" s="26">
        <v>-2.6020798213380354E-20</v>
      </c>
      <c r="GF121" s="19" t="s">
        <v>102</v>
      </c>
      <c r="GG121" s="9">
        <f t="shared" si="118"/>
        <v>7</v>
      </c>
      <c r="GH121" s="19" t="s">
        <v>103</v>
      </c>
      <c r="GI121" s="175">
        <v>5.7193562858571401E-3</v>
      </c>
      <c r="GJ121" s="175">
        <f t="shared" ref="GJ121:GJ124" si="130">GI121</f>
        <v>5.7193562858571401E-3</v>
      </c>
      <c r="GK121" s="25"/>
      <c r="GL121" s="210"/>
    </row>
    <row r="122" spans="2:194" x14ac:dyDescent="0.2">
      <c r="B122" s="198"/>
      <c r="C122" s="3" t="s">
        <v>82</v>
      </c>
      <c r="D122" s="26">
        <v>-196.40314940088984</v>
      </c>
      <c r="E122" s="27">
        <v>1.6895822581542346E-13</v>
      </c>
      <c r="F122" s="26">
        <v>4.4066131868076655E-13</v>
      </c>
      <c r="G122" s="27">
        <v>-189.99999999999932</v>
      </c>
      <c r="H122" s="26">
        <v>-1.7786526113584765E-4</v>
      </c>
      <c r="I122" s="27">
        <v>353.99212649777348</v>
      </c>
      <c r="J122" s="27">
        <v>-90.000000000000256</v>
      </c>
      <c r="K122" s="27">
        <v>-1.5069247167321551E-13</v>
      </c>
      <c r="L122" s="19" t="s">
        <v>105</v>
      </c>
      <c r="M122" s="9">
        <f t="shared" si="107"/>
        <v>11</v>
      </c>
      <c r="N122" s="19" t="s">
        <v>106</v>
      </c>
      <c r="O122" s="175">
        <v>4278.7340143596439</v>
      </c>
      <c r="P122" s="175">
        <f t="shared" si="119"/>
        <v>4278.7340143596439</v>
      </c>
      <c r="Q122" s="25"/>
      <c r="R122" s="198"/>
      <c r="S122" s="3" t="s">
        <v>82</v>
      </c>
      <c r="T122" s="26">
        <v>-196.40314940088984</v>
      </c>
      <c r="U122" s="27">
        <v>1.6895822581542346E-13</v>
      </c>
      <c r="V122" s="26">
        <v>4.4066131868076655E-13</v>
      </c>
      <c r="W122" s="27">
        <v>-189.99999999999932</v>
      </c>
      <c r="X122" s="26">
        <v>-1.7786526113584765E-4</v>
      </c>
      <c r="Y122" s="27">
        <v>353.99212649777348</v>
      </c>
      <c r="Z122" s="27">
        <v>-90.000000000000256</v>
      </c>
      <c r="AA122" s="27">
        <v>-1.5069247167321551E-13</v>
      </c>
      <c r="AB122" s="19" t="s">
        <v>105</v>
      </c>
      <c r="AC122" s="9">
        <f t="shared" si="108"/>
        <v>10.5</v>
      </c>
      <c r="AD122" s="19" t="s">
        <v>106</v>
      </c>
      <c r="AE122" s="175">
        <v>3852.1333159420533</v>
      </c>
      <c r="AF122" s="175">
        <f t="shared" si="120"/>
        <v>3852.1333159420533</v>
      </c>
      <c r="AG122" s="25"/>
      <c r="AH122" s="198"/>
      <c r="AI122" s="3" t="s">
        <v>82</v>
      </c>
      <c r="AJ122" s="26">
        <v>-196.40314940088984</v>
      </c>
      <c r="AK122" s="27">
        <v>1.6895822581542346E-13</v>
      </c>
      <c r="AL122" s="26">
        <v>4.4066131868076655E-13</v>
      </c>
      <c r="AM122" s="27">
        <v>-189.99999999999932</v>
      </c>
      <c r="AN122" s="26">
        <v>-1.7786526113584765E-4</v>
      </c>
      <c r="AO122" s="27">
        <v>353.99212649777348</v>
      </c>
      <c r="AP122" s="27">
        <v>-90.000000000000256</v>
      </c>
      <c r="AQ122" s="27">
        <v>-1.5069247167321551E-13</v>
      </c>
      <c r="AR122" s="19" t="s">
        <v>105</v>
      </c>
      <c r="AS122" s="9">
        <f t="shared" si="109"/>
        <v>10</v>
      </c>
      <c r="AT122" s="19" t="s">
        <v>106</v>
      </c>
      <c r="AU122" s="175">
        <v>3032.7263187226822</v>
      </c>
      <c r="AV122" s="175">
        <f t="shared" si="121"/>
        <v>3032.7263187226822</v>
      </c>
      <c r="AW122" s="25"/>
      <c r="AX122" s="198"/>
      <c r="AY122" s="3" t="s">
        <v>82</v>
      </c>
      <c r="AZ122" s="26">
        <v>-196.40314940088984</v>
      </c>
      <c r="BA122" s="27">
        <v>1.6895822581542346E-13</v>
      </c>
      <c r="BB122" s="26">
        <v>4.4066131868076655E-13</v>
      </c>
      <c r="BC122" s="27">
        <v>-189.99999999999932</v>
      </c>
      <c r="BD122" s="26">
        <v>-1.7786526113584765E-4</v>
      </c>
      <c r="BE122" s="27">
        <v>353.99212649777348</v>
      </c>
      <c r="BF122" s="27">
        <v>-90.000000000000256</v>
      </c>
      <c r="BG122" s="27">
        <v>-1.5069247167321551E-13</v>
      </c>
      <c r="BH122" s="19" t="s">
        <v>105</v>
      </c>
      <c r="BI122" s="9">
        <f t="shared" si="110"/>
        <v>9</v>
      </c>
      <c r="BJ122" s="19" t="s">
        <v>106</v>
      </c>
      <c r="BK122" s="175">
        <v>1983.1217724866112</v>
      </c>
      <c r="BL122" s="175">
        <f t="shared" si="122"/>
        <v>1983.1217724866112</v>
      </c>
      <c r="BM122" s="25"/>
      <c r="BN122" s="198"/>
      <c r="BO122" s="3" t="s">
        <v>82</v>
      </c>
      <c r="BP122" s="26">
        <v>-196.40314940088984</v>
      </c>
      <c r="BQ122" s="27">
        <v>1.6895822581542346E-13</v>
      </c>
      <c r="BR122" s="26">
        <v>4.4066131868076655E-13</v>
      </c>
      <c r="BS122" s="27">
        <v>-189.99999999999932</v>
      </c>
      <c r="BT122" s="26">
        <v>-1.7786526113584765E-4</v>
      </c>
      <c r="BU122" s="27">
        <v>353.99212649777348</v>
      </c>
      <c r="BV122" s="27">
        <v>-90.000000000000256</v>
      </c>
      <c r="BW122" s="27">
        <v>-1.5069247167321551E-13</v>
      </c>
      <c r="BX122" s="19" t="s">
        <v>105</v>
      </c>
      <c r="BY122" s="9">
        <f t="shared" si="111"/>
        <v>8.5</v>
      </c>
      <c r="BZ122" s="19" t="s">
        <v>106</v>
      </c>
      <c r="CA122" s="175">
        <v>1163.7147752672411</v>
      </c>
      <c r="CB122" s="175">
        <f t="shared" si="123"/>
        <v>1163.7147752672411</v>
      </c>
      <c r="CC122" s="25"/>
      <c r="CD122" s="198"/>
      <c r="CE122" s="3" t="s">
        <v>82</v>
      </c>
      <c r="CF122" s="26">
        <v>-196.40314940088984</v>
      </c>
      <c r="CG122" s="27">
        <v>1.6895822581542346E-13</v>
      </c>
      <c r="CH122" s="26">
        <v>4.4066131868076655E-13</v>
      </c>
      <c r="CI122" s="27">
        <v>-189.99999999999932</v>
      </c>
      <c r="CJ122" s="26">
        <v>-1.7786526113584765E-4</v>
      </c>
      <c r="CK122" s="27">
        <v>353.99212649777348</v>
      </c>
      <c r="CL122" s="27">
        <v>-90.000000000000256</v>
      </c>
      <c r="CM122" s="27">
        <v>-1.5069247167321551E-13</v>
      </c>
      <c r="CN122" s="19" t="s">
        <v>105</v>
      </c>
      <c r="CO122" s="9">
        <f t="shared" si="112"/>
        <v>8</v>
      </c>
      <c r="CP122" s="19" t="s">
        <v>106</v>
      </c>
      <c r="CQ122" s="175">
        <v>540.71092744875989</v>
      </c>
      <c r="CR122" s="175">
        <f t="shared" si="124"/>
        <v>540.71092744875989</v>
      </c>
      <c r="CS122" s="25"/>
      <c r="CT122" s="198"/>
      <c r="CU122" s="3" t="s">
        <v>82</v>
      </c>
      <c r="CV122" s="26">
        <v>-196.40314940088984</v>
      </c>
      <c r="CW122" s="27">
        <v>1.6895822581542346E-13</v>
      </c>
      <c r="CX122" s="26">
        <v>4.4066131868076655E-13</v>
      </c>
      <c r="CY122" s="27">
        <v>-189.99999999999932</v>
      </c>
      <c r="CZ122" s="26">
        <v>-1.7786526113584765E-4</v>
      </c>
      <c r="DA122" s="27">
        <v>353.99212649777348</v>
      </c>
      <c r="DB122" s="27">
        <v>-90.000000000000256</v>
      </c>
      <c r="DC122" s="27">
        <v>-1.5069247167321551E-13</v>
      </c>
      <c r="DD122" s="19" t="s">
        <v>105</v>
      </c>
      <c r="DE122" s="9">
        <f t="shared" si="113"/>
        <v>8</v>
      </c>
      <c r="DF122" s="19" t="s">
        <v>106</v>
      </c>
      <c r="DG122" s="175">
        <v>-32.09537135302017</v>
      </c>
      <c r="DH122" s="175">
        <f t="shared" si="125"/>
        <v>-32.09537135302017</v>
      </c>
      <c r="DI122" s="25"/>
      <c r="DJ122" s="198"/>
      <c r="DK122" s="3" t="s">
        <v>82</v>
      </c>
      <c r="DL122" s="26">
        <v>-196.40314940088984</v>
      </c>
      <c r="DM122" s="27">
        <v>1.6895822581542346E-13</v>
      </c>
      <c r="DN122" s="26">
        <v>4.4066131868076655E-13</v>
      </c>
      <c r="DO122" s="27">
        <v>-189.99999999999932</v>
      </c>
      <c r="DP122" s="26">
        <v>-1.7786526113584765E-4</v>
      </c>
      <c r="DQ122" s="27">
        <v>353.99212649777348</v>
      </c>
      <c r="DR122" s="27">
        <v>-90.000000000000256</v>
      </c>
      <c r="DS122" s="27">
        <v>-1.5069247167321551E-13</v>
      </c>
      <c r="DT122" s="19" t="s">
        <v>105</v>
      </c>
      <c r="DU122" s="9">
        <f t="shared" si="114"/>
        <v>8</v>
      </c>
      <c r="DV122" s="19" t="s">
        <v>106</v>
      </c>
      <c r="DW122" s="175">
        <v>147.90462864698029</v>
      </c>
      <c r="DX122" s="175">
        <f t="shared" si="126"/>
        <v>147.90462864698029</v>
      </c>
      <c r="DY122" s="25"/>
      <c r="DZ122" s="198"/>
      <c r="EA122" s="3" t="s">
        <v>82</v>
      </c>
      <c r="EB122" s="26">
        <v>-196.40314940088984</v>
      </c>
      <c r="EC122" s="27">
        <v>1.6895822581542346E-13</v>
      </c>
      <c r="ED122" s="26">
        <v>4.4066131868076655E-13</v>
      </c>
      <c r="EE122" s="27">
        <v>-189.99999999999932</v>
      </c>
      <c r="EF122" s="26">
        <v>-1.7786526113584765E-4</v>
      </c>
      <c r="EG122" s="27">
        <v>353.99212649777348</v>
      </c>
      <c r="EH122" s="27">
        <v>-90.000000000000256</v>
      </c>
      <c r="EI122" s="27">
        <v>-1.5069247167321551E-13</v>
      </c>
      <c r="EJ122" s="19" t="s">
        <v>105</v>
      </c>
      <c r="EK122" s="9">
        <f t="shared" si="115"/>
        <v>8.5</v>
      </c>
      <c r="EL122" s="19" t="s">
        <v>106</v>
      </c>
      <c r="EM122" s="175">
        <v>967.31162586635116</v>
      </c>
      <c r="EN122" s="175">
        <f t="shared" si="127"/>
        <v>967.31162586635116</v>
      </c>
      <c r="EO122" s="25"/>
      <c r="EP122" s="198"/>
      <c r="EQ122" s="3" t="s">
        <v>82</v>
      </c>
      <c r="ER122" s="26">
        <v>-196.40314940088984</v>
      </c>
      <c r="ES122" s="27">
        <v>1.6895822581542346E-13</v>
      </c>
      <c r="ET122" s="26">
        <v>4.4066131868076655E-13</v>
      </c>
      <c r="EU122" s="27">
        <v>-189.99999999999932</v>
      </c>
      <c r="EV122" s="26">
        <v>-1.7786526113584765E-4</v>
      </c>
      <c r="EW122" s="27">
        <v>353.99212649777348</v>
      </c>
      <c r="EX122" s="27">
        <v>-90.000000000000256</v>
      </c>
      <c r="EY122" s="27">
        <v>-1.5069247167321551E-13</v>
      </c>
      <c r="EZ122" s="19" t="s">
        <v>105</v>
      </c>
      <c r="FA122" s="9">
        <f t="shared" si="116"/>
        <v>9</v>
      </c>
      <c r="FB122" s="19" t="s">
        <v>106</v>
      </c>
      <c r="FC122" s="175">
        <v>1983.1217724866112</v>
      </c>
      <c r="FD122" s="175">
        <f t="shared" si="128"/>
        <v>1983.1217724866112</v>
      </c>
      <c r="FE122" s="25"/>
      <c r="FF122" s="198"/>
      <c r="FG122" s="3" t="s">
        <v>82</v>
      </c>
      <c r="FH122" s="26">
        <v>-196.40314940088984</v>
      </c>
      <c r="FI122" s="27">
        <v>1.6895822581542346E-13</v>
      </c>
      <c r="FJ122" s="26">
        <v>4.4066131868076655E-13</v>
      </c>
      <c r="FK122" s="27">
        <v>-189.99999999999932</v>
      </c>
      <c r="FL122" s="26">
        <v>-1.7786526113584765E-4</v>
      </c>
      <c r="FM122" s="27">
        <v>353.99212649777348</v>
      </c>
      <c r="FN122" s="27">
        <v>-90.000000000000256</v>
      </c>
      <c r="FO122" s="27">
        <v>-1.5069247167321551E-13</v>
      </c>
      <c r="FP122" s="19" t="s">
        <v>105</v>
      </c>
      <c r="FQ122" s="9">
        <f t="shared" si="117"/>
        <v>9.5</v>
      </c>
      <c r="FR122" s="19" t="s">
        <v>106</v>
      </c>
      <c r="FS122" s="175">
        <v>3391.7382179086517</v>
      </c>
      <c r="FT122" s="175">
        <f t="shared" si="129"/>
        <v>3391.7382179086517</v>
      </c>
      <c r="FU122" s="25"/>
      <c r="FV122" s="198"/>
      <c r="FW122" s="3" t="s">
        <v>82</v>
      </c>
      <c r="FX122" s="26">
        <v>-196.40314940088984</v>
      </c>
      <c r="FY122" s="27">
        <v>1.6895822581542346E-13</v>
      </c>
      <c r="FZ122" s="26">
        <v>4.4066131868076655E-13</v>
      </c>
      <c r="GA122" s="27">
        <v>-189.99999999999932</v>
      </c>
      <c r="GB122" s="26">
        <v>-1.7786526113584765E-4</v>
      </c>
      <c r="GC122" s="27">
        <v>353.99212649777348</v>
      </c>
      <c r="GD122" s="27">
        <v>-90.000000000000256</v>
      </c>
      <c r="GE122" s="27">
        <v>-1.5069247167321551E-13</v>
      </c>
      <c r="GF122" s="19" t="s">
        <v>105</v>
      </c>
      <c r="GG122" s="9">
        <f t="shared" si="118"/>
        <v>10</v>
      </c>
      <c r="GH122" s="19" t="s">
        <v>106</v>
      </c>
      <c r="GI122" s="175">
        <v>4014.7420657271318</v>
      </c>
      <c r="GJ122" s="175">
        <f t="shared" si="130"/>
        <v>4014.7420657271318</v>
      </c>
      <c r="GK122" s="25"/>
      <c r="GL122" s="210"/>
    </row>
    <row r="123" spans="2:194" x14ac:dyDescent="0.2">
      <c r="B123" s="198"/>
      <c r="C123" s="3" t="s">
        <v>83</v>
      </c>
      <c r="D123" s="26">
        <v>-181.99999999999892</v>
      </c>
      <c r="E123" s="27">
        <v>2.0728599929215454E-13</v>
      </c>
      <c r="F123" s="26">
        <v>-181.99999999999923</v>
      </c>
      <c r="G123" s="27">
        <v>-181.99999999999892</v>
      </c>
      <c r="H123" s="26">
        <v>-7.6868239963327431E-20</v>
      </c>
      <c r="I123" s="27">
        <v>-90.000000000000114</v>
      </c>
      <c r="J123" s="26">
        <v>361.99999999999909</v>
      </c>
      <c r="K123" s="26">
        <v>-90.000000000000085</v>
      </c>
      <c r="L123" s="19" t="s">
        <v>109</v>
      </c>
      <c r="M123" s="9">
        <f t="shared" si="107"/>
        <v>11</v>
      </c>
      <c r="N123" s="19" t="s">
        <v>108</v>
      </c>
      <c r="O123" s="175">
        <v>3365.99999999998</v>
      </c>
      <c r="P123" s="175">
        <f t="shared" si="119"/>
        <v>3365.99999999998</v>
      </c>
      <c r="Q123" s="25"/>
      <c r="R123" s="198"/>
      <c r="S123" s="3" t="s">
        <v>83</v>
      </c>
      <c r="T123" s="26">
        <v>-181.99999999999892</v>
      </c>
      <c r="U123" s="27">
        <v>2.0728599929215454E-13</v>
      </c>
      <c r="V123" s="26">
        <v>-181.99999999999923</v>
      </c>
      <c r="W123" s="27">
        <v>-181.99999999999892</v>
      </c>
      <c r="X123" s="26">
        <v>-7.6868239963327431E-20</v>
      </c>
      <c r="Y123" s="27">
        <v>-90.000000000000114</v>
      </c>
      <c r="Z123" s="26">
        <v>361.99999999999909</v>
      </c>
      <c r="AA123" s="26">
        <v>-90.000000000000085</v>
      </c>
      <c r="AB123" s="19" t="s">
        <v>109</v>
      </c>
      <c r="AC123" s="9">
        <f t="shared" si="108"/>
        <v>10.5</v>
      </c>
      <c r="AD123" s="19" t="s">
        <v>108</v>
      </c>
      <c r="AE123" s="175">
        <v>3001.9999999999827</v>
      </c>
      <c r="AF123" s="175">
        <f t="shared" si="120"/>
        <v>3001.9999999999827</v>
      </c>
      <c r="AG123" s="25"/>
      <c r="AH123" s="198"/>
      <c r="AI123" s="3" t="s">
        <v>83</v>
      </c>
      <c r="AJ123" s="26">
        <v>-181.99999999999892</v>
      </c>
      <c r="AK123" s="27">
        <v>2.0728599929215454E-13</v>
      </c>
      <c r="AL123" s="26">
        <v>-181.99999999999923</v>
      </c>
      <c r="AM123" s="27">
        <v>-181.99999999999892</v>
      </c>
      <c r="AN123" s="26">
        <v>-7.6868239963327431E-20</v>
      </c>
      <c r="AO123" s="27">
        <v>-90.000000000000114</v>
      </c>
      <c r="AP123" s="26">
        <v>361.99999999999909</v>
      </c>
      <c r="AQ123" s="26">
        <v>-90.000000000000085</v>
      </c>
      <c r="AR123" s="19" t="s">
        <v>109</v>
      </c>
      <c r="AS123" s="9">
        <f t="shared" si="109"/>
        <v>10</v>
      </c>
      <c r="AT123" s="19" t="s">
        <v>108</v>
      </c>
      <c r="AU123" s="175">
        <v>2273.9999999999868</v>
      </c>
      <c r="AV123" s="175">
        <f t="shared" si="121"/>
        <v>2273.9999999999868</v>
      </c>
      <c r="AW123" s="25"/>
      <c r="AX123" s="198"/>
      <c r="AY123" s="3" t="s">
        <v>83</v>
      </c>
      <c r="AZ123" s="26">
        <v>-181.99999999999892</v>
      </c>
      <c r="BA123" s="27">
        <v>2.0728599929215454E-13</v>
      </c>
      <c r="BB123" s="26">
        <v>-181.99999999999923</v>
      </c>
      <c r="BC123" s="27">
        <v>-181.99999999999892</v>
      </c>
      <c r="BD123" s="26">
        <v>-7.6868239963327431E-20</v>
      </c>
      <c r="BE123" s="27">
        <v>-90.000000000000114</v>
      </c>
      <c r="BF123" s="26">
        <v>361.99999999999909</v>
      </c>
      <c r="BG123" s="26">
        <v>-90.000000000000085</v>
      </c>
      <c r="BH123" s="19" t="s">
        <v>109</v>
      </c>
      <c r="BI123" s="9">
        <f t="shared" si="110"/>
        <v>9</v>
      </c>
      <c r="BJ123" s="19" t="s">
        <v>108</v>
      </c>
      <c r="BK123" s="175">
        <v>1363.999999999992</v>
      </c>
      <c r="BL123" s="175">
        <f t="shared" si="122"/>
        <v>1363.999999999992</v>
      </c>
      <c r="BM123" s="25"/>
      <c r="BN123" s="198"/>
      <c r="BO123" s="3" t="s">
        <v>83</v>
      </c>
      <c r="BP123" s="26">
        <v>-181.99999999999892</v>
      </c>
      <c r="BQ123" s="27">
        <v>2.0728599929215454E-13</v>
      </c>
      <c r="BR123" s="26">
        <v>-181.99999999999923</v>
      </c>
      <c r="BS123" s="27">
        <v>-181.99999999999892</v>
      </c>
      <c r="BT123" s="26">
        <v>-7.6868239963327431E-20</v>
      </c>
      <c r="BU123" s="27">
        <v>-90.000000000000114</v>
      </c>
      <c r="BV123" s="26">
        <v>361.99999999999909</v>
      </c>
      <c r="BW123" s="26">
        <v>-90.000000000000085</v>
      </c>
      <c r="BX123" s="19" t="s">
        <v>109</v>
      </c>
      <c r="BY123" s="9">
        <f t="shared" si="111"/>
        <v>8.5</v>
      </c>
      <c r="BZ123" s="19" t="s">
        <v>108</v>
      </c>
      <c r="CA123" s="175">
        <v>635.99999999999659</v>
      </c>
      <c r="CB123" s="175">
        <f t="shared" si="123"/>
        <v>635.99999999999659</v>
      </c>
      <c r="CC123" s="25"/>
      <c r="CD123" s="198"/>
      <c r="CE123" s="3" t="s">
        <v>83</v>
      </c>
      <c r="CF123" s="26">
        <v>-181.99999999999892</v>
      </c>
      <c r="CG123" s="27">
        <v>2.0728599929215454E-13</v>
      </c>
      <c r="CH123" s="26">
        <v>-181.99999999999923</v>
      </c>
      <c r="CI123" s="27">
        <v>-181.99999999999892</v>
      </c>
      <c r="CJ123" s="26">
        <v>-7.6868239963327431E-20</v>
      </c>
      <c r="CK123" s="27">
        <v>-90.000000000000114</v>
      </c>
      <c r="CL123" s="26">
        <v>361.99999999999909</v>
      </c>
      <c r="CM123" s="26">
        <v>-90.000000000000085</v>
      </c>
      <c r="CN123" s="19" t="s">
        <v>109</v>
      </c>
      <c r="CO123" s="9">
        <f t="shared" si="112"/>
        <v>8</v>
      </c>
      <c r="CP123" s="19" t="s">
        <v>108</v>
      </c>
      <c r="CQ123" s="175">
        <v>-180.00000000000045</v>
      </c>
      <c r="CR123" s="175">
        <f t="shared" si="124"/>
        <v>-180.00000000000045</v>
      </c>
      <c r="CS123" s="25"/>
      <c r="CT123" s="198"/>
      <c r="CU123" s="3" t="s">
        <v>83</v>
      </c>
      <c r="CV123" s="26">
        <v>-181.99999999999892</v>
      </c>
      <c r="CW123" s="27">
        <v>2.0728599929215454E-13</v>
      </c>
      <c r="CX123" s="26">
        <v>-181.99999999999923</v>
      </c>
      <c r="CY123" s="27">
        <v>-181.99999999999892</v>
      </c>
      <c r="CZ123" s="26">
        <v>-7.6868239963327431E-20</v>
      </c>
      <c r="DA123" s="27">
        <v>-90.000000000000114</v>
      </c>
      <c r="DB123" s="26">
        <v>361.99999999999909</v>
      </c>
      <c r="DC123" s="26">
        <v>-90.000000000000085</v>
      </c>
      <c r="DD123" s="19" t="s">
        <v>109</v>
      </c>
      <c r="DE123" s="9">
        <f t="shared" si="113"/>
        <v>10</v>
      </c>
      <c r="DF123" s="19" t="s">
        <v>108</v>
      </c>
      <c r="DG123" s="175">
        <v>180</v>
      </c>
      <c r="DH123" s="175">
        <f t="shared" si="125"/>
        <v>180</v>
      </c>
      <c r="DI123" s="25"/>
      <c r="DJ123" s="198"/>
      <c r="DK123" s="3" t="s">
        <v>83</v>
      </c>
      <c r="DL123" s="26">
        <v>-181.99999999999892</v>
      </c>
      <c r="DM123" s="27">
        <v>2.0728599929215454E-13</v>
      </c>
      <c r="DN123" s="26">
        <v>-181.99999999999923</v>
      </c>
      <c r="DO123" s="27">
        <v>-181.99999999999892</v>
      </c>
      <c r="DP123" s="26">
        <v>-7.6868239963327431E-20</v>
      </c>
      <c r="DQ123" s="27">
        <v>-90.000000000000114</v>
      </c>
      <c r="DR123" s="26">
        <v>361.99999999999909</v>
      </c>
      <c r="DS123" s="26">
        <v>-90.000000000000085</v>
      </c>
      <c r="DT123" s="19" t="s">
        <v>109</v>
      </c>
      <c r="DU123" s="9">
        <f t="shared" si="114"/>
        <v>8</v>
      </c>
      <c r="DV123" s="19" t="s">
        <v>108</v>
      </c>
      <c r="DW123" s="175">
        <v>-543.99999999999818</v>
      </c>
      <c r="DX123" s="175">
        <f t="shared" si="126"/>
        <v>-543.99999999999818</v>
      </c>
      <c r="DY123" s="25"/>
      <c r="DZ123" s="198"/>
      <c r="EA123" s="3" t="s">
        <v>83</v>
      </c>
      <c r="EB123" s="26">
        <v>-181.99999999999892</v>
      </c>
      <c r="EC123" s="27">
        <v>2.0728599929215454E-13</v>
      </c>
      <c r="ED123" s="26">
        <v>-181.99999999999923</v>
      </c>
      <c r="EE123" s="27">
        <v>-181.99999999999892</v>
      </c>
      <c r="EF123" s="26">
        <v>-7.6868239963327431E-20</v>
      </c>
      <c r="EG123" s="27">
        <v>-90.000000000000114</v>
      </c>
      <c r="EH123" s="26">
        <v>361.99999999999909</v>
      </c>
      <c r="EI123" s="26">
        <v>-90.000000000000085</v>
      </c>
      <c r="EJ123" s="19" t="s">
        <v>109</v>
      </c>
      <c r="EK123" s="9">
        <f t="shared" si="115"/>
        <v>8.5</v>
      </c>
      <c r="EL123" s="19" t="s">
        <v>108</v>
      </c>
      <c r="EM123" s="175">
        <v>453.99999999999773</v>
      </c>
      <c r="EN123" s="175">
        <f t="shared" si="127"/>
        <v>453.99999999999773</v>
      </c>
      <c r="EO123" s="25"/>
      <c r="EP123" s="198"/>
      <c r="EQ123" s="3" t="s">
        <v>83</v>
      </c>
      <c r="ER123" s="26">
        <v>-181.99999999999892</v>
      </c>
      <c r="ES123" s="27">
        <v>2.0728599929215454E-13</v>
      </c>
      <c r="ET123" s="26">
        <v>-181.99999999999923</v>
      </c>
      <c r="EU123" s="27">
        <v>-181.99999999999892</v>
      </c>
      <c r="EV123" s="26">
        <v>-7.6868239963327431E-20</v>
      </c>
      <c r="EW123" s="27">
        <v>-90.000000000000114</v>
      </c>
      <c r="EX123" s="26">
        <v>361.99999999999909</v>
      </c>
      <c r="EY123" s="26">
        <v>-90.000000000000085</v>
      </c>
      <c r="EZ123" s="19" t="s">
        <v>109</v>
      </c>
      <c r="FA123" s="9">
        <f t="shared" si="116"/>
        <v>9</v>
      </c>
      <c r="FB123" s="19" t="s">
        <v>108</v>
      </c>
      <c r="FC123" s="175">
        <v>1363.999999999992</v>
      </c>
      <c r="FD123" s="175">
        <f t="shared" si="128"/>
        <v>1363.999999999992</v>
      </c>
      <c r="FE123" s="25"/>
      <c r="FF123" s="198"/>
      <c r="FG123" s="3" t="s">
        <v>83</v>
      </c>
      <c r="FH123" s="26">
        <v>-181.99999999999892</v>
      </c>
      <c r="FI123" s="27">
        <v>2.0728599929215454E-13</v>
      </c>
      <c r="FJ123" s="26">
        <v>-181.99999999999923</v>
      </c>
      <c r="FK123" s="27">
        <v>-181.99999999999892</v>
      </c>
      <c r="FL123" s="26">
        <v>-7.6868239963327431E-20</v>
      </c>
      <c r="FM123" s="27">
        <v>-90.000000000000114</v>
      </c>
      <c r="FN123" s="26">
        <v>361.99999999999909</v>
      </c>
      <c r="FO123" s="26">
        <v>-90.000000000000085</v>
      </c>
      <c r="FP123" s="19" t="s">
        <v>109</v>
      </c>
      <c r="FQ123" s="9">
        <f t="shared" si="117"/>
        <v>9.5</v>
      </c>
      <c r="FR123" s="19" t="s">
        <v>108</v>
      </c>
      <c r="FS123" s="175">
        <v>2637.9999999999845</v>
      </c>
      <c r="FT123" s="175">
        <f t="shared" si="129"/>
        <v>2637.9999999999845</v>
      </c>
      <c r="FU123" s="25"/>
      <c r="FV123" s="198"/>
      <c r="FW123" s="3" t="s">
        <v>83</v>
      </c>
      <c r="FX123" s="26">
        <v>-181.99999999999892</v>
      </c>
      <c r="FY123" s="27">
        <v>2.0728599929215454E-13</v>
      </c>
      <c r="FZ123" s="26">
        <v>-181.99999999999923</v>
      </c>
      <c r="GA123" s="27">
        <v>-181.99999999999892</v>
      </c>
      <c r="GB123" s="26">
        <v>-7.6868239963327431E-20</v>
      </c>
      <c r="GC123" s="27">
        <v>-90.000000000000114</v>
      </c>
      <c r="GD123" s="26">
        <v>361.99999999999909</v>
      </c>
      <c r="GE123" s="26">
        <v>-90.000000000000085</v>
      </c>
      <c r="GF123" s="19" t="s">
        <v>109</v>
      </c>
      <c r="GG123" s="9">
        <f t="shared" si="118"/>
        <v>10</v>
      </c>
      <c r="GH123" s="19" t="s">
        <v>108</v>
      </c>
      <c r="GI123" s="175">
        <v>3183.9999999999814</v>
      </c>
      <c r="GJ123" s="175">
        <f t="shared" si="130"/>
        <v>3183.9999999999814</v>
      </c>
      <c r="GK123" s="25"/>
      <c r="GL123" s="210"/>
    </row>
    <row r="124" spans="2:194" x14ac:dyDescent="0.2">
      <c r="B124" s="198"/>
      <c r="C124" s="3" t="s">
        <v>84</v>
      </c>
      <c r="D124" s="26">
        <v>-127.19999999999993</v>
      </c>
      <c r="E124" s="27">
        <v>-127.20000000000005</v>
      </c>
      <c r="F124" s="26">
        <v>-127.2</v>
      </c>
      <c r="G124" s="27">
        <v>-127.19999999999993</v>
      </c>
      <c r="H124" s="26">
        <v>-6.34004161019844E-20</v>
      </c>
      <c r="I124" s="27">
        <v>-7.8370643308289836E-14</v>
      </c>
      <c r="J124" s="26">
        <v>-90.000000000000099</v>
      </c>
      <c r="K124" s="27">
        <v>217.2000000000001</v>
      </c>
      <c r="L124" s="19" t="s">
        <v>111</v>
      </c>
      <c r="M124" s="9">
        <f t="shared" si="107"/>
        <v>10</v>
      </c>
      <c r="N124" s="19" t="s">
        <v>110</v>
      </c>
      <c r="O124" s="175">
        <v>2072.3999999999983</v>
      </c>
      <c r="P124" s="175">
        <f t="shared" si="119"/>
        <v>2072.3999999999983</v>
      </c>
      <c r="Q124" s="25"/>
      <c r="R124" s="198"/>
      <c r="S124" s="3" t="s">
        <v>84</v>
      </c>
      <c r="T124" s="26">
        <v>-127.19999999999993</v>
      </c>
      <c r="U124" s="27">
        <v>-127.20000000000005</v>
      </c>
      <c r="V124" s="26">
        <v>-127.2</v>
      </c>
      <c r="W124" s="27">
        <v>-127.19999999999993</v>
      </c>
      <c r="X124" s="26">
        <v>-6.34004161019844E-20</v>
      </c>
      <c r="Y124" s="27">
        <v>-7.8370643308289836E-14</v>
      </c>
      <c r="Z124" s="26">
        <v>-90.000000000000099</v>
      </c>
      <c r="AA124" s="27">
        <v>217.2000000000001</v>
      </c>
      <c r="AB124" s="19" t="s">
        <v>111</v>
      </c>
      <c r="AC124" s="9">
        <f t="shared" si="108"/>
        <v>9.5</v>
      </c>
      <c r="AD124" s="19" t="s">
        <v>110</v>
      </c>
      <c r="AE124" s="175">
        <v>1817.9999999999989</v>
      </c>
      <c r="AF124" s="175">
        <f t="shared" si="120"/>
        <v>1817.9999999999989</v>
      </c>
      <c r="AG124" s="25"/>
      <c r="AH124" s="198"/>
      <c r="AI124" s="3" t="s">
        <v>84</v>
      </c>
      <c r="AJ124" s="26">
        <v>-127.19999999999993</v>
      </c>
      <c r="AK124" s="27">
        <v>-127.20000000000005</v>
      </c>
      <c r="AL124" s="26">
        <v>-127.2</v>
      </c>
      <c r="AM124" s="27">
        <v>-127.19999999999993</v>
      </c>
      <c r="AN124" s="26">
        <v>-6.34004161019844E-20</v>
      </c>
      <c r="AO124" s="27">
        <v>-7.8370643308289836E-14</v>
      </c>
      <c r="AP124" s="26">
        <v>-90.000000000000099</v>
      </c>
      <c r="AQ124" s="27">
        <v>217.2000000000001</v>
      </c>
      <c r="AR124" s="19" t="s">
        <v>111</v>
      </c>
      <c r="AS124" s="9">
        <f t="shared" si="109"/>
        <v>9</v>
      </c>
      <c r="AT124" s="19" t="s">
        <v>110</v>
      </c>
      <c r="AU124" s="175">
        <v>1309.1999999999989</v>
      </c>
      <c r="AV124" s="175">
        <f t="shared" si="121"/>
        <v>1309.1999999999989</v>
      </c>
      <c r="AW124" s="25"/>
      <c r="AX124" s="198"/>
      <c r="AY124" s="3" t="s">
        <v>84</v>
      </c>
      <c r="AZ124" s="26">
        <v>-127.19999999999993</v>
      </c>
      <c r="BA124" s="27">
        <v>-127.20000000000005</v>
      </c>
      <c r="BB124" s="26">
        <v>-127.2</v>
      </c>
      <c r="BC124" s="27">
        <v>-127.19999999999993</v>
      </c>
      <c r="BD124" s="26">
        <v>-6.34004161019844E-20</v>
      </c>
      <c r="BE124" s="27">
        <v>-7.8370643308289836E-14</v>
      </c>
      <c r="BF124" s="26">
        <v>-90.000000000000099</v>
      </c>
      <c r="BG124" s="27">
        <v>217.2000000000001</v>
      </c>
      <c r="BH124" s="19" t="s">
        <v>111</v>
      </c>
      <c r="BI124" s="9">
        <f t="shared" si="110"/>
        <v>8</v>
      </c>
      <c r="BJ124" s="19" t="s">
        <v>110</v>
      </c>
      <c r="BK124" s="175">
        <v>673.19999999999936</v>
      </c>
      <c r="BL124" s="175">
        <f t="shared" si="122"/>
        <v>673.19999999999936</v>
      </c>
      <c r="BM124" s="25"/>
      <c r="BN124" s="198"/>
      <c r="BO124" s="3" t="s">
        <v>84</v>
      </c>
      <c r="BP124" s="26">
        <v>-127.19999999999993</v>
      </c>
      <c r="BQ124" s="27">
        <v>-127.20000000000005</v>
      </c>
      <c r="BR124" s="26">
        <v>-127.2</v>
      </c>
      <c r="BS124" s="27">
        <v>-127.19999999999993</v>
      </c>
      <c r="BT124" s="26">
        <v>-6.34004161019844E-20</v>
      </c>
      <c r="BU124" s="27">
        <v>-7.8370643308289836E-14</v>
      </c>
      <c r="BV124" s="26">
        <v>-90.000000000000099</v>
      </c>
      <c r="BW124" s="27">
        <v>217.2000000000001</v>
      </c>
      <c r="BX124" s="19" t="s">
        <v>111</v>
      </c>
      <c r="BY124" s="9">
        <f t="shared" si="111"/>
        <v>7.5</v>
      </c>
      <c r="BZ124" s="19" t="s">
        <v>110</v>
      </c>
      <c r="CA124" s="175">
        <v>164.39999999999941</v>
      </c>
      <c r="CB124" s="175">
        <f t="shared" si="123"/>
        <v>164.39999999999941</v>
      </c>
      <c r="CC124" s="25"/>
      <c r="CD124" s="198"/>
      <c r="CE124" s="3" t="s">
        <v>84</v>
      </c>
      <c r="CF124" s="26">
        <v>-127.19999999999993</v>
      </c>
      <c r="CG124" s="27">
        <v>-127.20000000000005</v>
      </c>
      <c r="CH124" s="26">
        <v>-127.2</v>
      </c>
      <c r="CI124" s="27">
        <v>-127.19999999999993</v>
      </c>
      <c r="CJ124" s="26">
        <v>-6.34004161019844E-20</v>
      </c>
      <c r="CK124" s="27">
        <v>-7.8370643308289836E-14</v>
      </c>
      <c r="CL124" s="26">
        <v>-90.000000000000099</v>
      </c>
      <c r="CM124" s="27">
        <v>217.2000000000001</v>
      </c>
      <c r="CN124" s="19" t="s">
        <v>111</v>
      </c>
      <c r="CO124" s="9">
        <f t="shared" si="112"/>
        <v>10</v>
      </c>
      <c r="CP124" s="19" t="s">
        <v>110</v>
      </c>
      <c r="CQ124" s="175">
        <v>434.40000000000009</v>
      </c>
      <c r="CR124" s="175">
        <f t="shared" si="124"/>
        <v>434.40000000000009</v>
      </c>
      <c r="CS124" s="25"/>
      <c r="CT124" s="198"/>
      <c r="CU124" s="3" t="s">
        <v>84</v>
      </c>
      <c r="CV124" s="26">
        <v>-127.19999999999993</v>
      </c>
      <c r="CW124" s="27">
        <v>-127.20000000000005</v>
      </c>
      <c r="CX124" s="26">
        <v>-127.2</v>
      </c>
      <c r="CY124" s="27">
        <v>-127.19999999999993</v>
      </c>
      <c r="CZ124" s="26">
        <v>-6.34004161019844E-20</v>
      </c>
      <c r="DA124" s="27">
        <v>-7.8370643308289836E-14</v>
      </c>
      <c r="DB124" s="26">
        <v>-90.000000000000099</v>
      </c>
      <c r="DC124" s="27">
        <v>217.2000000000001</v>
      </c>
      <c r="DD124" s="19" t="s">
        <v>111</v>
      </c>
      <c r="DE124" s="9">
        <f t="shared" si="113"/>
        <v>10</v>
      </c>
      <c r="DF124" s="19" t="s">
        <v>110</v>
      </c>
      <c r="DG124" s="175">
        <v>0</v>
      </c>
      <c r="DH124" s="175">
        <f t="shared" si="125"/>
        <v>0</v>
      </c>
      <c r="DI124" s="25"/>
      <c r="DJ124" s="198"/>
      <c r="DK124" s="3" t="s">
        <v>84</v>
      </c>
      <c r="DL124" s="26">
        <v>-127.19999999999993</v>
      </c>
      <c r="DM124" s="27">
        <v>-127.20000000000005</v>
      </c>
      <c r="DN124" s="26">
        <v>-127.2</v>
      </c>
      <c r="DO124" s="27">
        <v>-127.19999999999993</v>
      </c>
      <c r="DP124" s="26">
        <v>-6.34004161019844E-20</v>
      </c>
      <c r="DQ124" s="27">
        <v>-7.8370643308289836E-14</v>
      </c>
      <c r="DR124" s="26">
        <v>-90.000000000000099</v>
      </c>
      <c r="DS124" s="27">
        <v>217.2000000000001</v>
      </c>
      <c r="DT124" s="19" t="s">
        <v>111</v>
      </c>
      <c r="DU124" s="9">
        <f t="shared" si="114"/>
        <v>10</v>
      </c>
      <c r="DV124" s="19" t="s">
        <v>110</v>
      </c>
      <c r="DW124" s="175">
        <v>180</v>
      </c>
      <c r="DX124" s="175">
        <f t="shared" si="126"/>
        <v>180</v>
      </c>
      <c r="DY124" s="25"/>
      <c r="DZ124" s="198"/>
      <c r="EA124" s="3" t="s">
        <v>84</v>
      </c>
      <c r="EB124" s="26">
        <v>-127.19999999999993</v>
      </c>
      <c r="EC124" s="27">
        <v>-127.20000000000005</v>
      </c>
      <c r="ED124" s="26">
        <v>-127.2</v>
      </c>
      <c r="EE124" s="27">
        <v>-127.19999999999993</v>
      </c>
      <c r="EF124" s="26">
        <v>-6.34004161019844E-20</v>
      </c>
      <c r="EG124" s="27">
        <v>-7.8370643308289836E-14</v>
      </c>
      <c r="EH124" s="26">
        <v>-90.000000000000099</v>
      </c>
      <c r="EI124" s="27">
        <v>217.2000000000001</v>
      </c>
      <c r="EJ124" s="19" t="s">
        <v>111</v>
      </c>
      <c r="EK124" s="9">
        <f t="shared" si="115"/>
        <v>7.5</v>
      </c>
      <c r="EL124" s="19" t="s">
        <v>110</v>
      </c>
      <c r="EM124" s="175">
        <v>37.199999999999591</v>
      </c>
      <c r="EN124" s="175">
        <f t="shared" si="127"/>
        <v>37.199999999999591</v>
      </c>
      <c r="EO124" s="25"/>
      <c r="EP124" s="198"/>
      <c r="EQ124" s="3" t="s">
        <v>84</v>
      </c>
      <c r="ER124" s="26">
        <v>-127.19999999999993</v>
      </c>
      <c r="ES124" s="27">
        <v>-127.20000000000005</v>
      </c>
      <c r="ET124" s="26">
        <v>-127.2</v>
      </c>
      <c r="EU124" s="27">
        <v>-127.19999999999993</v>
      </c>
      <c r="EV124" s="26">
        <v>-6.34004161019844E-20</v>
      </c>
      <c r="EW124" s="27">
        <v>-7.8370643308289836E-14</v>
      </c>
      <c r="EX124" s="26">
        <v>-90.000000000000099</v>
      </c>
      <c r="EY124" s="27">
        <v>217.2000000000001</v>
      </c>
      <c r="EZ124" s="19" t="s">
        <v>111</v>
      </c>
      <c r="FA124" s="9">
        <f t="shared" si="116"/>
        <v>8</v>
      </c>
      <c r="FB124" s="19" t="s">
        <v>110</v>
      </c>
      <c r="FC124" s="175">
        <v>673.19999999999936</v>
      </c>
      <c r="FD124" s="175">
        <f t="shared" si="128"/>
        <v>673.19999999999936</v>
      </c>
      <c r="FE124" s="25"/>
      <c r="FF124" s="198"/>
      <c r="FG124" s="3" t="s">
        <v>84</v>
      </c>
      <c r="FH124" s="26">
        <v>-127.19999999999993</v>
      </c>
      <c r="FI124" s="27">
        <v>-127.20000000000005</v>
      </c>
      <c r="FJ124" s="26">
        <v>-127.2</v>
      </c>
      <c r="FK124" s="27">
        <v>-127.19999999999993</v>
      </c>
      <c r="FL124" s="26">
        <v>-6.34004161019844E-20</v>
      </c>
      <c r="FM124" s="27">
        <v>-7.8370643308289836E-14</v>
      </c>
      <c r="FN124" s="26">
        <v>-90.000000000000099</v>
      </c>
      <c r="FO124" s="27">
        <v>217.2000000000001</v>
      </c>
      <c r="FP124" s="19" t="s">
        <v>111</v>
      </c>
      <c r="FQ124" s="9">
        <f t="shared" si="117"/>
        <v>8.5</v>
      </c>
      <c r="FR124" s="19" t="s">
        <v>110</v>
      </c>
      <c r="FS124" s="175">
        <v>1563.599999999999</v>
      </c>
      <c r="FT124" s="175">
        <f t="shared" si="129"/>
        <v>1563.599999999999</v>
      </c>
      <c r="FU124" s="25"/>
      <c r="FV124" s="198"/>
      <c r="FW124" s="3" t="s">
        <v>84</v>
      </c>
      <c r="FX124" s="26">
        <v>-127.19999999999993</v>
      </c>
      <c r="FY124" s="27">
        <v>-127.20000000000005</v>
      </c>
      <c r="FZ124" s="26">
        <v>-127.2</v>
      </c>
      <c r="GA124" s="27">
        <v>-127.19999999999993</v>
      </c>
      <c r="GB124" s="26">
        <v>-6.34004161019844E-20</v>
      </c>
      <c r="GC124" s="27">
        <v>-7.8370643308289836E-14</v>
      </c>
      <c r="GD124" s="26">
        <v>-90.000000000000099</v>
      </c>
      <c r="GE124" s="27">
        <v>217.2000000000001</v>
      </c>
      <c r="GF124" s="19" t="s">
        <v>111</v>
      </c>
      <c r="GG124" s="9">
        <f t="shared" si="118"/>
        <v>9</v>
      </c>
      <c r="GH124" s="19" t="s">
        <v>110</v>
      </c>
      <c r="GI124" s="175">
        <v>1945.1999999999985</v>
      </c>
      <c r="GJ124" s="175">
        <f t="shared" si="130"/>
        <v>1945.1999999999985</v>
      </c>
      <c r="GK124" s="25"/>
      <c r="GL124" s="210"/>
    </row>
    <row r="125" spans="2:194" x14ac:dyDescent="0.2">
      <c r="B125" s="198"/>
      <c r="C125" s="3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 t="s">
        <v>113</v>
      </c>
      <c r="O125" s="175"/>
      <c r="P125" s="175">
        <f>-SUM(P117:P124)</f>
        <v>-554.23416159256658</v>
      </c>
      <c r="Q125" s="3"/>
      <c r="R125" s="198"/>
      <c r="S125" s="3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 t="s">
        <v>113</v>
      </c>
      <c r="AE125" s="175"/>
      <c r="AF125" s="175">
        <f>-SUM(AF117:AF124)</f>
        <v>-560.99266602239891</v>
      </c>
      <c r="AG125" s="3"/>
      <c r="AH125" s="198"/>
      <c r="AI125" s="3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 t="s">
        <v>113</v>
      </c>
      <c r="AU125" s="175"/>
      <c r="AV125" s="175">
        <f>-SUM(AV117:AV124)</f>
        <v>-621.82220983752904</v>
      </c>
      <c r="AW125" s="3"/>
      <c r="AX125" s="198"/>
      <c r="AY125" s="3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 t="s">
        <v>113</v>
      </c>
      <c r="BK125" s="175"/>
      <c r="BL125" s="175">
        <f>-SUM(BL117:BL124)</f>
        <v>-662.37473838984397</v>
      </c>
      <c r="BM125" s="3"/>
      <c r="BN125" s="198"/>
      <c r="BO125" s="3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 t="s">
        <v>113</v>
      </c>
      <c r="CA125" s="175"/>
      <c r="CB125" s="175">
        <f>-SUM(CB117:CB124)</f>
        <v>-723.20428220497502</v>
      </c>
      <c r="CC125" s="3"/>
      <c r="CD125" s="198"/>
      <c r="CE125" s="3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 t="s">
        <v>113</v>
      </c>
      <c r="CQ125" s="175"/>
      <c r="CR125" s="175">
        <f>-SUM(CR117:CR124)</f>
        <v>-756.99830632745579</v>
      </c>
      <c r="CS125" s="3"/>
      <c r="CT125" s="198"/>
      <c r="CU125" s="3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 t="s">
        <v>113</v>
      </c>
      <c r="DG125" s="175"/>
      <c r="DH125" s="175">
        <f>-SUM(DH117:DH124)</f>
        <v>-811.06934571275315</v>
      </c>
      <c r="DI125" s="3"/>
      <c r="DJ125" s="198"/>
      <c r="DK125" s="3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 t="s">
        <v>113</v>
      </c>
      <c r="DW125" s="175"/>
      <c r="DX125" s="175">
        <f>-SUM(DX117:DX124)</f>
        <v>-811.06934571275292</v>
      </c>
      <c r="DY125" s="3"/>
      <c r="DZ125" s="198"/>
      <c r="EA125" s="3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 t="s">
        <v>113</v>
      </c>
      <c r="EM125" s="175"/>
      <c r="EN125" s="175">
        <f>-SUM(EN117:EN124)</f>
        <v>-750.23980189762358</v>
      </c>
      <c r="EO125" s="3"/>
      <c r="EP125" s="198"/>
      <c r="EQ125" s="3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 t="s">
        <v>113</v>
      </c>
      <c r="FC125" s="175"/>
      <c r="FD125" s="175">
        <f>-SUM(FD117:FD124)</f>
        <v>-662.37473838984397</v>
      </c>
      <c r="FE125" s="3"/>
      <c r="FF125" s="198"/>
      <c r="FG125" s="3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 t="s">
        <v>113</v>
      </c>
      <c r="FS125" s="175"/>
      <c r="FT125" s="175">
        <f>-SUM(FT117:FT124)</f>
        <v>-520.4386354967678</v>
      </c>
      <c r="FU125" s="3"/>
      <c r="FV125" s="198"/>
      <c r="FW125" s="3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 t="s">
        <v>113</v>
      </c>
      <c r="GI125" s="175"/>
      <c r="GJ125" s="175">
        <f>-SUM(GJ117:GJ124)</f>
        <v>-486.6446113742868</v>
      </c>
      <c r="GK125" s="3"/>
      <c r="GL125" s="210"/>
    </row>
    <row r="126" spans="2:194" x14ac:dyDescent="0.2">
      <c r="B126" s="198"/>
      <c r="C126" s="3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98"/>
      <c r="S126" s="3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198"/>
      <c r="AI126" s="3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198"/>
      <c r="AY126" s="3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198"/>
      <c r="BO126" s="3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198"/>
      <c r="CE126" s="3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198"/>
      <c r="CU126" s="3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198"/>
      <c r="DK126" s="3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198"/>
      <c r="EA126" s="3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198"/>
      <c r="EQ126" s="3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198"/>
      <c r="FG126" s="3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198"/>
      <c r="FW126" s="3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210"/>
    </row>
    <row r="127" spans="2:194" ht="34" x14ac:dyDescent="0.2">
      <c r="B127" s="198"/>
      <c r="C127" s="3"/>
      <c r="D127" s="15" t="s">
        <v>100</v>
      </c>
      <c r="E127" s="15" t="s">
        <v>101</v>
      </c>
      <c r="F127" s="15" t="s">
        <v>197</v>
      </c>
      <c r="G127" s="15" t="s">
        <v>124</v>
      </c>
      <c r="H127" s="30" t="s">
        <v>198</v>
      </c>
      <c r="I127" s="9"/>
      <c r="J127" s="9"/>
      <c r="K127" s="9"/>
      <c r="L127" s="9"/>
      <c r="M127" s="15"/>
      <c r="N127" s="20"/>
      <c r="O127" s="15"/>
      <c r="P127" s="9"/>
      <c r="Q127" s="9"/>
      <c r="R127" s="198"/>
      <c r="S127" s="3"/>
      <c r="T127" s="15" t="s">
        <v>100</v>
      </c>
      <c r="U127" s="15" t="s">
        <v>101</v>
      </c>
      <c r="V127" s="15" t="s">
        <v>197</v>
      </c>
      <c r="W127" s="15" t="s">
        <v>124</v>
      </c>
      <c r="X127" s="30" t="s">
        <v>198</v>
      </c>
      <c r="Y127" s="9"/>
      <c r="Z127" s="9"/>
      <c r="AA127" s="9"/>
      <c r="AB127" s="9"/>
      <c r="AC127" s="15"/>
      <c r="AD127" s="20"/>
      <c r="AE127" s="15"/>
      <c r="AF127" s="9"/>
      <c r="AG127" s="9"/>
      <c r="AH127" s="198"/>
      <c r="AI127" s="3"/>
      <c r="AJ127" s="15" t="s">
        <v>100</v>
      </c>
      <c r="AK127" s="15" t="s">
        <v>101</v>
      </c>
      <c r="AL127" s="15" t="s">
        <v>197</v>
      </c>
      <c r="AM127" s="15" t="s">
        <v>124</v>
      </c>
      <c r="AN127" s="30" t="s">
        <v>198</v>
      </c>
      <c r="AO127" s="9"/>
      <c r="AP127" s="9"/>
      <c r="AQ127" s="9"/>
      <c r="AR127" s="9"/>
      <c r="AS127" s="15"/>
      <c r="AT127" s="20"/>
      <c r="AU127" s="15"/>
      <c r="AV127" s="9"/>
      <c r="AW127" s="9"/>
      <c r="AX127" s="198"/>
      <c r="AY127" s="3"/>
      <c r="AZ127" s="15" t="s">
        <v>100</v>
      </c>
      <c r="BA127" s="15" t="s">
        <v>101</v>
      </c>
      <c r="BB127" s="15" t="s">
        <v>197</v>
      </c>
      <c r="BC127" s="15" t="s">
        <v>124</v>
      </c>
      <c r="BD127" s="30" t="s">
        <v>198</v>
      </c>
      <c r="BE127" s="9"/>
      <c r="BF127" s="9"/>
      <c r="BG127" s="9"/>
      <c r="BH127" s="9"/>
      <c r="BI127" s="15"/>
      <c r="BJ127" s="20"/>
      <c r="BK127" s="15"/>
      <c r="BL127" s="9"/>
      <c r="BM127" s="9"/>
      <c r="BN127" s="198"/>
      <c r="BO127" s="3"/>
      <c r="BP127" s="15" t="s">
        <v>100</v>
      </c>
      <c r="BQ127" s="15" t="s">
        <v>101</v>
      </c>
      <c r="BR127" s="15" t="s">
        <v>197</v>
      </c>
      <c r="BS127" s="15" t="s">
        <v>124</v>
      </c>
      <c r="BT127" s="30" t="s">
        <v>198</v>
      </c>
      <c r="BU127" s="9"/>
      <c r="BV127" s="9"/>
      <c r="BW127" s="9"/>
      <c r="BX127" s="9"/>
      <c r="BY127" s="15"/>
      <c r="BZ127" s="20"/>
      <c r="CA127" s="15"/>
      <c r="CB127" s="9"/>
      <c r="CC127" s="9"/>
      <c r="CD127" s="198"/>
      <c r="CE127" s="3"/>
      <c r="CF127" s="15" t="s">
        <v>100</v>
      </c>
      <c r="CG127" s="15" t="s">
        <v>101</v>
      </c>
      <c r="CH127" s="15" t="s">
        <v>197</v>
      </c>
      <c r="CI127" s="15" t="s">
        <v>124</v>
      </c>
      <c r="CJ127" s="30" t="s">
        <v>198</v>
      </c>
      <c r="CK127" s="9"/>
      <c r="CL127" s="9"/>
      <c r="CM127" s="9"/>
      <c r="CN127" s="9"/>
      <c r="CO127" s="15"/>
      <c r="CP127" s="20"/>
      <c r="CQ127" s="15"/>
      <c r="CR127" s="9"/>
      <c r="CS127" s="9"/>
      <c r="CT127" s="198"/>
      <c r="CU127" s="3"/>
      <c r="CV127" s="15" t="s">
        <v>100</v>
      </c>
      <c r="CW127" s="15" t="s">
        <v>101</v>
      </c>
      <c r="CX127" s="15" t="s">
        <v>197</v>
      </c>
      <c r="CY127" s="15" t="s">
        <v>124</v>
      </c>
      <c r="CZ127" s="30" t="s">
        <v>198</v>
      </c>
      <c r="DA127" s="9"/>
      <c r="DB127" s="9"/>
      <c r="DC127" s="9"/>
      <c r="DD127" s="9"/>
      <c r="DE127" s="15"/>
      <c r="DF127" s="20"/>
      <c r="DG127" s="15"/>
      <c r="DH127" s="9"/>
      <c r="DI127" s="9"/>
      <c r="DJ127" s="198"/>
      <c r="DK127" s="3"/>
      <c r="DL127" s="15" t="s">
        <v>100</v>
      </c>
      <c r="DM127" s="15" t="s">
        <v>101</v>
      </c>
      <c r="DN127" s="15" t="s">
        <v>197</v>
      </c>
      <c r="DO127" s="15" t="s">
        <v>124</v>
      </c>
      <c r="DP127" s="30" t="s">
        <v>198</v>
      </c>
      <c r="DQ127" s="9"/>
      <c r="DR127" s="9"/>
      <c r="DS127" s="9"/>
      <c r="DT127" s="9"/>
      <c r="DU127" s="15"/>
      <c r="DV127" s="20"/>
      <c r="DW127" s="15"/>
      <c r="DX127" s="9"/>
      <c r="DY127" s="9"/>
      <c r="DZ127" s="198"/>
      <c r="EA127" s="3"/>
      <c r="EB127" s="15" t="s">
        <v>100</v>
      </c>
      <c r="EC127" s="15" t="s">
        <v>101</v>
      </c>
      <c r="ED127" s="15" t="s">
        <v>197</v>
      </c>
      <c r="EE127" s="15" t="s">
        <v>124</v>
      </c>
      <c r="EF127" s="30" t="s">
        <v>198</v>
      </c>
      <c r="EG127" s="9"/>
      <c r="EH127" s="9"/>
      <c r="EI127" s="9"/>
      <c r="EJ127" s="9"/>
      <c r="EK127" s="15"/>
      <c r="EL127" s="20"/>
      <c r="EM127" s="15"/>
      <c r="EN127" s="9"/>
      <c r="EO127" s="9"/>
      <c r="EP127" s="198"/>
      <c r="EQ127" s="3"/>
      <c r="ER127" s="15" t="s">
        <v>100</v>
      </c>
      <c r="ES127" s="15" t="s">
        <v>101</v>
      </c>
      <c r="ET127" s="15" t="s">
        <v>197</v>
      </c>
      <c r="EU127" s="15" t="s">
        <v>124</v>
      </c>
      <c r="EV127" s="30" t="s">
        <v>198</v>
      </c>
      <c r="EW127" s="9"/>
      <c r="EX127" s="9"/>
      <c r="EY127" s="9"/>
      <c r="EZ127" s="9"/>
      <c r="FA127" s="15"/>
      <c r="FB127" s="20"/>
      <c r="FC127" s="15"/>
      <c r="FD127" s="9"/>
      <c r="FE127" s="9"/>
      <c r="FF127" s="198"/>
      <c r="FG127" s="3"/>
      <c r="FH127" s="15" t="s">
        <v>100</v>
      </c>
      <c r="FI127" s="15" t="s">
        <v>101</v>
      </c>
      <c r="FJ127" s="15" t="s">
        <v>197</v>
      </c>
      <c r="FK127" s="15" t="s">
        <v>124</v>
      </c>
      <c r="FL127" s="30" t="s">
        <v>198</v>
      </c>
      <c r="FM127" s="9"/>
      <c r="FN127" s="9"/>
      <c r="FO127" s="9"/>
      <c r="FP127" s="9"/>
      <c r="FQ127" s="15"/>
      <c r="FR127" s="20"/>
      <c r="FS127" s="15"/>
      <c r="FT127" s="9"/>
      <c r="FU127" s="9"/>
      <c r="FV127" s="198"/>
      <c r="FW127" s="3"/>
      <c r="FX127" s="15" t="s">
        <v>100</v>
      </c>
      <c r="FY127" s="15" t="s">
        <v>101</v>
      </c>
      <c r="FZ127" s="15" t="s">
        <v>197</v>
      </c>
      <c r="GA127" s="15" t="s">
        <v>124</v>
      </c>
      <c r="GB127" s="30" t="s">
        <v>198</v>
      </c>
      <c r="GC127" s="9"/>
      <c r="GD127" s="9"/>
      <c r="GE127" s="9"/>
      <c r="GF127" s="9"/>
      <c r="GG127" s="15"/>
      <c r="GH127" s="20"/>
      <c r="GI127" s="15"/>
      <c r="GJ127" s="9"/>
      <c r="GK127" s="9"/>
      <c r="GL127" s="210"/>
    </row>
    <row r="128" spans="2:194" x14ac:dyDescent="0.2">
      <c r="B128" s="195"/>
      <c r="H128" s="30"/>
      <c r="O128" s="29"/>
      <c r="R128" s="195"/>
      <c r="S128" s="1"/>
      <c r="W128" s="4"/>
      <c r="X128" s="30"/>
      <c r="AE128" s="29"/>
      <c r="AH128" s="195"/>
      <c r="AI128" s="1"/>
      <c r="AM128" s="4"/>
      <c r="AN128" s="30"/>
      <c r="AU128" s="29"/>
      <c r="AX128" s="195"/>
      <c r="AY128" s="1"/>
      <c r="BC128" s="4"/>
      <c r="BD128" s="30"/>
      <c r="BK128" s="29"/>
      <c r="BN128" s="195"/>
      <c r="BO128" s="1"/>
      <c r="BS128" s="4"/>
      <c r="BT128" s="30"/>
      <c r="CA128" s="29"/>
      <c r="CD128" s="195"/>
      <c r="CE128" s="1"/>
      <c r="CI128" s="4"/>
      <c r="CJ128" s="30"/>
      <c r="CQ128" s="29"/>
      <c r="CT128" s="195"/>
      <c r="CU128" s="1"/>
      <c r="CY128" s="4"/>
      <c r="CZ128" s="30"/>
      <c r="DG128" s="29"/>
      <c r="DJ128" s="195"/>
      <c r="DK128" s="1"/>
      <c r="DO128" s="4"/>
      <c r="DP128" s="30"/>
      <c r="DW128" s="29"/>
      <c r="DZ128" s="195"/>
      <c r="EA128" s="1"/>
      <c r="EE128" s="4"/>
      <c r="EF128" s="30"/>
      <c r="EM128" s="29"/>
      <c r="EP128" s="195"/>
      <c r="EQ128" s="1"/>
      <c r="EU128" s="4"/>
      <c r="EV128" s="30"/>
      <c r="FC128" s="29"/>
      <c r="FF128" s="195"/>
      <c r="FG128" s="1"/>
      <c r="FK128" s="4"/>
      <c r="FL128" s="30"/>
      <c r="FS128" s="29"/>
      <c r="FV128" s="195"/>
      <c r="FW128" s="1"/>
      <c r="GA128" s="4"/>
      <c r="GB128" s="30"/>
      <c r="GI128" s="29"/>
      <c r="GL128" s="207"/>
    </row>
    <row r="129" spans="2:194" x14ac:dyDescent="0.2">
      <c r="B129" s="195"/>
      <c r="D129" s="175">
        <f t="shared" ref="D129:D136" si="131">O117+Q117</f>
        <v>-9162.9063942561042</v>
      </c>
      <c r="E129" s="9">
        <f t="array" ref="E129:E136">MMULT(D105:K112,O117:O124)</f>
        <v>-6.9999999999999796</v>
      </c>
      <c r="F129" s="9"/>
      <c r="G129" s="9">
        <f>M117+D$8</f>
        <v>5</v>
      </c>
      <c r="H129" s="34"/>
      <c r="M129" s="200"/>
      <c r="R129" s="195"/>
      <c r="S129" s="1"/>
      <c r="T129" s="175">
        <f t="shared" ref="T129:T136" si="132">AE117+AG117</f>
        <v>-8111.1466736231459</v>
      </c>
      <c r="U129" s="9">
        <f t="array" ref="U129:U136">MMULT(T105:AA112,AE117:AE124)</f>
        <v>-5.5000000000000115</v>
      </c>
      <c r="V129" s="9"/>
      <c r="W129" s="9">
        <f>AC117+T$8</f>
        <v>7</v>
      </c>
      <c r="X129" s="34"/>
      <c r="AC129" s="200"/>
      <c r="AH129" s="195"/>
      <c r="AI129" s="1"/>
      <c r="AJ129" s="175">
        <f t="shared" ref="AJ129:AJ136" si="133">AU117+AW117</f>
        <v>-5994.1094725109024</v>
      </c>
      <c r="AK129" s="9">
        <f t="array" ref="AK129:AK136">MMULT(AJ105:AQ112,AU117:AU124)</f>
        <v>-1.9999999999999774</v>
      </c>
      <c r="AL129" s="9"/>
      <c r="AM129" s="9">
        <f>AS117+AJ$8</f>
        <v>11</v>
      </c>
      <c r="AN129" s="34"/>
      <c r="AS129" s="200"/>
      <c r="AX129" s="195"/>
      <c r="AY129" s="1"/>
      <c r="AZ129" s="175">
        <f t="shared" ref="AZ129:AZ136" si="134">BK117+BM117</f>
        <v>-3357.9512910053418</v>
      </c>
      <c r="BA129" s="9">
        <f t="array" ref="BA129:BA136">MMULT(AZ105:BG112,BK117:BK124)</f>
        <v>1.9999999999999873</v>
      </c>
      <c r="BB129" s="9"/>
      <c r="BC129" s="9">
        <f>BI117+AZ$8</f>
        <v>16</v>
      </c>
      <c r="BD129" s="34"/>
      <c r="BI129" s="200"/>
      <c r="BN129" s="195"/>
      <c r="BO129" s="1"/>
      <c r="BP129" s="175">
        <f t="shared" ref="BP129:BP136" si="135">CA117+CC117</f>
        <v>-1240.9140898930984</v>
      </c>
      <c r="BQ129" s="9">
        <f t="array" ref="BQ129:BQ136">MMULT(BP105:BW112,CA117:CA124)</f>
        <v>5.4999999999999991</v>
      </c>
      <c r="BR129" s="9"/>
      <c r="BS129" s="9">
        <f>BY117+BP$8</f>
        <v>20</v>
      </c>
      <c r="BT129" s="34"/>
      <c r="BY129" s="200"/>
      <c r="CD129" s="195"/>
      <c r="CE129" s="1"/>
      <c r="CF129" s="175">
        <f t="shared" ref="CF129:CF136" si="136">CQ117+CS117</f>
        <v>-38.115629020497636</v>
      </c>
      <c r="CG129" s="9">
        <f t="array" ref="CG129:CG136">MMULT(CF105:CM112,CQ117:CQ124)</f>
        <v>7.9999999999999583</v>
      </c>
      <c r="CH129" s="9"/>
      <c r="CI129" s="9">
        <f>CO117+CF$8</f>
        <v>23</v>
      </c>
      <c r="CJ129" s="34"/>
      <c r="CO129" s="200"/>
      <c r="CT129" s="195"/>
      <c r="CU129" s="1"/>
      <c r="CV129" s="175">
        <f t="shared" ref="CV129:CV136" si="137">DG117+DI117</f>
        <v>663.16185145878831</v>
      </c>
      <c r="CW129" s="9">
        <f t="array" ref="CW129:CW136">MMULT(CV105:DC112,DG117:DG124)</f>
        <v>9.9999999999999538</v>
      </c>
      <c r="CX129" s="9"/>
      <c r="CY129" s="9">
        <f>DE117+CV$8</f>
        <v>25</v>
      </c>
      <c r="CZ129" s="34"/>
      <c r="DE129" s="200"/>
      <c r="DJ129" s="195"/>
      <c r="DK129" s="1"/>
      <c r="DL129" s="175">
        <f t="shared" ref="DL129:DL136" si="138">DW117+DY117</f>
        <v>1027.161851458786</v>
      </c>
      <c r="DM129" s="9">
        <f t="array" ref="DM129:DM136">MMULT(DL105:DS112,DW117:DW124)</f>
        <v>9.9999999999999574</v>
      </c>
      <c r="DN129" s="9"/>
      <c r="DO129" s="9">
        <f>DU117+DL$8</f>
        <v>25</v>
      </c>
      <c r="DP129" s="34"/>
      <c r="DU129" s="200"/>
      <c r="DZ129" s="195"/>
      <c r="EA129" s="1"/>
      <c r="EB129" s="175">
        <f t="shared" ref="EB129:EB136" si="139">EM117+EO117</f>
        <v>-708.27534965345671</v>
      </c>
      <c r="EC129" s="9">
        <f t="array" ref="EC129:EC136">MMULT(EB105:EI112,EM117:EM124)</f>
        <v>6.4999999999999787</v>
      </c>
      <c r="ED129" s="9"/>
      <c r="EE129" s="9">
        <f>EK117+EB$8</f>
        <v>21</v>
      </c>
      <c r="EF129" s="34"/>
      <c r="EK129" s="200"/>
      <c r="EP129" s="195"/>
      <c r="EQ129" s="1"/>
      <c r="ER129" s="175">
        <f t="shared" ref="ER129:ER136" si="140">FC117+FE117</f>
        <v>-3357.9512910053418</v>
      </c>
      <c r="ES129" s="9">
        <f t="array" ref="ES129:ES136">MMULT(ER105:EY112,FC117:FC124)</f>
        <v>1.9999999999999873</v>
      </c>
      <c r="ET129" s="9"/>
      <c r="EU129" s="9">
        <f>FA117+ER$8</f>
        <v>16</v>
      </c>
      <c r="EV129" s="34"/>
      <c r="FA129" s="200"/>
      <c r="FF129" s="195"/>
      <c r="FG129" s="1"/>
      <c r="FH129" s="175">
        <f t="shared" ref="FH129:FH136" si="141">FS117+FU117</f>
        <v>-7072.904712836511</v>
      </c>
      <c r="FI129" s="9">
        <f t="array" ref="FI129:FI136">MMULT(FH105:FO112,FS117:FS124)</f>
        <v>-4.500000000000016</v>
      </c>
      <c r="FJ129" s="9"/>
      <c r="FK129" s="9">
        <f>FQ117+FH$8</f>
        <v>9</v>
      </c>
      <c r="FL129" s="34"/>
      <c r="FQ129" s="200"/>
      <c r="FV129" s="195"/>
      <c r="FW129" s="1"/>
      <c r="FX129" s="175">
        <f t="shared" ref="FX129:FX136" si="142">GI117+GK117</f>
        <v>-8657.3031737091114</v>
      </c>
      <c r="FY129" s="9">
        <f t="array" ref="FY129:FY136">MMULT(FX105:GE112,GI117:GI124)</f>
        <v>-7.0000000000000036</v>
      </c>
      <c r="FZ129" s="9"/>
      <c r="GA129" s="9">
        <f>GG117+FX$8</f>
        <v>6</v>
      </c>
      <c r="GB129" s="34"/>
      <c r="GG129" s="200"/>
      <c r="GL129" s="207"/>
    </row>
    <row r="130" spans="2:194" x14ac:dyDescent="0.2">
      <c r="B130" s="195"/>
      <c r="D130" s="175">
        <f t="shared" si="131"/>
        <v>-2162.3999999999951</v>
      </c>
      <c r="E130" s="9">
        <v>-7.1054273576010019E-15</v>
      </c>
      <c r="F130" s="9"/>
      <c r="G130" s="9"/>
      <c r="H130" s="34"/>
      <c r="L130" s="19"/>
      <c r="M130" s="200"/>
      <c r="N130" s="19"/>
      <c r="R130" s="195"/>
      <c r="S130" s="1"/>
      <c r="T130" s="175">
        <f t="shared" si="132"/>
        <v>-1907.9999999999959</v>
      </c>
      <c r="U130" s="9">
        <v>0</v>
      </c>
      <c r="V130" s="9"/>
      <c r="W130" s="9"/>
      <c r="X130" s="34"/>
      <c r="AB130" s="19"/>
      <c r="AC130" s="200"/>
      <c r="AD130" s="19"/>
      <c r="AH130" s="195"/>
      <c r="AI130" s="1"/>
      <c r="AJ130" s="175">
        <f t="shared" si="133"/>
        <v>-1399.1999999999966</v>
      </c>
      <c r="AK130" s="9">
        <v>-5.3290705182007514E-15</v>
      </c>
      <c r="AL130" s="9"/>
      <c r="AM130" s="9"/>
      <c r="AN130" s="34"/>
      <c r="AR130" s="19"/>
      <c r="AS130" s="200"/>
      <c r="AT130" s="19"/>
      <c r="AX130" s="195"/>
      <c r="AY130" s="1"/>
      <c r="AZ130" s="175">
        <f t="shared" si="134"/>
        <v>-763.199999999998</v>
      </c>
      <c r="BA130" s="9">
        <v>0</v>
      </c>
      <c r="BB130" s="9"/>
      <c r="BC130" s="9"/>
      <c r="BD130" s="34"/>
      <c r="BH130" s="19"/>
      <c r="BI130" s="200"/>
      <c r="BJ130" s="19"/>
      <c r="BN130" s="195"/>
      <c r="BO130" s="1"/>
      <c r="BP130" s="175">
        <f t="shared" si="135"/>
        <v>-254.39999999999918</v>
      </c>
      <c r="BQ130" s="9">
        <v>-3.3306690738754696E-15</v>
      </c>
      <c r="BR130" s="9"/>
      <c r="BS130" s="9"/>
      <c r="BT130" s="34"/>
      <c r="BX130" s="19"/>
      <c r="BY130" s="200"/>
      <c r="BZ130" s="19"/>
      <c r="CD130" s="195"/>
      <c r="CE130" s="1"/>
      <c r="CF130" s="175">
        <f t="shared" si="136"/>
        <v>-254.40000000000009</v>
      </c>
      <c r="CG130" s="9">
        <v>-8.8817841970012523E-16</v>
      </c>
      <c r="CH130" s="9"/>
      <c r="CI130" s="9"/>
      <c r="CJ130" s="34"/>
      <c r="CN130" s="19"/>
      <c r="CO130" s="200"/>
      <c r="CP130" s="19"/>
      <c r="CT130" s="195"/>
      <c r="CU130" s="1"/>
      <c r="CV130" s="175">
        <f t="shared" si="137"/>
        <v>-2.2737367544323206E-13</v>
      </c>
      <c r="CW130" s="9">
        <v>-3.0645971575566827E-15</v>
      </c>
      <c r="CX130" s="9"/>
      <c r="CY130" s="9"/>
      <c r="CZ130" s="34"/>
      <c r="DD130" s="19"/>
      <c r="DE130" s="200"/>
      <c r="DF130" s="19"/>
      <c r="DJ130" s="195"/>
      <c r="DK130" s="1"/>
      <c r="DL130" s="175">
        <f t="shared" si="138"/>
        <v>-6.8212102632969618E-13</v>
      </c>
      <c r="DM130" s="9">
        <v>-4.4408920985006262E-15</v>
      </c>
      <c r="DN130" s="9"/>
      <c r="DO130" s="9"/>
      <c r="DP130" s="34"/>
      <c r="DT130" s="19"/>
      <c r="DU130" s="200"/>
      <c r="DV130" s="19"/>
      <c r="DZ130" s="195"/>
      <c r="EA130" s="1"/>
      <c r="EB130" s="175">
        <f t="shared" si="139"/>
        <v>-127.19999999999948</v>
      </c>
      <c r="EC130" s="9">
        <v>-2.9976021664879227E-15</v>
      </c>
      <c r="ED130" s="9"/>
      <c r="EE130" s="9"/>
      <c r="EF130" s="34"/>
      <c r="EJ130" s="19"/>
      <c r="EK130" s="200"/>
      <c r="EL130" s="19"/>
      <c r="EP130" s="195"/>
      <c r="EQ130" s="1"/>
      <c r="ER130" s="175">
        <f t="shared" si="140"/>
        <v>-763.199999999998</v>
      </c>
      <c r="ES130" s="9">
        <v>0</v>
      </c>
      <c r="ET130" s="9"/>
      <c r="EU130" s="9"/>
      <c r="EV130" s="34"/>
      <c r="EZ130" s="19"/>
      <c r="FA130" s="200"/>
      <c r="FB130" s="19"/>
      <c r="FF130" s="195"/>
      <c r="FG130" s="1"/>
      <c r="FH130" s="175">
        <f t="shared" si="141"/>
        <v>-1653.5999999999963</v>
      </c>
      <c r="FI130" s="9">
        <v>-3.5527136788005009E-15</v>
      </c>
      <c r="FJ130" s="9"/>
      <c r="FK130" s="9"/>
      <c r="FL130" s="34"/>
      <c r="FP130" s="19"/>
      <c r="FQ130" s="200"/>
      <c r="FR130" s="19"/>
      <c r="FV130" s="195"/>
      <c r="FW130" s="1"/>
      <c r="FX130" s="175">
        <f t="shared" si="142"/>
        <v>-2035.1999999999953</v>
      </c>
      <c r="FY130" s="9">
        <v>-3.5527136788005009E-15</v>
      </c>
      <c r="FZ130" s="9"/>
      <c r="GA130" s="9"/>
      <c r="GB130" s="34"/>
      <c r="GF130" s="19"/>
      <c r="GG130" s="200"/>
      <c r="GH130" s="19"/>
      <c r="GL130" s="207"/>
    </row>
    <row r="131" spans="2:194" x14ac:dyDescent="0.2">
      <c r="B131" s="195"/>
      <c r="D131" s="175">
        <f t="shared" si="131"/>
        <v>-5438.3999999999805</v>
      </c>
      <c r="E131" s="9">
        <v>-7.1054273576010019E-15</v>
      </c>
      <c r="F131" s="9"/>
      <c r="G131" s="9"/>
      <c r="H131" s="34"/>
      <c r="L131" s="19"/>
      <c r="M131" s="200"/>
      <c r="N131" s="19"/>
      <c r="R131" s="195"/>
      <c r="S131" s="1"/>
      <c r="T131" s="175">
        <f t="shared" si="132"/>
        <v>-4819.9999999999836</v>
      </c>
      <c r="U131" s="9">
        <v>-1.4210854715202004E-14</v>
      </c>
      <c r="V131" s="9"/>
      <c r="W131" s="9"/>
      <c r="X131" s="34"/>
      <c r="AB131" s="19"/>
      <c r="AC131" s="200"/>
      <c r="AD131" s="19"/>
      <c r="AH131" s="195"/>
      <c r="AI131" s="1"/>
      <c r="AJ131" s="175">
        <f t="shared" si="133"/>
        <v>-3583.1999999999871</v>
      </c>
      <c r="AK131" s="9">
        <v>-1.7763568394002505E-15</v>
      </c>
      <c r="AL131" s="9"/>
      <c r="AM131" s="9"/>
      <c r="AN131" s="34"/>
      <c r="AR131" s="19"/>
      <c r="AS131" s="200"/>
      <c r="AT131" s="19"/>
      <c r="AX131" s="195"/>
      <c r="AY131" s="1"/>
      <c r="AZ131" s="175">
        <f t="shared" si="134"/>
        <v>-2037.1999999999925</v>
      </c>
      <c r="BA131" s="9">
        <v>1.7763568394002505E-15</v>
      </c>
      <c r="BB131" s="9"/>
      <c r="BC131" s="9"/>
      <c r="BD131" s="34"/>
      <c r="BH131" s="19"/>
      <c r="BI131" s="200"/>
      <c r="BJ131" s="19"/>
      <c r="BN131" s="195"/>
      <c r="BO131" s="1"/>
      <c r="BP131" s="175">
        <f t="shared" si="135"/>
        <v>-800.39999999999691</v>
      </c>
      <c r="BQ131" s="9">
        <v>-2.4424906541753444E-15</v>
      </c>
      <c r="BR131" s="9"/>
      <c r="BS131" s="9"/>
      <c r="BT131" s="34"/>
      <c r="BX131" s="19"/>
      <c r="BY131" s="200"/>
      <c r="BZ131" s="19"/>
      <c r="CD131" s="195"/>
      <c r="CE131" s="1"/>
      <c r="CF131" s="175">
        <f t="shared" si="136"/>
        <v>-254.40000000000009</v>
      </c>
      <c r="CG131" s="9">
        <v>-3.5527136788005009E-15</v>
      </c>
      <c r="CH131" s="9"/>
      <c r="CI131" s="9"/>
      <c r="CJ131" s="34"/>
      <c r="CN131" s="19"/>
      <c r="CO131" s="200"/>
      <c r="CP131" s="19"/>
      <c r="CT131" s="195"/>
      <c r="CU131" s="1"/>
      <c r="CV131" s="175">
        <f t="shared" si="137"/>
        <v>-4.5474735088646412E-13</v>
      </c>
      <c r="CW131" s="9">
        <v>8.8817841970012523E-16</v>
      </c>
      <c r="CX131" s="9"/>
      <c r="CY131" s="9"/>
      <c r="CZ131" s="34"/>
      <c r="DD131" s="19"/>
      <c r="DE131" s="200"/>
      <c r="DF131" s="19"/>
      <c r="DJ131" s="195"/>
      <c r="DK131" s="1"/>
      <c r="DL131" s="175">
        <f t="shared" si="138"/>
        <v>363.99999999999773</v>
      </c>
      <c r="DM131" s="9">
        <v>-3.5527136788005009E-15</v>
      </c>
      <c r="DN131" s="9"/>
      <c r="DO131" s="9"/>
      <c r="DP131" s="34"/>
      <c r="DT131" s="19"/>
      <c r="DU131" s="200"/>
      <c r="DV131" s="19"/>
      <c r="DZ131" s="195"/>
      <c r="EA131" s="1"/>
      <c r="EB131" s="175">
        <f t="shared" si="139"/>
        <v>-491.199999999998</v>
      </c>
      <c r="EC131" s="9">
        <v>-3.4416913763379853E-15</v>
      </c>
      <c r="ED131" s="9"/>
      <c r="EE131" s="9"/>
      <c r="EF131" s="34"/>
      <c r="EJ131" s="19"/>
      <c r="EK131" s="200"/>
      <c r="EL131" s="19"/>
      <c r="EP131" s="195"/>
      <c r="EQ131" s="1"/>
      <c r="ER131" s="175">
        <f t="shared" si="140"/>
        <v>-2037.1999999999925</v>
      </c>
      <c r="ES131" s="9">
        <v>1.7763568394002505E-15</v>
      </c>
      <c r="ET131" s="9"/>
      <c r="EU131" s="9"/>
      <c r="EV131" s="34"/>
      <c r="EZ131" s="19"/>
      <c r="FA131" s="200"/>
      <c r="FB131" s="19"/>
      <c r="FF131" s="195"/>
      <c r="FG131" s="1"/>
      <c r="FH131" s="175">
        <f t="shared" si="141"/>
        <v>-4201.5999999999849</v>
      </c>
      <c r="FI131" s="9">
        <v>-1.0658141036401503E-14</v>
      </c>
      <c r="FJ131" s="9"/>
      <c r="FK131" s="9"/>
      <c r="FL131" s="34"/>
      <c r="FP131" s="19"/>
      <c r="FQ131" s="200"/>
      <c r="FR131" s="19"/>
      <c r="FV131" s="195"/>
      <c r="FW131" s="1"/>
      <c r="FX131" s="175">
        <f t="shared" si="142"/>
        <v>-5129.1999999999816</v>
      </c>
      <c r="FY131" s="9">
        <v>0</v>
      </c>
      <c r="FZ131" s="9"/>
      <c r="GA131" s="9"/>
      <c r="GB131" s="34"/>
      <c r="GF131" s="19"/>
      <c r="GG131" s="200"/>
      <c r="GH131" s="19"/>
      <c r="GL131" s="207"/>
    </row>
    <row r="132" spans="2:194" x14ac:dyDescent="0.2">
      <c r="B132" s="195"/>
      <c r="D132" s="175">
        <f t="shared" si="131"/>
        <v>-8858.3999999999669</v>
      </c>
      <c r="E132" s="9">
        <v>2.8421709430404007E-14</v>
      </c>
      <c r="F132" s="9"/>
      <c r="G132" s="9"/>
      <c r="H132" s="34"/>
      <c r="L132" s="19"/>
      <c r="M132" s="200"/>
      <c r="N132" s="19"/>
      <c r="R132" s="195"/>
      <c r="S132" s="1"/>
      <c r="T132" s="175">
        <f t="shared" si="132"/>
        <v>-7859.9999999999709</v>
      </c>
      <c r="U132" s="9">
        <v>5.6843418860808015E-14</v>
      </c>
      <c r="V132" s="9"/>
      <c r="W132" s="9"/>
      <c r="X132" s="34"/>
      <c r="AB132" s="19"/>
      <c r="AC132" s="200"/>
      <c r="AD132" s="19"/>
      <c r="AH132" s="195"/>
      <c r="AI132" s="1"/>
      <c r="AJ132" s="175">
        <f t="shared" si="133"/>
        <v>-5863.1999999999789</v>
      </c>
      <c r="AK132" s="9">
        <v>-3.0198066269804258E-14</v>
      </c>
      <c r="AL132" s="9"/>
      <c r="AM132" s="9"/>
      <c r="AN132" s="34"/>
      <c r="AR132" s="19"/>
      <c r="AS132" s="200"/>
      <c r="AT132" s="19"/>
      <c r="AX132" s="195"/>
      <c r="AY132" s="1"/>
      <c r="AZ132" s="175">
        <f t="shared" si="134"/>
        <v>-3367.199999999988</v>
      </c>
      <c r="BA132" s="9">
        <v>1.2434497875801753E-14</v>
      </c>
      <c r="BB132" s="9"/>
      <c r="BC132" s="9"/>
      <c r="BD132" s="34"/>
      <c r="BH132" s="19"/>
      <c r="BI132" s="200"/>
      <c r="BJ132" s="19"/>
      <c r="BN132" s="195"/>
      <c r="BO132" s="1"/>
      <c r="BP132" s="175">
        <f t="shared" si="135"/>
        <v>-1370.3999999999955</v>
      </c>
      <c r="BQ132" s="9">
        <v>-1.6653345369377348E-14</v>
      </c>
      <c r="BR132" s="9"/>
      <c r="BS132" s="9"/>
      <c r="BT132" s="34"/>
      <c r="BX132" s="19"/>
      <c r="BY132" s="200"/>
      <c r="BZ132" s="19"/>
      <c r="CD132" s="195"/>
      <c r="CE132" s="1"/>
      <c r="CF132" s="175">
        <f t="shared" si="136"/>
        <v>-254.40000000000032</v>
      </c>
      <c r="CG132" s="9">
        <v>2.4868995751603507E-14</v>
      </c>
      <c r="CH132" s="9"/>
      <c r="CI132" s="9"/>
      <c r="CJ132" s="34"/>
      <c r="CN132" s="19"/>
      <c r="CO132" s="200"/>
      <c r="CP132" s="19"/>
      <c r="CT132" s="195"/>
      <c r="CU132" s="1"/>
      <c r="CV132" s="175">
        <f t="shared" si="137"/>
        <v>379.99999999999818</v>
      </c>
      <c r="CW132" s="9">
        <v>2.9753977059954195E-14</v>
      </c>
      <c r="CX132" s="9"/>
      <c r="CY132" s="9"/>
      <c r="CZ132" s="34"/>
      <c r="DD132" s="19"/>
      <c r="DE132" s="200"/>
      <c r="DF132" s="19"/>
      <c r="DJ132" s="195"/>
      <c r="DK132" s="1"/>
      <c r="DL132" s="175">
        <f t="shared" si="138"/>
        <v>743.99999999999568</v>
      </c>
      <c r="DM132" s="9">
        <v>7.9936057773011271E-15</v>
      </c>
      <c r="DN132" s="9"/>
      <c r="DO132" s="9"/>
      <c r="DP132" s="34"/>
      <c r="DT132" s="19"/>
      <c r="DU132" s="200"/>
      <c r="DV132" s="19"/>
      <c r="DZ132" s="195"/>
      <c r="EA132" s="1"/>
      <c r="EB132" s="175">
        <f t="shared" si="139"/>
        <v>-871.19999999999698</v>
      </c>
      <c r="EC132" s="9">
        <v>1.2545520178264269E-14</v>
      </c>
      <c r="ED132" s="9"/>
      <c r="EE132" s="9"/>
      <c r="EF132" s="34"/>
      <c r="EJ132" s="19"/>
      <c r="EK132" s="200"/>
      <c r="EL132" s="19"/>
      <c r="EP132" s="195"/>
      <c r="EQ132" s="1"/>
      <c r="ER132" s="175">
        <f t="shared" si="140"/>
        <v>-3367.199999999988</v>
      </c>
      <c r="ES132" s="9">
        <v>1.2434497875801753E-14</v>
      </c>
      <c r="ET132" s="9"/>
      <c r="EU132" s="9"/>
      <c r="EV132" s="34"/>
      <c r="EZ132" s="19"/>
      <c r="FA132" s="200"/>
      <c r="FB132" s="19"/>
      <c r="FF132" s="195"/>
      <c r="FG132" s="1"/>
      <c r="FH132" s="175">
        <f t="shared" si="141"/>
        <v>-6861.5999999999749</v>
      </c>
      <c r="FI132" s="9">
        <v>2.4868995751603507E-14</v>
      </c>
      <c r="FJ132" s="9"/>
      <c r="FK132" s="9"/>
      <c r="FL132" s="34"/>
      <c r="FP132" s="19"/>
      <c r="FQ132" s="200"/>
      <c r="FR132" s="19"/>
      <c r="FV132" s="195"/>
      <c r="FW132" s="1"/>
      <c r="FX132" s="175">
        <f t="shared" si="142"/>
        <v>-8359.1999999999698</v>
      </c>
      <c r="FY132" s="9">
        <v>-5.6843418860808015E-14</v>
      </c>
      <c r="FZ132" s="9"/>
      <c r="GA132" s="9"/>
      <c r="GB132" s="34"/>
      <c r="GF132" s="19"/>
      <c r="GG132" s="200"/>
      <c r="GH132" s="19"/>
      <c r="GL132" s="207"/>
    </row>
    <row r="133" spans="2:194" x14ac:dyDescent="0.2">
      <c r="B133" s="195"/>
      <c r="C133" s="194" t="s">
        <v>19</v>
      </c>
      <c r="D133" s="175">
        <f t="shared" si="131"/>
        <v>6.5414890484406137E-3</v>
      </c>
      <c r="E133" s="9">
        <v>7.9999999999999991</v>
      </c>
      <c r="F133" s="9">
        <f>-O117*G88 + O120*G88+D72</f>
        <v>13.45851095155939</v>
      </c>
      <c r="G133" s="9">
        <f>M121+D$8</f>
        <v>20</v>
      </c>
      <c r="H133" s="34" t="str">
        <f>'Environment &amp; Targets'!$M$38</f>
        <v>off</v>
      </c>
      <c r="L133" s="19"/>
      <c r="M133" s="200"/>
      <c r="N133" s="19"/>
      <c r="R133" s="195"/>
      <c r="S133" s="194" t="s">
        <v>19</v>
      </c>
      <c r="T133" s="175">
        <f t="shared" si="132"/>
        <v>6.0237035104673698E-3</v>
      </c>
      <c r="U133" s="9">
        <v>7.4999999999999973</v>
      </c>
      <c r="V133" s="9">
        <f>-AE117*W88 + AE120*W88+T72</f>
        <v>13.976296489532643</v>
      </c>
      <c r="W133" s="9">
        <f>AC121+T$8</f>
        <v>20</v>
      </c>
      <c r="X133" s="34" t="str">
        <f>'Environment &amp; Targets'!$M$38</f>
        <v>off</v>
      </c>
      <c r="AB133" s="19"/>
      <c r="AC133" s="200"/>
      <c r="AD133" s="19"/>
      <c r="AH133" s="195"/>
      <c r="AI133" s="194" t="s">
        <v>19</v>
      </c>
      <c r="AJ133" s="175">
        <f t="shared" si="133"/>
        <v>5.3636257635854469E-3</v>
      </c>
      <c r="AK133" s="9">
        <v>6.9999999999999982</v>
      </c>
      <c r="AL133" s="9">
        <f>-AU117*AM88 + AU120*AM88+AJ72</f>
        <v>14.636374236414525</v>
      </c>
      <c r="AM133" s="9">
        <f>AS121+AJ$8</f>
        <v>20</v>
      </c>
      <c r="AN133" s="34" t="str">
        <f>'Environment &amp; Targets'!$M$38</f>
        <v>off</v>
      </c>
      <c r="AR133" s="19"/>
      <c r="AS133" s="200"/>
      <c r="AT133" s="19"/>
      <c r="AX133" s="195"/>
      <c r="AY133" s="194" t="s">
        <v>19</v>
      </c>
      <c r="AZ133" s="175">
        <f t="shared" si="134"/>
        <v>4.2569085831846171E-3</v>
      </c>
      <c r="BA133" s="9">
        <v>5.9999999999999956</v>
      </c>
      <c r="BB133" s="9">
        <f>-BK117*BC88 + BK120*BC88+AZ72</f>
        <v>15.743091416815389</v>
      </c>
      <c r="BC133" s="9">
        <f>BI121+AZ$8</f>
        <v>20</v>
      </c>
      <c r="BD133" s="34" t="str">
        <f>'Environment &amp; Targets'!$M$38</f>
        <v>off</v>
      </c>
      <c r="BH133" s="19"/>
      <c r="BI133" s="200"/>
      <c r="BJ133" s="19"/>
      <c r="BN133" s="195"/>
      <c r="BO133" s="194" t="s">
        <v>19</v>
      </c>
      <c r="BP133" s="175">
        <f t="shared" si="135"/>
        <v>3.5968308363026947E-3</v>
      </c>
      <c r="BQ133" s="9">
        <v>5.4999999999999964</v>
      </c>
      <c r="BR133" s="9">
        <f>-CA117*BS88 + CA120*BS88+BP72</f>
        <v>16.403169163697299</v>
      </c>
      <c r="BS133" s="9">
        <f>BY121+BP$8</f>
        <v>20</v>
      </c>
      <c r="BT133" s="34" t="str">
        <f>'Environment &amp; Targets'!$M$38</f>
        <v>off</v>
      </c>
      <c r="BX133" s="19"/>
      <c r="BY133" s="200"/>
      <c r="BZ133" s="19"/>
      <c r="CD133" s="195"/>
      <c r="CE133" s="194" t="s">
        <v>19</v>
      </c>
      <c r="CF133" s="175">
        <f t="shared" si="136"/>
        <v>3.0078991938751105E-3</v>
      </c>
      <c r="CG133" s="9">
        <v>4.9999999999999938</v>
      </c>
      <c r="CH133" s="9">
        <f>-CQ117*CI88 + CQ120*CI88+CF72</f>
        <v>16.992100806124924</v>
      </c>
      <c r="CI133" s="9">
        <f>CO121+CF$8</f>
        <v>20</v>
      </c>
      <c r="CJ133" s="34" t="str">
        <f>'Environment &amp; Targets'!$M$38</f>
        <v>off</v>
      </c>
      <c r="CN133" s="19"/>
      <c r="CO133" s="200"/>
      <c r="CP133" s="19"/>
      <c r="CT133" s="195"/>
      <c r="CU133" s="194" t="s">
        <v>19</v>
      </c>
      <c r="CV133" s="175">
        <f t="shared" si="137"/>
        <v>2.8656069849664332E-3</v>
      </c>
      <c r="CW133" s="9">
        <v>4.9999999999999947</v>
      </c>
      <c r="CX133" s="9">
        <f>-DG117*CY88 + DG120*CY88+CV72</f>
        <v>17.134393015033609</v>
      </c>
      <c r="CY133" s="9">
        <f>DE121+CV$8</f>
        <v>20</v>
      </c>
      <c r="CZ133" s="34" t="str">
        <f>'Environment &amp; Targets'!$M$38</f>
        <v>off</v>
      </c>
      <c r="DD133" s="19"/>
      <c r="DE133" s="200"/>
      <c r="DF133" s="19"/>
      <c r="DJ133" s="195"/>
      <c r="DK133" s="194" t="s">
        <v>19</v>
      </c>
      <c r="DL133" s="175">
        <f t="shared" si="138"/>
        <v>2.8656069849664332E-3</v>
      </c>
      <c r="DM133" s="9">
        <v>4.9999999999999938</v>
      </c>
      <c r="DN133" s="9">
        <f>-DW117*DO88 + DW120*DO88+DL72</f>
        <v>17.134393015033602</v>
      </c>
      <c r="DO133" s="9">
        <f>DU121+DL$8</f>
        <v>20</v>
      </c>
      <c r="DP133" s="34" t="str">
        <f>'Environment &amp; Targets'!$M$38</f>
        <v>off</v>
      </c>
      <c r="DT133" s="19"/>
      <c r="DU133" s="200"/>
      <c r="DV133" s="19"/>
      <c r="DZ133" s="195"/>
      <c r="EA133" s="194" t="s">
        <v>19</v>
      </c>
      <c r="EB133" s="175">
        <f t="shared" si="139"/>
        <v>3.5256847318483561E-3</v>
      </c>
      <c r="EC133" s="9">
        <v>5.4999999999999964</v>
      </c>
      <c r="ED133" s="9">
        <f>-EM117*EE88 + EM120*EE88+EB72</f>
        <v>16.47431526815166</v>
      </c>
      <c r="EE133" s="9">
        <f>EK121+EB$8</f>
        <v>20</v>
      </c>
      <c r="EF133" s="34" t="str">
        <f>'Environment &amp; Targets'!$M$38</f>
        <v>off</v>
      </c>
      <c r="EJ133" s="19"/>
      <c r="EK133" s="200"/>
      <c r="EL133" s="19"/>
      <c r="EP133" s="195"/>
      <c r="EQ133" s="194" t="s">
        <v>19</v>
      </c>
      <c r="ER133" s="175">
        <f t="shared" si="140"/>
        <v>4.2569085831846171E-3</v>
      </c>
      <c r="ES133" s="9">
        <v>5.9999999999999956</v>
      </c>
      <c r="ET133" s="9">
        <f>-FC117*EU88 + FC120*EU88+ER72</f>
        <v>15.743091416815389</v>
      </c>
      <c r="EU133" s="9">
        <f>FA121+ER$8</f>
        <v>20</v>
      </c>
      <c r="EV133" s="34" t="str">
        <f>'Environment &amp; Targets'!$M$38</f>
        <v>off</v>
      </c>
      <c r="EZ133" s="19"/>
      <c r="FA133" s="200"/>
      <c r="FB133" s="19"/>
      <c r="FF133" s="195"/>
      <c r="FG133" s="194" t="s">
        <v>19</v>
      </c>
      <c r="FH133" s="175">
        <f t="shared" si="141"/>
        <v>5.1304246434295568E-3</v>
      </c>
      <c r="FI133" s="9">
        <v>6.4999999999999973</v>
      </c>
      <c r="FJ133" s="9">
        <f>-FS117*FK88 + FS120*FK88+FH72</f>
        <v>14.869575356570465</v>
      </c>
      <c r="FK133" s="9">
        <f>FQ121+FH$8</f>
        <v>20</v>
      </c>
      <c r="FL133" s="34" t="str">
        <f>'Environment &amp; Targets'!$M$38</f>
        <v>off</v>
      </c>
      <c r="FP133" s="19"/>
      <c r="FQ133" s="200"/>
      <c r="FR133" s="19"/>
      <c r="FV133" s="195"/>
      <c r="FW133" s="194" t="s">
        <v>19</v>
      </c>
      <c r="FX133" s="175">
        <f t="shared" si="142"/>
        <v>5.7193562858571401E-3</v>
      </c>
      <c r="FY133" s="9">
        <v>6.9999999999999982</v>
      </c>
      <c r="FZ133" s="9">
        <f>-GI117*GA88 + GI120*GA88+FX72</f>
        <v>14.280643714142826</v>
      </c>
      <c r="GA133" s="9">
        <f>GG121+FX$8</f>
        <v>20</v>
      </c>
      <c r="GB133" s="34" t="str">
        <f>'Environment &amp; Targets'!$M$38</f>
        <v>off</v>
      </c>
      <c r="GF133" s="19"/>
      <c r="GG133" s="200"/>
      <c r="GH133" s="19"/>
      <c r="GL133" s="207"/>
    </row>
    <row r="134" spans="2:194" x14ac:dyDescent="0.2">
      <c r="B134" s="195"/>
      <c r="C134" s="194" t="s">
        <v>27</v>
      </c>
      <c r="D134" s="175">
        <f t="shared" si="131"/>
        <v>4278.7340143596439</v>
      </c>
      <c r="E134" s="9">
        <v>10.999999999999982</v>
      </c>
      <c r="F134" s="9">
        <f>O119*F88 - O120*F88 +D72</f>
        <v>22.999999999999925</v>
      </c>
      <c r="G134" s="9">
        <f>M122+D$8</f>
        <v>23</v>
      </c>
      <c r="H134" s="34" t="str">
        <f>'Environment &amp; Targets'!$M$36</f>
        <v>on</v>
      </c>
      <c r="L134" s="19"/>
      <c r="M134" s="200"/>
      <c r="N134" s="19"/>
      <c r="R134" s="195"/>
      <c r="S134" s="194" t="s">
        <v>27</v>
      </c>
      <c r="T134" s="175">
        <f t="shared" si="132"/>
        <v>3852.1333159420533</v>
      </c>
      <c r="U134" s="9">
        <v>10.500000000000004</v>
      </c>
      <c r="V134" s="9">
        <f>AE119*V88 - AE120*V88 +T72</f>
        <v>22.999999999999932</v>
      </c>
      <c r="W134" s="9">
        <f>AC122+T$8</f>
        <v>23</v>
      </c>
      <c r="X134" s="34" t="str">
        <f>'Environment &amp; Targets'!$M$36</f>
        <v>on</v>
      </c>
      <c r="AB134" s="19"/>
      <c r="AC134" s="200"/>
      <c r="AD134" s="19"/>
      <c r="AH134" s="195"/>
      <c r="AI134" s="194" t="s">
        <v>27</v>
      </c>
      <c r="AJ134" s="175">
        <f t="shared" si="133"/>
        <v>3032.7263187226822</v>
      </c>
      <c r="AK134" s="9">
        <v>9.9999999999999822</v>
      </c>
      <c r="AL134" s="9">
        <f>AU119*AL88 - AU120*AL88 +AJ72</f>
        <v>22.999999999999957</v>
      </c>
      <c r="AM134" s="9">
        <f>AS122+AJ$8</f>
        <v>23</v>
      </c>
      <c r="AN134" s="34" t="str">
        <f>'Environment &amp; Targets'!$M$36</f>
        <v>on</v>
      </c>
      <c r="AR134" s="19"/>
      <c r="AS134" s="200"/>
      <c r="AT134" s="19"/>
      <c r="AX134" s="195"/>
      <c r="AY134" s="194" t="s">
        <v>27</v>
      </c>
      <c r="AZ134" s="175">
        <f t="shared" si="134"/>
        <v>1983.1217724866112</v>
      </c>
      <c r="BA134" s="9">
        <v>8.9999999999999858</v>
      </c>
      <c r="BB134" s="9">
        <f>BK119*BB88 - BK120*BB88 +AZ72</f>
        <v>22.999999999999979</v>
      </c>
      <c r="BC134" s="9">
        <f>BI122+AZ$8</f>
        <v>23</v>
      </c>
      <c r="BD134" s="34" t="str">
        <f>'Environment &amp; Targets'!$M$36</f>
        <v>on</v>
      </c>
      <c r="BH134" s="19"/>
      <c r="BI134" s="200"/>
      <c r="BJ134" s="19"/>
      <c r="BN134" s="195"/>
      <c r="BO134" s="194" t="s">
        <v>27</v>
      </c>
      <c r="BP134" s="175">
        <f t="shared" si="135"/>
        <v>1163.7147752672411</v>
      </c>
      <c r="BQ134" s="9">
        <v>8.4999999999999858</v>
      </c>
      <c r="BR134" s="9">
        <f>CA119*BR88 - CA120*BR88 +BP72</f>
        <v>22.999999999999993</v>
      </c>
      <c r="BS134" s="9">
        <f>BY122+BP$8</f>
        <v>23</v>
      </c>
      <c r="BT134" s="34" t="str">
        <f>'Environment &amp; Targets'!$M$36</f>
        <v>on</v>
      </c>
      <c r="BX134" s="19"/>
      <c r="BY134" s="200"/>
      <c r="BZ134" s="19"/>
      <c r="CD134" s="195"/>
      <c r="CE134" s="194" t="s">
        <v>27</v>
      </c>
      <c r="CF134" s="175">
        <f t="shared" si="136"/>
        <v>540.71092744875989</v>
      </c>
      <c r="CG134" s="9">
        <v>7.9999999999999858</v>
      </c>
      <c r="CH134" s="9">
        <f>CQ119*CH88 - CQ120*CH88 +CF72</f>
        <v>23</v>
      </c>
      <c r="CI134" s="9">
        <f>CO122+CF$8</f>
        <v>23</v>
      </c>
      <c r="CJ134" s="34" t="str">
        <f>'Environment &amp; Targets'!$M$36</f>
        <v>on</v>
      </c>
      <c r="CN134" s="19"/>
      <c r="CO134" s="200"/>
      <c r="CP134" s="19"/>
      <c r="CT134" s="195"/>
      <c r="CU134" s="194" t="s">
        <v>27</v>
      </c>
      <c r="CV134" s="175">
        <f t="shared" si="137"/>
        <v>-32.09537135302017</v>
      </c>
      <c r="CW134" s="9">
        <v>7.9999999999999831</v>
      </c>
      <c r="CX134" s="9">
        <f>DG119*CX88 - DG120*CX88 +CV72</f>
        <v>23.000000000000007</v>
      </c>
      <c r="CY134" s="9">
        <f>DE122+CV$8</f>
        <v>23</v>
      </c>
      <c r="CZ134" s="34" t="str">
        <f>'Environment &amp; Targets'!$M$36</f>
        <v>on</v>
      </c>
      <c r="DD134" s="19"/>
      <c r="DE134" s="200"/>
      <c r="DF134" s="19"/>
      <c r="DJ134" s="195"/>
      <c r="DK134" s="194" t="s">
        <v>27</v>
      </c>
      <c r="DL134" s="175">
        <f t="shared" si="138"/>
        <v>147.90462864698029</v>
      </c>
      <c r="DM134" s="9">
        <v>7.9999999999999805</v>
      </c>
      <c r="DN134" s="9">
        <f>DW119*DN88 - DW120*DN88 +DL72</f>
        <v>23.000000000000011</v>
      </c>
      <c r="DO134" s="9">
        <f>DU122+DL$8</f>
        <v>23</v>
      </c>
      <c r="DP134" s="34" t="str">
        <f>'Environment &amp; Targets'!$M$36</f>
        <v>on</v>
      </c>
      <c r="DT134" s="19"/>
      <c r="DU134" s="200"/>
      <c r="DV134" s="19"/>
      <c r="DZ134" s="195"/>
      <c r="EA134" s="194" t="s">
        <v>27</v>
      </c>
      <c r="EB134" s="175">
        <f t="shared" si="139"/>
        <v>967.31162586635116</v>
      </c>
      <c r="EC134" s="9">
        <v>8.4999999999999911</v>
      </c>
      <c r="ED134" s="9">
        <f>EM119*ED88 - EM120*ED88 +EB72</f>
        <v>22.999999999999993</v>
      </c>
      <c r="EE134" s="9">
        <f>EK122+EB$8</f>
        <v>23</v>
      </c>
      <c r="EF134" s="34" t="str">
        <f>'Environment &amp; Targets'!$M$36</f>
        <v>on</v>
      </c>
      <c r="EJ134" s="19"/>
      <c r="EK134" s="200"/>
      <c r="EL134" s="19"/>
      <c r="EP134" s="195"/>
      <c r="EQ134" s="194" t="s">
        <v>27</v>
      </c>
      <c r="ER134" s="175">
        <f t="shared" si="140"/>
        <v>1983.1217724866112</v>
      </c>
      <c r="ES134" s="9">
        <v>8.9999999999999858</v>
      </c>
      <c r="ET134" s="9">
        <f>FC119*ET88 - FC120*ET88 +ER72</f>
        <v>22.999999999999979</v>
      </c>
      <c r="EU134" s="9">
        <f>FA122+ER$8</f>
        <v>23</v>
      </c>
      <c r="EV134" s="34" t="str">
        <f>'Environment &amp; Targets'!$M$36</f>
        <v>on</v>
      </c>
      <c r="EZ134" s="19"/>
      <c r="FA134" s="200"/>
      <c r="FB134" s="19"/>
      <c r="FF134" s="195"/>
      <c r="FG134" s="194" t="s">
        <v>27</v>
      </c>
      <c r="FH134" s="175">
        <f t="shared" si="141"/>
        <v>3391.7382179086517</v>
      </c>
      <c r="FI134" s="9">
        <v>9.5000000000000036</v>
      </c>
      <c r="FJ134" s="9">
        <f>FS119*FJ88 - FS120*FJ88 +FH72</f>
        <v>22.999999999999943</v>
      </c>
      <c r="FK134" s="9">
        <f>FQ122+FH$8</f>
        <v>23</v>
      </c>
      <c r="FL134" s="34" t="str">
        <f>'Environment &amp; Targets'!$M$36</f>
        <v>on</v>
      </c>
      <c r="FP134" s="19"/>
      <c r="FQ134" s="200"/>
      <c r="FR134" s="19"/>
      <c r="FV134" s="195"/>
      <c r="FW134" s="194" t="s">
        <v>27</v>
      </c>
      <c r="FX134" s="175">
        <f t="shared" si="142"/>
        <v>4014.7420657271318</v>
      </c>
      <c r="FY134" s="9">
        <v>9.9999999999999893</v>
      </c>
      <c r="FZ134" s="9">
        <f>GI119*FZ88 - GI120*FZ88 +FX72</f>
        <v>22.999999999999936</v>
      </c>
      <c r="GA134" s="9">
        <f>GG122+FX$8</f>
        <v>23</v>
      </c>
      <c r="GB134" s="34" t="str">
        <f>'Environment &amp; Targets'!$M$36</f>
        <v>on</v>
      </c>
      <c r="GF134" s="19"/>
      <c r="GG134" s="200"/>
      <c r="GH134" s="19"/>
      <c r="GL134" s="207"/>
    </row>
    <row r="135" spans="2:194" x14ac:dyDescent="0.2">
      <c r="B135" s="195"/>
      <c r="C135" s="194" t="s">
        <v>21</v>
      </c>
      <c r="D135" s="175">
        <f t="shared" si="131"/>
        <v>3365.99999999998</v>
      </c>
      <c r="E135" s="9">
        <v>10.999999999999964</v>
      </c>
      <c r="F135" s="9">
        <f>O118*E88 - O119*E88 +D72</f>
        <v>22.999999999999922</v>
      </c>
      <c r="G135" s="9">
        <f>M123+D$8</f>
        <v>23</v>
      </c>
      <c r="H135" s="34" t="str">
        <f>'Environment &amp; Targets'!$M$34</f>
        <v>on</v>
      </c>
      <c r="L135" s="19"/>
      <c r="M135" s="200"/>
      <c r="N135" s="19"/>
      <c r="R135" s="195"/>
      <c r="S135" s="194" t="s">
        <v>21</v>
      </c>
      <c r="T135" s="175">
        <f t="shared" si="132"/>
        <v>3001.9999999999827</v>
      </c>
      <c r="U135" s="9">
        <v>10.500000000000014</v>
      </c>
      <c r="V135" s="9">
        <f>AE118*U88 - AE119*U88 +T72</f>
        <v>22.999999999999936</v>
      </c>
      <c r="W135" s="9">
        <f>AC123+T$8</f>
        <v>23</v>
      </c>
      <c r="X135" s="34" t="str">
        <f>'Environment &amp; Targets'!$M$34</f>
        <v>on</v>
      </c>
      <c r="AB135" s="19"/>
      <c r="AC135" s="200"/>
      <c r="AD135" s="19"/>
      <c r="AH135" s="195"/>
      <c r="AI135" s="194" t="s">
        <v>21</v>
      </c>
      <c r="AJ135" s="175">
        <f t="shared" si="133"/>
        <v>2273.9999999999868</v>
      </c>
      <c r="AK135" s="9">
        <v>9.9999999999999716</v>
      </c>
      <c r="AL135" s="9">
        <f>AU118*AK88 - AU119*AK88 +AJ72</f>
        <v>22.999999999999947</v>
      </c>
      <c r="AM135" s="9">
        <f>AS123+AJ$8</f>
        <v>23</v>
      </c>
      <c r="AN135" s="34" t="str">
        <f>'Environment &amp; Targets'!$M$34</f>
        <v>on</v>
      </c>
      <c r="AR135" s="19"/>
      <c r="AS135" s="200"/>
      <c r="AT135" s="19"/>
      <c r="AX135" s="195"/>
      <c r="AY135" s="194" t="s">
        <v>21</v>
      </c>
      <c r="AZ135" s="175">
        <f t="shared" si="134"/>
        <v>1363.999999999992</v>
      </c>
      <c r="BA135" s="9">
        <v>8.9999999999999787</v>
      </c>
      <c r="BB135" s="9">
        <f>BK118*BA88 - BK119*BA88 +AZ72</f>
        <v>22.999999999999972</v>
      </c>
      <c r="BC135" s="9">
        <f>BI123+AZ$8</f>
        <v>23</v>
      </c>
      <c r="BD135" s="34" t="str">
        <f>'Environment &amp; Targets'!$M$34</f>
        <v>on</v>
      </c>
      <c r="BH135" s="19"/>
      <c r="BI135" s="200"/>
      <c r="BJ135" s="19"/>
      <c r="BN135" s="195"/>
      <c r="BO135" s="194" t="s">
        <v>21</v>
      </c>
      <c r="BP135" s="175">
        <f t="shared" si="135"/>
        <v>635.99999999999659</v>
      </c>
      <c r="BQ135" s="9">
        <v>8.4999999999999769</v>
      </c>
      <c r="BR135" s="9">
        <f>CA118*BQ88 - CA119*BQ88 +BP72</f>
        <v>22.999999999999986</v>
      </c>
      <c r="BS135" s="9">
        <f>BY123+BP$8</f>
        <v>23</v>
      </c>
      <c r="BT135" s="34" t="str">
        <f>'Environment &amp; Targets'!$M$34</f>
        <v>on</v>
      </c>
      <c r="BX135" s="19"/>
      <c r="BY135" s="200"/>
      <c r="BZ135" s="19"/>
      <c r="CD135" s="195"/>
      <c r="CE135" s="194" t="s">
        <v>21</v>
      </c>
      <c r="CF135" s="175">
        <f t="shared" si="136"/>
        <v>-180.00000000000045</v>
      </c>
      <c r="CG135" s="9">
        <v>7.9999999999999813</v>
      </c>
      <c r="CH135" s="9">
        <f>CQ118*CG88 - CQ119*CG88 +CF72</f>
        <v>23</v>
      </c>
      <c r="CI135" s="9">
        <f>CO123+CF$8</f>
        <v>23</v>
      </c>
      <c r="CJ135" s="34" t="str">
        <f>'Environment &amp; Targets'!$M$34</f>
        <v>on</v>
      </c>
      <c r="CN135" s="19"/>
      <c r="CO135" s="200"/>
      <c r="CP135" s="19"/>
      <c r="CT135" s="195"/>
      <c r="CU135" s="194" t="s">
        <v>21</v>
      </c>
      <c r="CV135" s="175">
        <f t="shared" si="137"/>
        <v>180</v>
      </c>
      <c r="CW135" s="9">
        <v>9.9999999999999787</v>
      </c>
      <c r="CX135" s="9">
        <f>DG118*CW88 - DG119*CW88 +CV72</f>
        <v>25</v>
      </c>
      <c r="CY135" s="9">
        <f>DE123+CV$8</f>
        <v>25</v>
      </c>
      <c r="CZ135" s="34" t="str">
        <f>'Environment &amp; Targets'!$M$34</f>
        <v>on</v>
      </c>
      <c r="DD135" s="19"/>
      <c r="DE135" s="200"/>
      <c r="DF135" s="19"/>
      <c r="DJ135" s="195"/>
      <c r="DK135" s="194" t="s">
        <v>21</v>
      </c>
      <c r="DL135" s="175">
        <f t="shared" si="138"/>
        <v>-543.99999999999818</v>
      </c>
      <c r="DM135" s="9">
        <v>7.9999999999999742</v>
      </c>
      <c r="DN135" s="9">
        <f>DW118*DM88 - DW119*DM88 +DL72</f>
        <v>23.000000000000007</v>
      </c>
      <c r="DO135" s="9">
        <f>DU123+DL$8</f>
        <v>23</v>
      </c>
      <c r="DP135" s="34" t="str">
        <f>'Environment &amp; Targets'!$M$34</f>
        <v>on</v>
      </c>
      <c r="DT135" s="19"/>
      <c r="DU135" s="200"/>
      <c r="DV135" s="19"/>
      <c r="DZ135" s="195"/>
      <c r="EA135" s="194" t="s">
        <v>21</v>
      </c>
      <c r="EB135" s="175">
        <f t="shared" si="139"/>
        <v>453.99999999999773</v>
      </c>
      <c r="EC135" s="9">
        <v>8.4999999999999822</v>
      </c>
      <c r="ED135" s="9">
        <f>EM118*EC88 - EM119*EC88 +EB72</f>
        <v>22.999999999999993</v>
      </c>
      <c r="EE135" s="9">
        <f>EK123+EB$8</f>
        <v>23</v>
      </c>
      <c r="EF135" s="34" t="str">
        <f>'Environment &amp; Targets'!$M$34</f>
        <v>on</v>
      </c>
      <c r="EJ135" s="19"/>
      <c r="EK135" s="200"/>
      <c r="EL135" s="19"/>
      <c r="EP135" s="195"/>
      <c r="EQ135" s="194" t="s">
        <v>21</v>
      </c>
      <c r="ER135" s="175">
        <f t="shared" si="140"/>
        <v>1363.999999999992</v>
      </c>
      <c r="ES135" s="9">
        <v>8.9999999999999787</v>
      </c>
      <c r="ET135" s="9">
        <f>FC118*ES88 - FC119*ES88 +ER72</f>
        <v>22.999999999999972</v>
      </c>
      <c r="EU135" s="9">
        <f>FA123+ER$8</f>
        <v>23</v>
      </c>
      <c r="EV135" s="34" t="str">
        <f>'Environment &amp; Targets'!$M$34</f>
        <v>on</v>
      </c>
      <c r="EZ135" s="19"/>
      <c r="FA135" s="200"/>
      <c r="FB135" s="19"/>
      <c r="FF135" s="195"/>
      <c r="FG135" s="194" t="s">
        <v>21</v>
      </c>
      <c r="FH135" s="175">
        <f t="shared" si="141"/>
        <v>2637.9999999999845</v>
      </c>
      <c r="FI135" s="9">
        <v>9.4999999999999645</v>
      </c>
      <c r="FJ135" s="9">
        <f>FS118*FI88 - FS119*FI88 +FH72</f>
        <v>22.999999999999936</v>
      </c>
      <c r="FK135" s="9">
        <f>FQ123+FH$8</f>
        <v>23</v>
      </c>
      <c r="FL135" s="34" t="str">
        <f>'Environment &amp; Targets'!$M$34</f>
        <v>on</v>
      </c>
      <c r="FP135" s="19"/>
      <c r="FQ135" s="200"/>
      <c r="FR135" s="19"/>
      <c r="FV135" s="195"/>
      <c r="FW135" s="194" t="s">
        <v>21</v>
      </c>
      <c r="FX135" s="175">
        <f t="shared" si="142"/>
        <v>3183.9999999999814</v>
      </c>
      <c r="FY135" s="9">
        <v>9.9999999999999929</v>
      </c>
      <c r="FZ135" s="9">
        <f>GI118*FY88 - GI119*FY88 +FX72</f>
        <v>22.999999999999925</v>
      </c>
      <c r="GA135" s="9">
        <f>GG123+FX$8</f>
        <v>23</v>
      </c>
      <c r="GB135" s="34" t="str">
        <f>'Environment &amp; Targets'!$M$34</f>
        <v>on</v>
      </c>
      <c r="GF135" s="19"/>
      <c r="GG135" s="200"/>
      <c r="GH135" s="19"/>
      <c r="GL135" s="207"/>
    </row>
    <row r="136" spans="2:194" x14ac:dyDescent="0.2">
      <c r="B136" s="195"/>
      <c r="C136" s="194" t="s">
        <v>20</v>
      </c>
      <c r="D136" s="175">
        <f t="shared" si="131"/>
        <v>2072.3999999999983</v>
      </c>
      <c r="E136" s="9">
        <v>10</v>
      </c>
      <c r="F136" s="9">
        <f>D72-O118*D88</f>
        <v>21.999999999999961</v>
      </c>
      <c r="G136" s="9">
        <f>M124+D$8</f>
        <v>22</v>
      </c>
      <c r="H136" s="34" t="str">
        <f>'Environment &amp; Targets'!$M$32</f>
        <v>on</v>
      </c>
      <c r="L136" s="9"/>
      <c r="R136" s="195"/>
      <c r="S136" s="194" t="s">
        <v>20</v>
      </c>
      <c r="T136" s="175">
        <f t="shared" si="132"/>
        <v>1817.9999999999989</v>
      </c>
      <c r="U136" s="9">
        <v>9.5000000000000142</v>
      </c>
      <c r="V136" s="9">
        <f>T72-AE118*T88</f>
        <v>21.999999999999968</v>
      </c>
      <c r="W136" s="9">
        <f>AC124+T$8</f>
        <v>22</v>
      </c>
      <c r="X136" s="34" t="str">
        <f>'Environment &amp; Targets'!$M$32</f>
        <v>on</v>
      </c>
      <c r="AB136" s="9"/>
      <c r="AH136" s="195"/>
      <c r="AI136" s="194" t="s">
        <v>20</v>
      </c>
      <c r="AJ136" s="175">
        <f t="shared" si="133"/>
        <v>1309.1999999999989</v>
      </c>
      <c r="AK136" s="9">
        <v>9</v>
      </c>
      <c r="AL136" s="9">
        <f>AJ72-AU118*AJ88</f>
        <v>21.999999999999972</v>
      </c>
      <c r="AM136" s="9">
        <f>AS124+AJ$8</f>
        <v>22</v>
      </c>
      <c r="AN136" s="34" t="str">
        <f>'Environment &amp; Targets'!$M$32</f>
        <v>on</v>
      </c>
      <c r="AR136" s="9"/>
      <c r="AX136" s="195"/>
      <c r="AY136" s="194" t="s">
        <v>20</v>
      </c>
      <c r="AZ136" s="175">
        <f t="shared" si="134"/>
        <v>673.19999999999936</v>
      </c>
      <c r="BA136" s="9">
        <v>7.9999999999999964</v>
      </c>
      <c r="BB136" s="9">
        <f>AZ72-BK118*AZ88</f>
        <v>21.999999999999986</v>
      </c>
      <c r="BC136" s="9">
        <f>BI124+AZ$8</f>
        <v>22</v>
      </c>
      <c r="BD136" s="34" t="str">
        <f>'Environment &amp; Targets'!$M$32</f>
        <v>on</v>
      </c>
      <c r="BH136" s="9"/>
      <c r="BN136" s="195"/>
      <c r="BO136" s="194" t="s">
        <v>20</v>
      </c>
      <c r="BP136" s="175">
        <f t="shared" si="135"/>
        <v>164.39999999999941</v>
      </c>
      <c r="BQ136" s="9">
        <v>7.499999999999976</v>
      </c>
      <c r="BR136" s="9">
        <f>BP72-CA118*BP88</f>
        <v>21.999999999999993</v>
      </c>
      <c r="BS136" s="9">
        <f>BY124+BP$8</f>
        <v>22</v>
      </c>
      <c r="BT136" s="34" t="str">
        <f>'Environment &amp; Targets'!$M$32</f>
        <v>on</v>
      </c>
      <c r="BX136" s="9"/>
      <c r="CD136" s="195"/>
      <c r="CE136" s="194" t="s">
        <v>20</v>
      </c>
      <c r="CF136" s="175">
        <f t="shared" si="136"/>
        <v>434.40000000000009</v>
      </c>
      <c r="CG136" s="9">
        <v>9.9999999999999822</v>
      </c>
      <c r="CH136" s="9">
        <f>CF72-CQ118*CF88</f>
        <v>25</v>
      </c>
      <c r="CI136" s="9">
        <f>CO124+CF$8</f>
        <v>25</v>
      </c>
      <c r="CJ136" s="34" t="str">
        <f>'Environment &amp; Targets'!$M$32</f>
        <v>on</v>
      </c>
      <c r="CN136" s="9"/>
      <c r="CT136" s="195"/>
      <c r="CU136" s="194" t="s">
        <v>20</v>
      </c>
      <c r="CV136" s="175">
        <f t="shared" si="137"/>
        <v>0</v>
      </c>
      <c r="CW136" s="9">
        <v>9.9999999999999751</v>
      </c>
      <c r="CX136" s="9">
        <f>CV72-DG118*CV88</f>
        <v>25.000000000000004</v>
      </c>
      <c r="CY136" s="9">
        <f>DE124+CV$8</f>
        <v>25</v>
      </c>
      <c r="CZ136" s="34" t="str">
        <f>'Environment &amp; Targets'!$M$32</f>
        <v>on</v>
      </c>
      <c r="DD136" s="9"/>
      <c r="DJ136" s="195"/>
      <c r="DK136" s="194" t="s">
        <v>20</v>
      </c>
      <c r="DL136" s="175">
        <f t="shared" si="138"/>
        <v>180</v>
      </c>
      <c r="DM136" s="9">
        <v>9.999999999999968</v>
      </c>
      <c r="DN136" s="9">
        <f>DL72-DW118*DL88</f>
        <v>25.000000000000007</v>
      </c>
      <c r="DO136" s="9">
        <f>DU124+DL$8</f>
        <v>25</v>
      </c>
      <c r="DP136" s="34" t="str">
        <f>'Environment &amp; Targets'!$M$32</f>
        <v>on</v>
      </c>
      <c r="DT136" s="9"/>
      <c r="DZ136" s="195"/>
      <c r="EA136" s="194" t="s">
        <v>20</v>
      </c>
      <c r="EB136" s="175">
        <f t="shared" si="139"/>
        <v>37.199999999999591</v>
      </c>
      <c r="EC136" s="9">
        <v>7.4999999999999849</v>
      </c>
      <c r="ED136" s="9">
        <f>EB72-EM118*EB88</f>
        <v>21.999999999999996</v>
      </c>
      <c r="EE136" s="9">
        <f>EK124+EB$8</f>
        <v>22</v>
      </c>
      <c r="EF136" s="34" t="str">
        <f>'Environment &amp; Targets'!$M$32</f>
        <v>on</v>
      </c>
      <c r="EJ136" s="9"/>
      <c r="EP136" s="195"/>
      <c r="EQ136" s="194" t="s">
        <v>20</v>
      </c>
      <c r="ER136" s="175">
        <f t="shared" si="140"/>
        <v>673.19999999999936</v>
      </c>
      <c r="ES136" s="9">
        <v>7.9999999999999964</v>
      </c>
      <c r="ET136" s="9">
        <f>ER72-FC118*ER88</f>
        <v>21.999999999999986</v>
      </c>
      <c r="EU136" s="9">
        <f>FA124+ER$8</f>
        <v>22</v>
      </c>
      <c r="EV136" s="34" t="str">
        <f>'Environment &amp; Targets'!$M$32</f>
        <v>on</v>
      </c>
      <c r="EZ136" s="9"/>
      <c r="FF136" s="195"/>
      <c r="FG136" s="194" t="s">
        <v>20</v>
      </c>
      <c r="FH136" s="175">
        <f t="shared" si="141"/>
        <v>1563.599999999999</v>
      </c>
      <c r="FI136" s="9">
        <v>8.5000000000000071</v>
      </c>
      <c r="FJ136" s="9">
        <f>FH72-FS118*FH88</f>
        <v>21.999999999999972</v>
      </c>
      <c r="FK136" s="9">
        <f>FQ124+FH$8</f>
        <v>22</v>
      </c>
      <c r="FL136" s="34" t="str">
        <f>'Environment &amp; Targets'!$M$32</f>
        <v>on</v>
      </c>
      <c r="FP136" s="9"/>
      <c r="FV136" s="195"/>
      <c r="FW136" s="194" t="s">
        <v>20</v>
      </c>
      <c r="FX136" s="175">
        <f t="shared" si="142"/>
        <v>1945.1999999999985</v>
      </c>
      <c r="FY136" s="9">
        <v>9.0000000000000142</v>
      </c>
      <c r="FZ136" s="9">
        <f>FX72-GI118*FX88</f>
        <v>21.999999999999964</v>
      </c>
      <c r="GA136" s="9">
        <f>GG124+FX$8</f>
        <v>22</v>
      </c>
      <c r="GB136" s="34" t="str">
        <f>'Environment &amp; Targets'!$M$32</f>
        <v>on</v>
      </c>
      <c r="GF136" s="9"/>
      <c r="GL136" s="207"/>
    </row>
    <row r="137" spans="2:194" x14ac:dyDescent="0.2">
      <c r="B137" s="195"/>
      <c r="R137" s="195"/>
      <c r="S137" s="1"/>
      <c r="W137" s="4"/>
      <c r="AH137" s="195"/>
      <c r="AI137" s="1"/>
      <c r="AM137" s="4"/>
      <c r="AX137" s="195"/>
      <c r="AY137" s="1"/>
      <c r="BC137" s="4"/>
      <c r="BN137" s="195"/>
      <c r="BO137" s="1"/>
      <c r="BS137" s="4"/>
      <c r="CD137" s="195"/>
      <c r="CE137" s="1"/>
      <c r="CI137" s="4"/>
      <c r="CT137" s="195"/>
      <c r="CU137" s="1"/>
      <c r="CY137" s="4"/>
      <c r="DJ137" s="195"/>
      <c r="DK137" s="1"/>
      <c r="DO137" s="4"/>
      <c r="DZ137" s="195"/>
      <c r="EA137" s="1"/>
      <c r="EE137" s="4"/>
      <c r="EP137" s="195"/>
      <c r="EQ137" s="1"/>
      <c r="EU137" s="4"/>
      <c r="FF137" s="195"/>
      <c r="FG137" s="1"/>
      <c r="FK137" s="4"/>
      <c r="FV137" s="195"/>
      <c r="FW137" s="1"/>
      <c r="GA137" s="4"/>
      <c r="GL137" s="207"/>
    </row>
    <row r="138" spans="2:194" x14ac:dyDescent="0.2">
      <c r="B138" s="195"/>
      <c r="C138" s="165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95"/>
      <c r="S138" s="165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95"/>
      <c r="AI138" s="165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95"/>
      <c r="AY138" s="165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95"/>
      <c r="BO138" s="165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95"/>
      <c r="CE138" s="165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95"/>
      <c r="CU138" s="165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95"/>
      <c r="DK138" s="165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95"/>
      <c r="EA138" s="165"/>
      <c r="EB138" s="166"/>
      <c r="EC138" s="166"/>
      <c r="ED138" s="166"/>
      <c r="EE138" s="166"/>
      <c r="EF138" s="166"/>
      <c r="EG138" s="166"/>
      <c r="EH138" s="166"/>
      <c r="EI138" s="166"/>
      <c r="EJ138" s="166"/>
      <c r="EK138" s="166"/>
      <c r="EL138" s="166"/>
      <c r="EM138" s="166"/>
      <c r="EN138" s="166"/>
      <c r="EO138" s="166"/>
      <c r="EP138" s="195"/>
      <c r="EQ138" s="165"/>
      <c r="ER138" s="166"/>
      <c r="ES138" s="166"/>
      <c r="ET138" s="166"/>
      <c r="EU138" s="166"/>
      <c r="EV138" s="166"/>
      <c r="EW138" s="166"/>
      <c r="EX138" s="166"/>
      <c r="EY138" s="166"/>
      <c r="EZ138" s="166"/>
      <c r="FA138" s="166"/>
      <c r="FB138" s="166"/>
      <c r="FC138" s="166"/>
      <c r="FD138" s="166"/>
      <c r="FE138" s="166"/>
      <c r="FF138" s="195"/>
      <c r="FG138" s="165"/>
      <c r="FH138" s="166"/>
      <c r="FI138" s="166"/>
      <c r="FJ138" s="166"/>
      <c r="FK138" s="166"/>
      <c r="FL138" s="166"/>
      <c r="FM138" s="166"/>
      <c r="FN138" s="166"/>
      <c r="FO138" s="166"/>
      <c r="FP138" s="166"/>
      <c r="FQ138" s="166"/>
      <c r="FR138" s="166"/>
      <c r="FS138" s="166"/>
      <c r="FT138" s="166"/>
      <c r="FU138" s="166"/>
      <c r="FV138" s="195"/>
      <c r="FW138" s="165"/>
      <c r="FX138" s="166"/>
      <c r="FY138" s="166"/>
      <c r="FZ138" s="166"/>
      <c r="GA138" s="166"/>
      <c r="GB138" s="166"/>
      <c r="GC138" s="166"/>
      <c r="GD138" s="166"/>
      <c r="GE138" s="166"/>
      <c r="GF138" s="166"/>
      <c r="GG138" s="166"/>
      <c r="GH138" s="166"/>
      <c r="GI138" s="166"/>
      <c r="GJ138" s="166"/>
      <c r="GK138" s="166"/>
      <c r="GL138" s="207"/>
    </row>
  </sheetData>
  <sheetProtection algorithmName="SHA-512" hashValue="jW3hNMy8TyOaE8TX8kxwyVZO+Q1wkfA5jQ0ItlnCD4U2xOAQaXu2u9s8SwnuWSxS1k6E+CEtYqti6G3VtKxviA==" saltValue="nFKhzXzGuzdwBxrXVeoJWg==" spinCount="100000" sheet="1" objects="1" scenarios="1" selectLockedCells="1"/>
  <pageMargins left="0.7" right="0.7" top="0.78740157499999996" bottom="0.78740157499999996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406C8-0286-8E46-9E26-23EF91EDAFD8}">
  <dimension ref="B1:FZ172"/>
  <sheetViews>
    <sheetView topLeftCell="A69" zoomScaleNormal="100" workbookViewId="0">
      <selection activeCell="FX3" sqref="FX3"/>
    </sheetView>
  </sheetViews>
  <sheetFormatPr baseColWidth="10" defaultRowHeight="16" x14ac:dyDescent="0.2"/>
  <cols>
    <col min="1" max="1" width="2.6640625" customWidth="1"/>
    <col min="2" max="2" width="6" style="171" customWidth="1"/>
    <col min="3" max="3" width="14.5" style="1" customWidth="1"/>
    <col min="4" max="4" width="6.6640625" style="4" customWidth="1"/>
    <col min="5" max="13" width="8.6640625" style="4" customWidth="1"/>
    <col min="14" max="16" width="8.1640625" style="4" customWidth="1"/>
    <col min="17" max="17" width="6" style="171" customWidth="1"/>
    <col min="18" max="18" width="14.5" style="1" customWidth="1"/>
    <col min="19" max="19" width="6.6640625" style="4" customWidth="1"/>
    <col min="20" max="28" width="8.6640625" style="4" customWidth="1"/>
    <col min="29" max="31" width="8.1640625" style="4" customWidth="1"/>
    <col min="32" max="32" width="6" style="171" customWidth="1"/>
    <col min="33" max="33" width="14.5" style="1" customWidth="1"/>
    <col min="34" max="34" width="6.6640625" style="4" customWidth="1"/>
    <col min="35" max="43" width="8.6640625" style="4" customWidth="1"/>
    <col min="44" max="46" width="8.1640625" style="4" customWidth="1"/>
    <col min="47" max="47" width="6" style="171" customWidth="1"/>
    <col min="48" max="48" width="14.5" style="1" customWidth="1"/>
    <col min="49" max="49" width="6.6640625" style="4" customWidth="1"/>
    <col min="50" max="58" width="8.6640625" style="4" customWidth="1"/>
    <col min="59" max="61" width="8.1640625" style="4" customWidth="1"/>
    <col min="62" max="62" width="6" style="171" customWidth="1"/>
    <col min="63" max="63" width="14.5" style="1" customWidth="1"/>
    <col min="64" max="64" width="6.6640625" style="4" customWidth="1"/>
    <col min="65" max="73" width="8.6640625" style="4" customWidth="1"/>
    <col min="74" max="76" width="8.1640625" style="4" customWidth="1"/>
    <col min="77" max="77" width="6" style="171" customWidth="1"/>
    <col min="78" max="78" width="14.5" style="1" customWidth="1"/>
    <col min="79" max="79" width="6.6640625" style="4" customWidth="1"/>
    <col min="80" max="88" width="8.6640625" style="4" customWidth="1"/>
    <col min="89" max="91" width="8.1640625" style="4" customWidth="1"/>
    <col min="92" max="92" width="6" style="171" customWidth="1"/>
    <col min="93" max="93" width="14.5" style="1" customWidth="1"/>
    <col min="94" max="94" width="6.6640625" style="4" customWidth="1"/>
    <col min="95" max="103" width="8.6640625" style="4" customWidth="1"/>
    <col min="104" max="106" width="8.1640625" style="4" customWidth="1"/>
    <col min="107" max="107" width="6" style="171" customWidth="1"/>
    <col min="108" max="108" width="14.5" style="1" customWidth="1"/>
    <col min="109" max="109" width="6.6640625" style="4" customWidth="1"/>
    <col min="110" max="118" width="8.6640625" style="4" customWidth="1"/>
    <col min="119" max="121" width="8.1640625" style="4" customWidth="1"/>
    <col min="122" max="122" width="6" style="171" customWidth="1"/>
    <col min="123" max="123" width="14.5" style="1" customWidth="1"/>
    <col min="124" max="124" width="6.6640625" style="4" customWidth="1"/>
    <col min="125" max="133" width="8.6640625" style="4" customWidth="1"/>
    <col min="134" max="136" width="8.1640625" style="4" customWidth="1"/>
    <col min="137" max="137" width="6" style="171" customWidth="1"/>
    <col min="138" max="138" width="14.5" style="1" customWidth="1"/>
    <col min="139" max="139" width="6.6640625" style="4" customWidth="1"/>
    <col min="140" max="148" width="8.6640625" style="4" customWidth="1"/>
    <col min="149" max="151" width="8.1640625" style="4" customWidth="1"/>
    <col min="152" max="152" width="6" style="171" customWidth="1"/>
    <col min="153" max="153" width="14.5" style="1" customWidth="1"/>
    <col min="154" max="154" width="6.6640625" style="4" customWidth="1"/>
    <col min="155" max="163" width="8.6640625" style="4" customWidth="1"/>
    <col min="164" max="166" width="8.1640625" style="4" customWidth="1"/>
    <col min="167" max="167" width="6" style="171" customWidth="1"/>
    <col min="168" max="168" width="14.5" style="1" customWidth="1"/>
    <col min="169" max="169" width="6.6640625" style="4" customWidth="1"/>
    <col min="170" max="178" width="8.6640625" style="4" customWidth="1"/>
    <col min="179" max="181" width="8.1640625" style="4" customWidth="1"/>
    <col min="182" max="182" width="2.5" customWidth="1"/>
  </cols>
  <sheetData>
    <row r="1" spans="2:182" s="216" customFormat="1" ht="24" x14ac:dyDescent="0.3">
      <c r="B1" s="146" t="s">
        <v>50</v>
      </c>
      <c r="C1" s="214" t="s">
        <v>4</v>
      </c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146" t="s">
        <v>50</v>
      </c>
      <c r="R1" s="214" t="s">
        <v>5</v>
      </c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  <c r="AD1" s="215"/>
      <c r="AE1" s="215"/>
      <c r="AF1" s="146" t="s">
        <v>50</v>
      </c>
      <c r="AG1" s="214" t="s">
        <v>6</v>
      </c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5"/>
      <c r="AU1" s="146" t="s">
        <v>50</v>
      </c>
      <c r="AV1" s="214" t="s">
        <v>8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146" t="s">
        <v>50</v>
      </c>
      <c r="BK1" s="214" t="s">
        <v>219</v>
      </c>
      <c r="BL1" s="215"/>
      <c r="BM1" s="215"/>
      <c r="BN1" s="215"/>
      <c r="BO1" s="215"/>
      <c r="BP1" s="215"/>
      <c r="BQ1" s="215"/>
      <c r="BR1" s="215"/>
      <c r="BS1" s="215"/>
      <c r="BT1" s="215"/>
      <c r="BU1" s="215"/>
      <c r="BV1" s="215"/>
      <c r="BW1" s="215"/>
      <c r="BX1" s="215"/>
      <c r="BY1" s="146" t="s">
        <v>50</v>
      </c>
      <c r="BZ1" s="214" t="s">
        <v>10</v>
      </c>
      <c r="CA1" s="215"/>
      <c r="CB1" s="215"/>
      <c r="CC1" s="215"/>
      <c r="CD1" s="215"/>
      <c r="CE1" s="215"/>
      <c r="CF1" s="215"/>
      <c r="CG1" s="215"/>
      <c r="CH1" s="215"/>
      <c r="CI1" s="215"/>
      <c r="CJ1" s="215"/>
      <c r="CK1" s="215"/>
      <c r="CL1" s="215"/>
      <c r="CM1" s="215"/>
      <c r="CN1" s="146" t="s">
        <v>50</v>
      </c>
      <c r="CO1" s="214" t="s">
        <v>11</v>
      </c>
      <c r="CP1" s="215"/>
      <c r="CQ1" s="215"/>
      <c r="CR1" s="215"/>
      <c r="CS1" s="215"/>
      <c r="CT1" s="215"/>
      <c r="CU1" s="215"/>
      <c r="CV1" s="215"/>
      <c r="CW1" s="215"/>
      <c r="CX1" s="215"/>
      <c r="CY1" s="215"/>
      <c r="CZ1" s="215"/>
      <c r="DA1" s="215"/>
      <c r="DB1" s="215"/>
      <c r="DC1" s="146" t="s">
        <v>50</v>
      </c>
      <c r="DD1" s="214" t="s">
        <v>12</v>
      </c>
      <c r="DE1" s="215"/>
      <c r="DF1" s="215"/>
      <c r="DG1" s="215"/>
      <c r="DH1" s="215"/>
      <c r="DI1" s="215"/>
      <c r="DJ1" s="215"/>
      <c r="DK1" s="215"/>
      <c r="DL1" s="215"/>
      <c r="DM1" s="215"/>
      <c r="DN1" s="215"/>
      <c r="DO1" s="215"/>
      <c r="DP1" s="215"/>
      <c r="DQ1" s="215"/>
      <c r="DR1" s="146" t="s">
        <v>50</v>
      </c>
      <c r="DS1" s="214" t="s">
        <v>13</v>
      </c>
      <c r="DT1" s="215"/>
      <c r="DU1" s="215"/>
      <c r="DV1" s="215"/>
      <c r="DW1" s="215"/>
      <c r="DX1" s="215"/>
      <c r="DY1" s="215"/>
      <c r="DZ1" s="215"/>
      <c r="EA1" s="215"/>
      <c r="EB1" s="215"/>
      <c r="EC1" s="215"/>
      <c r="ED1" s="215"/>
      <c r="EE1" s="215"/>
      <c r="EF1" s="215"/>
      <c r="EG1" s="146" t="s">
        <v>50</v>
      </c>
      <c r="EH1" s="214" t="s">
        <v>220</v>
      </c>
      <c r="EI1" s="215"/>
      <c r="EJ1" s="215"/>
      <c r="EK1" s="215"/>
      <c r="EL1" s="215"/>
      <c r="EM1" s="215"/>
      <c r="EN1" s="215"/>
      <c r="EO1" s="215"/>
      <c r="EP1" s="215"/>
      <c r="EQ1" s="215"/>
      <c r="ER1" s="215"/>
      <c r="ES1" s="215"/>
      <c r="ET1" s="215"/>
      <c r="EU1" s="215"/>
      <c r="EV1" s="146" t="s">
        <v>50</v>
      </c>
      <c r="EW1" s="214" t="s">
        <v>15</v>
      </c>
      <c r="EX1" s="215"/>
      <c r="EY1" s="215"/>
      <c r="EZ1" s="215"/>
      <c r="FA1" s="215"/>
      <c r="FB1" s="215"/>
      <c r="FC1" s="215"/>
      <c r="FD1" s="215"/>
      <c r="FE1" s="215"/>
      <c r="FF1" s="215"/>
      <c r="FG1" s="215"/>
      <c r="FH1" s="215"/>
      <c r="FI1" s="215"/>
      <c r="FJ1" s="215"/>
      <c r="FK1" s="146" t="s">
        <v>50</v>
      </c>
      <c r="FL1" s="214" t="s">
        <v>16</v>
      </c>
      <c r="FM1" s="215"/>
      <c r="FN1" s="215"/>
      <c r="FO1" s="215"/>
      <c r="FP1" s="215"/>
      <c r="FQ1" s="215"/>
      <c r="FR1" s="215"/>
      <c r="FS1" s="215"/>
      <c r="FT1" s="215"/>
      <c r="FU1" s="215"/>
      <c r="FV1" s="215"/>
      <c r="FW1" s="215"/>
      <c r="FX1" s="215"/>
      <c r="FY1" s="215"/>
      <c r="FZ1" s="213"/>
    </row>
    <row r="2" spans="2:182" x14ac:dyDescent="0.2">
      <c r="B2" s="146"/>
      <c r="C2" s="2" t="s">
        <v>50</v>
      </c>
      <c r="E2" s="2" t="s">
        <v>7</v>
      </c>
      <c r="F2" s="4" t="s">
        <v>4</v>
      </c>
      <c r="G2" s="4">
        <f>Settings!H13</f>
        <v>31</v>
      </c>
      <c r="H2" s="33" t="s">
        <v>52</v>
      </c>
      <c r="I2" s="4">
        <f>Settings!H11</f>
        <v>12</v>
      </c>
      <c r="Q2" s="146"/>
      <c r="R2" s="2" t="s">
        <v>50</v>
      </c>
      <c r="T2" s="2" t="s">
        <v>7</v>
      </c>
      <c r="U2" s="4" t="s">
        <v>5</v>
      </c>
      <c r="V2" s="4">
        <f>Settings!I13</f>
        <v>28.25</v>
      </c>
      <c r="W2" s="33" t="s">
        <v>52</v>
      </c>
      <c r="X2" s="4">
        <f>Settings!I11</f>
        <v>12</v>
      </c>
      <c r="AF2" s="146"/>
      <c r="AG2" s="2" t="s">
        <v>50</v>
      </c>
      <c r="AI2" s="2" t="s">
        <v>7</v>
      </c>
      <c r="AJ2" s="4" t="s">
        <v>6</v>
      </c>
      <c r="AK2" s="4">
        <f>Settings!J13</f>
        <v>31</v>
      </c>
      <c r="AL2" s="33" t="s">
        <v>52</v>
      </c>
      <c r="AM2" s="4">
        <f>Settings!J11</f>
        <v>12</v>
      </c>
      <c r="AU2" s="146"/>
      <c r="AV2" s="2" t="s">
        <v>50</v>
      </c>
      <c r="AX2" s="2" t="s">
        <v>7</v>
      </c>
      <c r="AY2" s="4" t="s">
        <v>8</v>
      </c>
      <c r="AZ2" s="4">
        <f>Settings!K13</f>
        <v>30</v>
      </c>
      <c r="BA2" s="33" t="s">
        <v>52</v>
      </c>
      <c r="BB2" s="4">
        <f>Settings!K11</f>
        <v>12</v>
      </c>
      <c r="BJ2" s="146"/>
      <c r="BK2" s="2" t="s">
        <v>50</v>
      </c>
      <c r="BM2" s="2" t="s">
        <v>7</v>
      </c>
      <c r="BN2" s="4" t="s">
        <v>219</v>
      </c>
      <c r="BO2" s="4">
        <f>Settings!L13</f>
        <v>31</v>
      </c>
      <c r="BP2" s="33" t="s">
        <v>52</v>
      </c>
      <c r="BQ2" s="4">
        <f>Settings!L11</f>
        <v>12</v>
      </c>
      <c r="BY2" s="146"/>
      <c r="BZ2" s="2" t="s">
        <v>50</v>
      </c>
      <c r="CB2" s="2" t="s">
        <v>7</v>
      </c>
      <c r="CC2" s="4" t="s">
        <v>10</v>
      </c>
      <c r="CD2" s="4">
        <f>Settings!M13</f>
        <v>30</v>
      </c>
      <c r="CE2" s="33" t="s">
        <v>52</v>
      </c>
      <c r="CF2" s="4">
        <f>Settings!M11</f>
        <v>12</v>
      </c>
      <c r="CN2" s="146"/>
      <c r="CO2" s="2" t="s">
        <v>50</v>
      </c>
      <c r="CQ2" s="2" t="s">
        <v>7</v>
      </c>
      <c r="CR2" s="4" t="s">
        <v>11</v>
      </c>
      <c r="CS2" s="4">
        <f>Settings!N13</f>
        <v>31</v>
      </c>
      <c r="CT2" s="33" t="s">
        <v>52</v>
      </c>
      <c r="CU2" s="4">
        <f>Settings!N11</f>
        <v>12</v>
      </c>
      <c r="DC2" s="146"/>
      <c r="DD2" s="2" t="s">
        <v>50</v>
      </c>
      <c r="DF2" s="2" t="s">
        <v>7</v>
      </c>
      <c r="DG2" s="4" t="s">
        <v>12</v>
      </c>
      <c r="DH2" s="4">
        <f>Settings!O13</f>
        <v>31</v>
      </c>
      <c r="DI2" s="33" t="s">
        <v>52</v>
      </c>
      <c r="DJ2" s="4">
        <f>Settings!O11</f>
        <v>12</v>
      </c>
      <c r="DR2" s="146"/>
      <c r="DS2" s="2" t="s">
        <v>50</v>
      </c>
      <c r="DU2" s="2" t="s">
        <v>7</v>
      </c>
      <c r="DV2" s="4" t="s">
        <v>13</v>
      </c>
      <c r="DW2" s="4">
        <f>Settings!P13</f>
        <v>30</v>
      </c>
      <c r="DX2" s="33" t="s">
        <v>52</v>
      </c>
      <c r="DY2" s="4">
        <f>Settings!P11</f>
        <v>12</v>
      </c>
      <c r="EG2" s="146"/>
      <c r="EH2" s="2" t="s">
        <v>50</v>
      </c>
      <c r="EJ2" s="2" t="s">
        <v>7</v>
      </c>
      <c r="EK2" s="4" t="s">
        <v>220</v>
      </c>
      <c r="EL2" s="4">
        <f>Settings!Q13</f>
        <v>31</v>
      </c>
      <c r="EM2" s="33" t="s">
        <v>52</v>
      </c>
      <c r="EN2" s="4">
        <f>Settings!Q11</f>
        <v>12</v>
      </c>
      <c r="EV2" s="146"/>
      <c r="EW2" s="2" t="s">
        <v>50</v>
      </c>
      <c r="EY2" s="2" t="s">
        <v>7</v>
      </c>
      <c r="EZ2" s="4" t="s">
        <v>15</v>
      </c>
      <c r="FA2" s="4">
        <f>Settings!R13</f>
        <v>30</v>
      </c>
      <c r="FB2" s="33" t="s">
        <v>52</v>
      </c>
      <c r="FC2" s="4">
        <f>Settings!R11</f>
        <v>12</v>
      </c>
      <c r="FK2" s="146"/>
      <c r="FL2" s="2" t="s">
        <v>50</v>
      </c>
      <c r="FN2" s="2" t="s">
        <v>7</v>
      </c>
      <c r="FO2" s="4" t="s">
        <v>221</v>
      </c>
      <c r="FP2" s="4">
        <f>Settings!S13</f>
        <v>31</v>
      </c>
      <c r="FQ2" s="33" t="s">
        <v>52</v>
      </c>
      <c r="FR2" s="4">
        <f>Settings!S11</f>
        <v>12</v>
      </c>
      <c r="FZ2" s="146"/>
    </row>
    <row r="3" spans="2:182" x14ac:dyDescent="0.2">
      <c r="B3" s="146"/>
      <c r="D3" s="2"/>
      <c r="F3" s="2"/>
      <c r="H3" s="2"/>
      <c r="J3" s="2"/>
      <c r="Q3" s="146"/>
      <c r="S3" s="2"/>
      <c r="U3" s="2"/>
      <c r="W3" s="2"/>
      <c r="Y3" s="2"/>
      <c r="AF3" s="146"/>
      <c r="AH3" s="2"/>
      <c r="AJ3" s="2"/>
      <c r="AL3" s="2"/>
      <c r="AN3" s="2"/>
      <c r="AS3" s="311"/>
      <c r="AU3" s="146"/>
      <c r="AW3" s="2"/>
      <c r="AY3" s="2"/>
      <c r="BA3" s="2"/>
      <c r="BC3" s="2"/>
      <c r="BH3" s="311"/>
      <c r="BJ3" s="146"/>
      <c r="BL3" s="2"/>
      <c r="BN3" s="2"/>
      <c r="BP3" s="2"/>
      <c r="BR3" s="2"/>
      <c r="BW3" s="311"/>
      <c r="BY3" s="146"/>
      <c r="CA3" s="2"/>
      <c r="CC3" s="2"/>
      <c r="CE3" s="2"/>
      <c r="CG3" s="2"/>
      <c r="CL3" s="311"/>
      <c r="CN3" s="146"/>
      <c r="CP3" s="2"/>
      <c r="CR3" s="2"/>
      <c r="CT3" s="2"/>
      <c r="CV3" s="2"/>
      <c r="DA3" s="311"/>
      <c r="DC3" s="146"/>
      <c r="DE3" s="2"/>
      <c r="DG3" s="2"/>
      <c r="DI3" s="2"/>
      <c r="DK3" s="2"/>
      <c r="DP3" s="311"/>
      <c r="DR3" s="146"/>
      <c r="DT3" s="2"/>
      <c r="DV3" s="2"/>
      <c r="DX3" s="2"/>
      <c r="DZ3" s="2"/>
      <c r="EE3" s="311"/>
      <c r="EG3" s="146"/>
      <c r="EI3" s="2"/>
      <c r="EK3" s="2"/>
      <c r="EM3" s="2"/>
      <c r="EO3" s="2"/>
      <c r="ET3" s="311"/>
      <c r="EV3" s="146"/>
      <c r="EX3" s="2"/>
      <c r="EZ3" s="2"/>
      <c r="FB3" s="2"/>
      <c r="FD3" s="2"/>
      <c r="FI3" s="311"/>
      <c r="FK3" s="146"/>
      <c r="FM3" s="2"/>
      <c r="FO3" s="2"/>
      <c r="FQ3" s="2"/>
      <c r="FS3" s="2"/>
      <c r="FX3" s="311"/>
      <c r="FZ3" s="146"/>
    </row>
    <row r="4" spans="2:182" x14ac:dyDescent="0.2">
      <c r="B4" s="146"/>
      <c r="F4" s="4" t="s">
        <v>194</v>
      </c>
      <c r="H4" s="4" t="s">
        <v>194</v>
      </c>
      <c r="J4" s="4" t="s">
        <v>194</v>
      </c>
      <c r="L4" s="4" t="s">
        <v>194</v>
      </c>
      <c r="M4" s="4" t="s">
        <v>194</v>
      </c>
      <c r="Q4" s="146"/>
      <c r="U4" s="4" t="s">
        <v>194</v>
      </c>
      <c r="W4" s="4" t="s">
        <v>194</v>
      </c>
      <c r="Y4" s="4" t="s">
        <v>194</v>
      </c>
      <c r="AA4" s="4" t="s">
        <v>194</v>
      </c>
      <c r="AB4" s="4" t="s">
        <v>194</v>
      </c>
      <c r="AF4" s="146"/>
      <c r="AJ4" s="4" t="s">
        <v>194</v>
      </c>
      <c r="AL4" s="4" t="s">
        <v>194</v>
      </c>
      <c r="AN4" s="4" t="s">
        <v>194</v>
      </c>
      <c r="AP4" s="4" t="s">
        <v>194</v>
      </c>
      <c r="AQ4" s="4" t="s">
        <v>194</v>
      </c>
      <c r="AU4" s="146"/>
      <c r="AY4" s="4" t="s">
        <v>194</v>
      </c>
      <c r="BA4" s="4" t="s">
        <v>194</v>
      </c>
      <c r="BC4" s="4" t="s">
        <v>194</v>
      </c>
      <c r="BE4" s="4" t="s">
        <v>194</v>
      </c>
      <c r="BF4" s="4" t="s">
        <v>194</v>
      </c>
      <c r="BJ4" s="146"/>
      <c r="BN4" s="4" t="s">
        <v>194</v>
      </c>
      <c r="BP4" s="4" t="s">
        <v>194</v>
      </c>
      <c r="BR4" s="4" t="s">
        <v>194</v>
      </c>
      <c r="BT4" s="4" t="s">
        <v>194</v>
      </c>
      <c r="BU4" s="4" t="s">
        <v>194</v>
      </c>
      <c r="BY4" s="146"/>
      <c r="CC4" s="4" t="s">
        <v>194</v>
      </c>
      <c r="CE4" s="4" t="s">
        <v>194</v>
      </c>
      <c r="CG4" s="4" t="s">
        <v>194</v>
      </c>
      <c r="CI4" s="4" t="s">
        <v>194</v>
      </c>
      <c r="CJ4" s="4" t="s">
        <v>194</v>
      </c>
      <c r="CN4" s="146"/>
      <c r="CR4" s="4" t="s">
        <v>194</v>
      </c>
      <c r="CT4" s="4" t="s">
        <v>194</v>
      </c>
      <c r="CV4" s="4" t="s">
        <v>194</v>
      </c>
      <c r="CX4" s="4" t="s">
        <v>194</v>
      </c>
      <c r="CY4" s="4" t="s">
        <v>194</v>
      </c>
      <c r="DC4" s="146"/>
      <c r="DG4" s="4" t="s">
        <v>194</v>
      </c>
      <c r="DI4" s="4" t="s">
        <v>194</v>
      </c>
      <c r="DK4" s="4" t="s">
        <v>194</v>
      </c>
      <c r="DM4" s="4" t="s">
        <v>194</v>
      </c>
      <c r="DN4" s="4" t="s">
        <v>194</v>
      </c>
      <c r="DR4" s="146"/>
      <c r="DV4" s="4" t="s">
        <v>194</v>
      </c>
      <c r="DX4" s="4" t="s">
        <v>194</v>
      </c>
      <c r="DZ4" s="4" t="s">
        <v>194</v>
      </c>
      <c r="EB4" s="4" t="s">
        <v>194</v>
      </c>
      <c r="EC4" s="4" t="s">
        <v>194</v>
      </c>
      <c r="EG4" s="146"/>
      <c r="EK4" s="4" t="s">
        <v>194</v>
      </c>
      <c r="EM4" s="4" t="s">
        <v>194</v>
      </c>
      <c r="EO4" s="4" t="s">
        <v>194</v>
      </c>
      <c r="EQ4" s="4" t="s">
        <v>194</v>
      </c>
      <c r="ER4" s="4" t="s">
        <v>194</v>
      </c>
      <c r="EV4" s="146"/>
      <c r="EZ4" s="4" t="s">
        <v>194</v>
      </c>
      <c r="FB4" s="4" t="s">
        <v>194</v>
      </c>
      <c r="FD4" s="4" t="s">
        <v>194</v>
      </c>
      <c r="FF4" s="4" t="s">
        <v>194</v>
      </c>
      <c r="FG4" s="4" t="s">
        <v>194</v>
      </c>
      <c r="FK4" s="146"/>
      <c r="FO4" s="4" t="s">
        <v>194</v>
      </c>
      <c r="FQ4" s="4" t="s">
        <v>194</v>
      </c>
      <c r="FS4" s="4" t="s">
        <v>194</v>
      </c>
      <c r="FU4" s="4" t="s">
        <v>194</v>
      </c>
      <c r="FV4" s="4" t="s">
        <v>194</v>
      </c>
      <c r="FZ4" s="146"/>
    </row>
    <row r="5" spans="2:182" x14ac:dyDescent="0.2">
      <c r="B5" s="146"/>
      <c r="D5" s="33"/>
      <c r="E5" s="33" t="s">
        <v>46</v>
      </c>
      <c r="F5" s="33" t="s">
        <v>195</v>
      </c>
      <c r="G5" s="33" t="s">
        <v>51</v>
      </c>
      <c r="H5" s="33" t="s">
        <v>195</v>
      </c>
      <c r="I5" s="33" t="s">
        <v>173</v>
      </c>
      <c r="J5" s="33" t="s">
        <v>195</v>
      </c>
      <c r="K5" s="33" t="s">
        <v>193</v>
      </c>
      <c r="L5" s="33" t="s">
        <v>22</v>
      </c>
      <c r="M5" s="33" t="s">
        <v>54</v>
      </c>
      <c r="Q5" s="146"/>
      <c r="S5" s="33"/>
      <c r="T5" s="33" t="s">
        <v>46</v>
      </c>
      <c r="U5" s="33" t="s">
        <v>195</v>
      </c>
      <c r="V5" s="33" t="s">
        <v>51</v>
      </c>
      <c r="W5" s="33" t="s">
        <v>195</v>
      </c>
      <c r="X5" s="33" t="s">
        <v>173</v>
      </c>
      <c r="Y5" s="33" t="s">
        <v>195</v>
      </c>
      <c r="Z5" s="33" t="s">
        <v>193</v>
      </c>
      <c r="AA5" s="33" t="s">
        <v>22</v>
      </c>
      <c r="AB5" s="33" t="s">
        <v>54</v>
      </c>
      <c r="AF5" s="146"/>
      <c r="AH5" s="33"/>
      <c r="AI5" s="33" t="s">
        <v>46</v>
      </c>
      <c r="AJ5" s="33" t="s">
        <v>195</v>
      </c>
      <c r="AK5" s="33" t="s">
        <v>51</v>
      </c>
      <c r="AL5" s="33" t="s">
        <v>195</v>
      </c>
      <c r="AM5" s="33" t="s">
        <v>173</v>
      </c>
      <c r="AN5" s="33" t="s">
        <v>195</v>
      </c>
      <c r="AO5" s="33" t="s">
        <v>193</v>
      </c>
      <c r="AP5" s="33" t="s">
        <v>22</v>
      </c>
      <c r="AQ5" s="33" t="s">
        <v>54</v>
      </c>
      <c r="AU5" s="146"/>
      <c r="AW5" s="33"/>
      <c r="AX5" s="33" t="s">
        <v>46</v>
      </c>
      <c r="AY5" s="33" t="s">
        <v>195</v>
      </c>
      <c r="AZ5" s="33" t="s">
        <v>51</v>
      </c>
      <c r="BA5" s="33" t="s">
        <v>195</v>
      </c>
      <c r="BB5" s="33" t="s">
        <v>173</v>
      </c>
      <c r="BC5" s="33" t="s">
        <v>195</v>
      </c>
      <c r="BD5" s="33" t="s">
        <v>193</v>
      </c>
      <c r="BE5" s="33" t="s">
        <v>22</v>
      </c>
      <c r="BF5" s="33" t="s">
        <v>54</v>
      </c>
      <c r="BJ5" s="146"/>
      <c r="BL5" s="33"/>
      <c r="BM5" s="33" t="s">
        <v>46</v>
      </c>
      <c r="BN5" s="33" t="s">
        <v>195</v>
      </c>
      <c r="BO5" s="33" t="s">
        <v>51</v>
      </c>
      <c r="BP5" s="33" t="s">
        <v>195</v>
      </c>
      <c r="BQ5" s="33" t="s">
        <v>173</v>
      </c>
      <c r="BR5" s="33" t="s">
        <v>195</v>
      </c>
      <c r="BS5" s="33" t="s">
        <v>193</v>
      </c>
      <c r="BT5" s="33" t="s">
        <v>22</v>
      </c>
      <c r="BU5" s="33" t="s">
        <v>54</v>
      </c>
      <c r="BY5" s="146"/>
      <c r="CA5" s="33"/>
      <c r="CB5" s="33" t="s">
        <v>46</v>
      </c>
      <c r="CC5" s="33" t="s">
        <v>195</v>
      </c>
      <c r="CD5" s="33" t="s">
        <v>51</v>
      </c>
      <c r="CE5" s="33" t="s">
        <v>195</v>
      </c>
      <c r="CF5" s="33" t="s">
        <v>173</v>
      </c>
      <c r="CG5" s="33" t="s">
        <v>195</v>
      </c>
      <c r="CH5" s="33" t="s">
        <v>193</v>
      </c>
      <c r="CI5" s="33" t="s">
        <v>22</v>
      </c>
      <c r="CJ5" s="33" t="s">
        <v>54</v>
      </c>
      <c r="CN5" s="146"/>
      <c r="CP5" s="33"/>
      <c r="CQ5" s="33" t="s">
        <v>46</v>
      </c>
      <c r="CR5" s="33" t="s">
        <v>195</v>
      </c>
      <c r="CS5" s="33" t="s">
        <v>51</v>
      </c>
      <c r="CT5" s="33" t="s">
        <v>195</v>
      </c>
      <c r="CU5" s="33" t="s">
        <v>173</v>
      </c>
      <c r="CV5" s="33" t="s">
        <v>195</v>
      </c>
      <c r="CW5" s="33" t="s">
        <v>193</v>
      </c>
      <c r="CX5" s="33" t="s">
        <v>22</v>
      </c>
      <c r="CY5" s="33" t="s">
        <v>54</v>
      </c>
      <c r="DC5" s="146"/>
      <c r="DE5" s="33"/>
      <c r="DF5" s="33" t="s">
        <v>46</v>
      </c>
      <c r="DG5" s="33" t="s">
        <v>195</v>
      </c>
      <c r="DH5" s="33" t="s">
        <v>51</v>
      </c>
      <c r="DI5" s="33" t="s">
        <v>195</v>
      </c>
      <c r="DJ5" s="33" t="s">
        <v>173</v>
      </c>
      <c r="DK5" s="33" t="s">
        <v>195</v>
      </c>
      <c r="DL5" s="33" t="s">
        <v>193</v>
      </c>
      <c r="DM5" s="33" t="s">
        <v>22</v>
      </c>
      <c r="DN5" s="33" t="s">
        <v>54</v>
      </c>
      <c r="DR5" s="146"/>
      <c r="DT5" s="33"/>
      <c r="DU5" s="33" t="s">
        <v>46</v>
      </c>
      <c r="DV5" s="33" t="s">
        <v>195</v>
      </c>
      <c r="DW5" s="33" t="s">
        <v>51</v>
      </c>
      <c r="DX5" s="33" t="s">
        <v>195</v>
      </c>
      <c r="DY5" s="33" t="s">
        <v>173</v>
      </c>
      <c r="DZ5" s="33" t="s">
        <v>195</v>
      </c>
      <c r="EA5" s="33" t="s">
        <v>193</v>
      </c>
      <c r="EB5" s="33" t="s">
        <v>22</v>
      </c>
      <c r="EC5" s="33" t="s">
        <v>54</v>
      </c>
      <c r="EG5" s="146"/>
      <c r="EI5" s="33"/>
      <c r="EJ5" s="33" t="s">
        <v>46</v>
      </c>
      <c r="EK5" s="33" t="s">
        <v>195</v>
      </c>
      <c r="EL5" s="33" t="s">
        <v>51</v>
      </c>
      <c r="EM5" s="33" t="s">
        <v>195</v>
      </c>
      <c r="EN5" s="33" t="s">
        <v>173</v>
      </c>
      <c r="EO5" s="33" t="s">
        <v>195</v>
      </c>
      <c r="EP5" s="33" t="s">
        <v>193</v>
      </c>
      <c r="EQ5" s="33" t="s">
        <v>22</v>
      </c>
      <c r="ER5" s="33" t="s">
        <v>54</v>
      </c>
      <c r="EV5" s="146"/>
      <c r="EX5" s="33"/>
      <c r="EY5" s="33" t="s">
        <v>46</v>
      </c>
      <c r="EZ5" s="33" t="s">
        <v>195</v>
      </c>
      <c r="FA5" s="33" t="s">
        <v>51</v>
      </c>
      <c r="FB5" s="33" t="s">
        <v>195</v>
      </c>
      <c r="FC5" s="33" t="s">
        <v>173</v>
      </c>
      <c r="FD5" s="33" t="s">
        <v>195</v>
      </c>
      <c r="FE5" s="33" t="s">
        <v>193</v>
      </c>
      <c r="FF5" s="33" t="s">
        <v>22</v>
      </c>
      <c r="FG5" s="33" t="s">
        <v>54</v>
      </c>
      <c r="FK5" s="146"/>
      <c r="FM5" s="33"/>
      <c r="FN5" s="33" t="s">
        <v>46</v>
      </c>
      <c r="FO5" s="33" t="s">
        <v>195</v>
      </c>
      <c r="FP5" s="33" t="s">
        <v>51</v>
      </c>
      <c r="FQ5" s="33" t="s">
        <v>195</v>
      </c>
      <c r="FR5" s="33" t="s">
        <v>173</v>
      </c>
      <c r="FS5" s="33" t="s">
        <v>195</v>
      </c>
      <c r="FT5" s="33" t="s">
        <v>193</v>
      </c>
      <c r="FU5" s="33" t="s">
        <v>22</v>
      </c>
      <c r="FV5" s="33" t="s">
        <v>54</v>
      </c>
      <c r="FZ5" s="146"/>
    </row>
    <row r="6" spans="2:182" x14ac:dyDescent="0.2">
      <c r="B6" s="168"/>
      <c r="C6" s="1" t="s">
        <v>48</v>
      </c>
      <c r="D6" s="1"/>
      <c r="E6" s="163"/>
      <c r="G6" s="163"/>
      <c r="I6" s="163"/>
      <c r="K6" s="163">
        <f>'Environment &amp; Targets'!$Q$13</f>
        <v>-1</v>
      </c>
      <c r="Q6" s="168"/>
      <c r="R6" s="1" t="s">
        <v>48</v>
      </c>
      <c r="S6" s="1"/>
      <c r="T6" s="163"/>
      <c r="V6" s="163"/>
      <c r="X6" s="163"/>
      <c r="Z6" s="163">
        <f>'Environment &amp; Targets'!$R$13</f>
        <v>0</v>
      </c>
      <c r="AF6" s="168"/>
      <c r="AG6" s="1" t="s">
        <v>48</v>
      </c>
      <c r="AH6" s="1"/>
      <c r="AI6" s="163"/>
      <c r="AK6" s="163"/>
      <c r="AM6" s="163"/>
      <c r="AO6" s="163">
        <f>'Environment &amp; Targets'!$S$13</f>
        <v>3</v>
      </c>
      <c r="AU6" s="168"/>
      <c r="AV6" s="1" t="s">
        <v>48</v>
      </c>
      <c r="AW6" s="1"/>
      <c r="AX6" s="163"/>
      <c r="AZ6" s="163"/>
      <c r="BB6" s="163"/>
      <c r="BD6" s="163">
        <f>'Environment &amp; Targets'!$T$13</f>
        <v>6</v>
      </c>
      <c r="BJ6" s="168"/>
      <c r="BK6" s="1" t="s">
        <v>48</v>
      </c>
      <c r="BL6" s="1"/>
      <c r="BM6" s="163"/>
      <c r="BO6" s="163"/>
      <c r="BQ6" s="163"/>
      <c r="BS6" s="163">
        <f>'Environment &amp; Targets'!$U$13</f>
        <v>10</v>
      </c>
      <c r="BY6" s="168"/>
      <c r="BZ6" s="1" t="s">
        <v>48</v>
      </c>
      <c r="CA6" s="1"/>
      <c r="CB6" s="163"/>
      <c r="CD6" s="163"/>
      <c r="CF6" s="163"/>
      <c r="CH6" s="163">
        <f>'Environment &amp; Targets'!$V$13</f>
        <v>14</v>
      </c>
      <c r="CN6" s="168"/>
      <c r="CO6" s="1" t="s">
        <v>48</v>
      </c>
      <c r="CP6" s="1"/>
      <c r="CQ6" s="163"/>
      <c r="CS6" s="163"/>
      <c r="CU6" s="163"/>
      <c r="CW6" s="163">
        <f>'Environment &amp; Targets'!$W$13</f>
        <v>16</v>
      </c>
      <c r="DC6" s="168"/>
      <c r="DD6" s="1" t="s">
        <v>48</v>
      </c>
      <c r="DE6" s="1"/>
      <c r="DF6" s="163"/>
      <c r="DH6" s="163"/>
      <c r="DJ6" s="163"/>
      <c r="DL6" s="163">
        <f>'Environment &amp; Targets'!$X$13</f>
        <v>15</v>
      </c>
      <c r="DR6" s="168"/>
      <c r="DS6" s="1" t="s">
        <v>48</v>
      </c>
      <c r="DT6" s="1"/>
      <c r="DU6" s="163"/>
      <c r="DW6" s="163"/>
      <c r="DY6" s="163"/>
      <c r="EA6" s="163">
        <f>'Environment &amp; Targets'!$Y$13</f>
        <v>12</v>
      </c>
      <c r="EG6" s="168"/>
      <c r="EH6" s="1" t="s">
        <v>48</v>
      </c>
      <c r="EI6" s="1"/>
      <c r="EJ6" s="163"/>
      <c r="EL6" s="163"/>
      <c r="EN6" s="163"/>
      <c r="EP6" s="163">
        <f>'Environment &amp; Targets'!$Z$13</f>
        <v>8</v>
      </c>
      <c r="EV6" s="168"/>
      <c r="EW6" s="1" t="s">
        <v>48</v>
      </c>
      <c r="EX6" s="1"/>
      <c r="EY6" s="163"/>
      <c r="FA6" s="163"/>
      <c r="FC6" s="163"/>
      <c r="FE6" s="163">
        <f>'Environment &amp; Targets'!$AA$13</f>
        <v>3</v>
      </c>
      <c r="FK6" s="168"/>
      <c r="FL6" s="1" t="s">
        <v>48</v>
      </c>
      <c r="FM6" s="1"/>
      <c r="FN6" s="163"/>
      <c r="FP6" s="163"/>
      <c r="FR6" s="163"/>
      <c r="FT6" s="163">
        <f>'Environment &amp; Targets'!$AB$13</f>
        <v>1</v>
      </c>
      <c r="FZ6" s="144"/>
    </row>
    <row r="7" spans="2:182" x14ac:dyDescent="0.2">
      <c r="B7" s="168"/>
      <c r="C7" s="1" t="s">
        <v>20</v>
      </c>
      <c r="D7" s="1"/>
      <c r="E7" s="163">
        <f>IF(F7="on",Electricty!Q32,0)</f>
        <v>0</v>
      </c>
      <c r="F7" s="4" t="str">
        <f>'Environment &amp; Targets'!$U$19</f>
        <v>off</v>
      </c>
      <c r="G7" s="163"/>
      <c r="H7" s="4" t="str">
        <f>'Environment &amp; Targets'!$X$19</f>
        <v>off</v>
      </c>
      <c r="I7" s="163">
        <f>Settings!AC31</f>
        <v>0</v>
      </c>
      <c r="J7" s="4" t="str">
        <f>'Environment &amp; Targets'!$AA$19</f>
        <v>off</v>
      </c>
      <c r="K7" s="163">
        <f>IF(L7="on",'Environment &amp; Targets'!Q$22,'Environment &amp; Targets'!Q$23)</f>
        <v>17</v>
      </c>
      <c r="L7" s="4" t="str">
        <f>'Environment &amp; Targets'!$M$22</f>
        <v>on</v>
      </c>
      <c r="Q7" s="168"/>
      <c r="R7" s="1" t="s">
        <v>20</v>
      </c>
      <c r="S7" s="1"/>
      <c r="T7" s="163">
        <f>IF(U7="on",Electricty!R32,0)</f>
        <v>0</v>
      </c>
      <c r="U7" s="4" t="str">
        <f>'Environment &amp; Targets'!$U$19</f>
        <v>off</v>
      </c>
      <c r="V7" s="163"/>
      <c r="W7" s="4" t="str">
        <f>'Environment &amp; Targets'!$X$19</f>
        <v>off</v>
      </c>
      <c r="X7" s="163">
        <f>Settings!AD31</f>
        <v>0</v>
      </c>
      <c r="Y7" s="4" t="str">
        <f>'Environment &amp; Targets'!$AA$19</f>
        <v>off</v>
      </c>
      <c r="Z7" s="163">
        <f>IF(AA7="on",'Environment &amp; Targets'!R$22,'Environment &amp; Targets'!R$23)</f>
        <v>17</v>
      </c>
      <c r="AA7" s="4" t="str">
        <f>'Environment &amp; Targets'!$M$22</f>
        <v>on</v>
      </c>
      <c r="AF7" s="168"/>
      <c r="AG7" s="1" t="s">
        <v>20</v>
      </c>
      <c r="AH7" s="1"/>
      <c r="AI7" s="163">
        <f>IF(AJ7="on",Electricty!S32,0)</f>
        <v>0</v>
      </c>
      <c r="AJ7" s="4" t="str">
        <f>'Environment &amp; Targets'!$U$19</f>
        <v>off</v>
      </c>
      <c r="AK7" s="163"/>
      <c r="AL7" s="4" t="str">
        <f>'Environment &amp; Targets'!$X$19</f>
        <v>off</v>
      </c>
      <c r="AM7" s="163">
        <f>Settings!AE31</f>
        <v>0</v>
      </c>
      <c r="AN7" s="4" t="str">
        <f>'Environment &amp; Targets'!$AA$19</f>
        <v>off</v>
      </c>
      <c r="AO7" s="163">
        <f>IF(AP7="on",'Environment &amp; Targets'!S$22,'Environment &amp; Targets'!S$23)</f>
        <v>17</v>
      </c>
      <c r="AP7" s="4" t="str">
        <f>'Environment &amp; Targets'!$M$22</f>
        <v>on</v>
      </c>
      <c r="AU7" s="168"/>
      <c r="AV7" s="1" t="s">
        <v>20</v>
      </c>
      <c r="AW7" s="1"/>
      <c r="AX7" s="163">
        <f>IF(AY7="on",Electricty!T32,0)</f>
        <v>0</v>
      </c>
      <c r="AY7" s="4" t="str">
        <f>'Environment &amp; Targets'!$U$19</f>
        <v>off</v>
      </c>
      <c r="AZ7" s="163"/>
      <c r="BA7" s="4" t="str">
        <f>'Environment &amp; Targets'!$X$19</f>
        <v>off</v>
      </c>
      <c r="BB7" s="163">
        <f>Settings!AF31</f>
        <v>0</v>
      </c>
      <c r="BC7" s="4" t="str">
        <f>'Environment &amp; Targets'!$AA$19</f>
        <v>off</v>
      </c>
      <c r="BD7" s="163">
        <f>IF(BE7="on",'Environment &amp; Targets'!T$22,'Environment &amp; Targets'!T$23)</f>
        <v>17</v>
      </c>
      <c r="BE7" s="4" t="str">
        <f>'Environment &amp; Targets'!$M$22</f>
        <v>on</v>
      </c>
      <c r="BJ7" s="168"/>
      <c r="BK7" s="1" t="s">
        <v>20</v>
      </c>
      <c r="BL7" s="1"/>
      <c r="BM7" s="163">
        <f>IF(BN7="on",Electricty!U32,0)</f>
        <v>0</v>
      </c>
      <c r="BN7" s="4" t="str">
        <f>'Environment &amp; Targets'!$U$19</f>
        <v>off</v>
      </c>
      <c r="BO7" s="163"/>
      <c r="BP7" s="4" t="str">
        <f>'Environment &amp; Targets'!$X$19</f>
        <v>off</v>
      </c>
      <c r="BQ7" s="163">
        <f>Settings!AG31</f>
        <v>0</v>
      </c>
      <c r="BR7" s="4" t="str">
        <f>'Environment &amp; Targets'!$AA$19</f>
        <v>off</v>
      </c>
      <c r="BS7" s="163">
        <f>IF(BT7="on",'Environment &amp; Targets'!U$22,'Environment &amp; Targets'!U$23)</f>
        <v>17</v>
      </c>
      <c r="BT7" s="4" t="str">
        <f>'Environment &amp; Targets'!$M$22</f>
        <v>on</v>
      </c>
      <c r="BY7" s="168"/>
      <c r="BZ7" s="1" t="s">
        <v>20</v>
      </c>
      <c r="CA7" s="1"/>
      <c r="CB7" s="163">
        <f>IF(CC7="on",Electricty!V32,0)</f>
        <v>0</v>
      </c>
      <c r="CC7" s="4" t="str">
        <f>'Environment &amp; Targets'!$U$19</f>
        <v>off</v>
      </c>
      <c r="CD7" s="163"/>
      <c r="CE7" s="4" t="str">
        <f>'Environment &amp; Targets'!$X$19</f>
        <v>off</v>
      </c>
      <c r="CF7" s="163">
        <f>Settings!AH31</f>
        <v>0</v>
      </c>
      <c r="CG7" s="4" t="str">
        <f>'Environment &amp; Targets'!$AA$19</f>
        <v>off</v>
      </c>
      <c r="CH7" s="163">
        <f>IF(CI7="on",'Environment &amp; Targets'!V$22,'Environment &amp; Targets'!V$23)</f>
        <v>17</v>
      </c>
      <c r="CI7" s="4" t="str">
        <f>'Environment &amp; Targets'!$M$22</f>
        <v>on</v>
      </c>
      <c r="CN7" s="168"/>
      <c r="CO7" s="1" t="s">
        <v>20</v>
      </c>
      <c r="CP7" s="1"/>
      <c r="CQ7" s="163">
        <f>IF(CR7="on",Electricty!W32,0)</f>
        <v>0</v>
      </c>
      <c r="CR7" s="4" t="str">
        <f>'Environment &amp; Targets'!$U$19</f>
        <v>off</v>
      </c>
      <c r="CS7" s="163"/>
      <c r="CT7" s="4" t="str">
        <f>'Environment &amp; Targets'!$X$19</f>
        <v>off</v>
      </c>
      <c r="CU7" s="163">
        <f>Settings!AI31</f>
        <v>0</v>
      </c>
      <c r="CV7" s="4" t="str">
        <f>'Environment &amp; Targets'!$AA$19</f>
        <v>off</v>
      </c>
      <c r="CW7" s="163">
        <f>IF(CX7="on",'Environment &amp; Targets'!W$22,'Environment &amp; Targets'!W$23)</f>
        <v>17</v>
      </c>
      <c r="CX7" s="4" t="str">
        <f>'Environment &amp; Targets'!$M$22</f>
        <v>on</v>
      </c>
      <c r="DC7" s="168"/>
      <c r="DD7" s="1" t="s">
        <v>20</v>
      </c>
      <c r="DE7" s="1"/>
      <c r="DF7" s="163">
        <f>IF(DG7="on",Electricty!X32,0)</f>
        <v>0</v>
      </c>
      <c r="DG7" s="4" t="str">
        <f>'Environment &amp; Targets'!$U$19</f>
        <v>off</v>
      </c>
      <c r="DH7" s="163"/>
      <c r="DI7" s="4" t="str">
        <f>'Environment &amp; Targets'!$X$19</f>
        <v>off</v>
      </c>
      <c r="DJ7" s="163">
        <f>Settings!AJ31</f>
        <v>0</v>
      </c>
      <c r="DK7" s="4" t="str">
        <f>'Environment &amp; Targets'!$AA$19</f>
        <v>off</v>
      </c>
      <c r="DL7" s="163">
        <f>IF(DM7="on",'Environment &amp; Targets'!X$22,'Environment &amp; Targets'!X$23)</f>
        <v>17</v>
      </c>
      <c r="DM7" s="4" t="str">
        <f>'Environment &amp; Targets'!$M$22</f>
        <v>on</v>
      </c>
      <c r="DR7" s="168"/>
      <c r="DS7" s="1" t="s">
        <v>20</v>
      </c>
      <c r="DT7" s="1"/>
      <c r="DU7" s="163">
        <f>IF(DV7="on",Electricty!Y32,0)</f>
        <v>0</v>
      </c>
      <c r="DV7" s="4" t="str">
        <f>'Environment &amp; Targets'!$U$19</f>
        <v>off</v>
      </c>
      <c r="DW7" s="163"/>
      <c r="DX7" s="4" t="str">
        <f>'Environment &amp; Targets'!$X$19</f>
        <v>off</v>
      </c>
      <c r="DY7" s="163">
        <f>Settings!AK31</f>
        <v>0</v>
      </c>
      <c r="DZ7" s="4" t="str">
        <f>'Environment &amp; Targets'!$AA$19</f>
        <v>off</v>
      </c>
      <c r="EA7" s="163">
        <f>IF(EB7="on",'Environment &amp; Targets'!Y$22,'Environment &amp; Targets'!Y$23)</f>
        <v>17</v>
      </c>
      <c r="EB7" s="4" t="str">
        <f>'Environment &amp; Targets'!$M$22</f>
        <v>on</v>
      </c>
      <c r="EG7" s="168"/>
      <c r="EH7" s="1" t="s">
        <v>20</v>
      </c>
      <c r="EI7" s="1"/>
      <c r="EJ7" s="163">
        <f>IF(EK7="on",Electricty!Z32,0)</f>
        <v>0</v>
      </c>
      <c r="EK7" s="4" t="str">
        <f>'Environment &amp; Targets'!$U$19</f>
        <v>off</v>
      </c>
      <c r="EL7" s="163"/>
      <c r="EM7" s="4" t="str">
        <f>'Environment &amp; Targets'!$X$19</f>
        <v>off</v>
      </c>
      <c r="EN7" s="163">
        <f>Settings!AL31</f>
        <v>0</v>
      </c>
      <c r="EO7" s="4" t="str">
        <f>'Environment &amp; Targets'!$AA$19</f>
        <v>off</v>
      </c>
      <c r="EP7" s="163">
        <f>IF(EQ7="on",'Environment &amp; Targets'!Z$22,'Environment &amp; Targets'!Z$23)</f>
        <v>17</v>
      </c>
      <c r="EQ7" s="4" t="str">
        <f>'Environment &amp; Targets'!$M$22</f>
        <v>on</v>
      </c>
      <c r="EV7" s="168"/>
      <c r="EW7" s="1" t="s">
        <v>20</v>
      </c>
      <c r="EX7" s="1"/>
      <c r="EY7" s="163">
        <f>IF(EZ7="on",Electricty!AA32,0)</f>
        <v>0</v>
      </c>
      <c r="EZ7" s="4" t="str">
        <f>'Environment &amp; Targets'!$U$19</f>
        <v>off</v>
      </c>
      <c r="FA7" s="163"/>
      <c r="FB7" s="4" t="str">
        <f>'Environment &amp; Targets'!$X$19</f>
        <v>off</v>
      </c>
      <c r="FC7" s="163">
        <f>Settings!AM31</f>
        <v>0</v>
      </c>
      <c r="FD7" s="4" t="str">
        <f>'Environment &amp; Targets'!$AA$19</f>
        <v>off</v>
      </c>
      <c r="FE7" s="163">
        <f>IF(FF7="on",'Environment &amp; Targets'!AA$22,'Environment &amp; Targets'!AA$23)</f>
        <v>17</v>
      </c>
      <c r="FF7" s="4" t="str">
        <f>'Environment &amp; Targets'!$M$22</f>
        <v>on</v>
      </c>
      <c r="FK7" s="168"/>
      <c r="FL7" s="1" t="s">
        <v>20</v>
      </c>
      <c r="FM7" s="1"/>
      <c r="FN7" s="163">
        <f>IF(FO7="on",Electricty!AB32,0)</f>
        <v>0</v>
      </c>
      <c r="FO7" s="4" t="str">
        <f>'Environment &amp; Targets'!$U$19</f>
        <v>off</v>
      </c>
      <c r="FP7" s="163"/>
      <c r="FQ7" s="4" t="str">
        <f>'Environment &amp; Targets'!$X$19</f>
        <v>off</v>
      </c>
      <c r="FR7" s="163">
        <f>Settings!AN31</f>
        <v>0</v>
      </c>
      <c r="FS7" s="4" t="str">
        <f>'Environment &amp; Targets'!$AA$19</f>
        <v>off</v>
      </c>
      <c r="FT7" s="163">
        <f>IF(FU7="on",'Environment &amp; Targets'!AB$22,'Environment &amp; Targets'!AB$23)</f>
        <v>17</v>
      </c>
      <c r="FU7" s="4" t="str">
        <f>'Environment &amp; Targets'!$M$22</f>
        <v>on</v>
      </c>
      <c r="FZ7" s="144"/>
    </row>
    <row r="8" spans="2:182" x14ac:dyDescent="0.2">
      <c r="B8" s="168"/>
      <c r="C8" s="1" t="s">
        <v>21</v>
      </c>
      <c r="D8" s="1"/>
      <c r="E8" s="163">
        <f>IF(F8="on",Electricty!Q33,0)</f>
        <v>0</v>
      </c>
      <c r="F8" s="4" t="str">
        <f>'Environment &amp; Targets'!$U$19</f>
        <v>off</v>
      </c>
      <c r="G8" s="163"/>
      <c r="H8" s="4" t="str">
        <f>'Environment &amp; Targets'!$X$19</f>
        <v>off</v>
      </c>
      <c r="I8" s="163">
        <f>Settings!AC32</f>
        <v>0</v>
      </c>
      <c r="J8" s="4" t="str">
        <f>'Environment &amp; Targets'!$AA$19</f>
        <v>off</v>
      </c>
      <c r="K8" s="163">
        <f>IF(L8="on",'Environment &amp; Targets'!Q$24,'Environment &amp; Targets'!Q$25)</f>
        <v>18</v>
      </c>
      <c r="L8" s="4" t="str">
        <f>'Environment &amp; Targets'!$M$24</f>
        <v>on</v>
      </c>
      <c r="Q8" s="168"/>
      <c r="R8" s="1" t="s">
        <v>21</v>
      </c>
      <c r="S8" s="1"/>
      <c r="T8" s="163">
        <f>IF(U8="on",Electricty!R33,0)</f>
        <v>0</v>
      </c>
      <c r="U8" s="4" t="str">
        <f>'Environment &amp; Targets'!$U$19</f>
        <v>off</v>
      </c>
      <c r="V8" s="163"/>
      <c r="W8" s="4" t="str">
        <f>'Environment &amp; Targets'!$X$19</f>
        <v>off</v>
      </c>
      <c r="X8" s="163">
        <f>Settings!AD32</f>
        <v>0</v>
      </c>
      <c r="Y8" s="4" t="str">
        <f>'Environment &amp; Targets'!$AA$19</f>
        <v>off</v>
      </c>
      <c r="Z8" s="163">
        <f>IF(AA8="on",'Environment &amp; Targets'!R$24,'Environment &amp; Targets'!R$25)</f>
        <v>18</v>
      </c>
      <c r="AA8" s="4" t="str">
        <f>'Environment &amp; Targets'!$M$24</f>
        <v>on</v>
      </c>
      <c r="AF8" s="168"/>
      <c r="AG8" s="1" t="s">
        <v>21</v>
      </c>
      <c r="AH8" s="1"/>
      <c r="AI8" s="163">
        <f>IF(AJ8="on",Electricty!S33,0)</f>
        <v>0</v>
      </c>
      <c r="AJ8" s="4" t="str">
        <f>'Environment &amp; Targets'!$U$19</f>
        <v>off</v>
      </c>
      <c r="AK8" s="163"/>
      <c r="AL8" s="4" t="str">
        <f>'Environment &amp; Targets'!$X$19</f>
        <v>off</v>
      </c>
      <c r="AM8" s="163">
        <f>Settings!AE32</f>
        <v>0</v>
      </c>
      <c r="AN8" s="4" t="str">
        <f>'Environment &amp; Targets'!$AA$19</f>
        <v>off</v>
      </c>
      <c r="AO8" s="163">
        <f>IF(AP8="on",'Environment &amp; Targets'!S$24,'Environment &amp; Targets'!S$25)</f>
        <v>18</v>
      </c>
      <c r="AP8" s="4" t="str">
        <f>'Environment &amp; Targets'!$M$24</f>
        <v>on</v>
      </c>
      <c r="AU8" s="168"/>
      <c r="AV8" s="1" t="s">
        <v>21</v>
      </c>
      <c r="AW8" s="1"/>
      <c r="AX8" s="163">
        <f>IF(AY8="on",Electricty!T33,0)</f>
        <v>0</v>
      </c>
      <c r="AY8" s="4" t="str">
        <f>'Environment &amp; Targets'!$U$19</f>
        <v>off</v>
      </c>
      <c r="AZ8" s="163"/>
      <c r="BA8" s="4" t="str">
        <f>'Environment &amp; Targets'!$X$19</f>
        <v>off</v>
      </c>
      <c r="BB8" s="163">
        <f>Settings!AF32</f>
        <v>0</v>
      </c>
      <c r="BC8" s="4" t="str">
        <f>'Environment &amp; Targets'!$AA$19</f>
        <v>off</v>
      </c>
      <c r="BD8" s="163">
        <f>IF(BE8="on",'Environment &amp; Targets'!T$24,'Environment &amp; Targets'!T$25)</f>
        <v>18</v>
      </c>
      <c r="BE8" s="4" t="str">
        <f>'Environment &amp; Targets'!$M$24</f>
        <v>on</v>
      </c>
      <c r="BJ8" s="168"/>
      <c r="BK8" s="1" t="s">
        <v>21</v>
      </c>
      <c r="BL8" s="1"/>
      <c r="BM8" s="163">
        <f>IF(BN8="on",Electricty!U33,0)</f>
        <v>0</v>
      </c>
      <c r="BN8" s="4" t="str">
        <f>'Environment &amp; Targets'!$U$19</f>
        <v>off</v>
      </c>
      <c r="BO8" s="163"/>
      <c r="BP8" s="4" t="str">
        <f>'Environment &amp; Targets'!$X$19</f>
        <v>off</v>
      </c>
      <c r="BQ8" s="163">
        <f>Settings!AG32</f>
        <v>0</v>
      </c>
      <c r="BR8" s="4" t="str">
        <f>'Environment &amp; Targets'!$AA$19</f>
        <v>off</v>
      </c>
      <c r="BS8" s="163">
        <f>IF(BT8="on",'Environment &amp; Targets'!U$24,'Environment &amp; Targets'!U$25)</f>
        <v>18</v>
      </c>
      <c r="BT8" s="4" t="str">
        <f>'Environment &amp; Targets'!$M$24</f>
        <v>on</v>
      </c>
      <c r="BY8" s="168"/>
      <c r="BZ8" s="1" t="s">
        <v>21</v>
      </c>
      <c r="CA8" s="1"/>
      <c r="CB8" s="163">
        <f>IF(CC8="on",Electricty!V33,0)</f>
        <v>0</v>
      </c>
      <c r="CC8" s="4" t="str">
        <f>'Environment &amp; Targets'!$U$19</f>
        <v>off</v>
      </c>
      <c r="CD8" s="163"/>
      <c r="CE8" s="4" t="str">
        <f>'Environment &amp; Targets'!$X$19</f>
        <v>off</v>
      </c>
      <c r="CF8" s="163">
        <f>Settings!AH32</f>
        <v>0</v>
      </c>
      <c r="CG8" s="4" t="str">
        <f>'Environment &amp; Targets'!$AA$19</f>
        <v>off</v>
      </c>
      <c r="CH8" s="163">
        <f>IF(CI8="on",'Environment &amp; Targets'!V$24,'Environment &amp; Targets'!V$25)</f>
        <v>18</v>
      </c>
      <c r="CI8" s="4" t="str">
        <f>'Environment &amp; Targets'!$M$24</f>
        <v>on</v>
      </c>
      <c r="CN8" s="168"/>
      <c r="CO8" s="1" t="s">
        <v>21</v>
      </c>
      <c r="CP8" s="1"/>
      <c r="CQ8" s="163">
        <f>IF(CR8="on",Electricty!W33,0)</f>
        <v>0</v>
      </c>
      <c r="CR8" s="4" t="str">
        <f>'Environment &amp; Targets'!$U$19</f>
        <v>off</v>
      </c>
      <c r="CS8" s="163"/>
      <c r="CT8" s="4" t="str">
        <f>'Environment &amp; Targets'!$X$19</f>
        <v>off</v>
      </c>
      <c r="CU8" s="163">
        <f>Settings!AI32</f>
        <v>0</v>
      </c>
      <c r="CV8" s="4" t="str">
        <f>'Environment &amp; Targets'!$AA$19</f>
        <v>off</v>
      </c>
      <c r="CW8" s="163">
        <f>IF(CX8="on",'Environment &amp; Targets'!W$24,'Environment &amp; Targets'!W$25)</f>
        <v>18</v>
      </c>
      <c r="CX8" s="4" t="str">
        <f>'Environment &amp; Targets'!$M$24</f>
        <v>on</v>
      </c>
      <c r="DC8" s="168"/>
      <c r="DD8" s="1" t="s">
        <v>21</v>
      </c>
      <c r="DE8" s="1"/>
      <c r="DF8" s="163">
        <f>IF(DG8="on",Electricty!X33,0)</f>
        <v>0</v>
      </c>
      <c r="DG8" s="4" t="str">
        <f>'Environment &amp; Targets'!$U$19</f>
        <v>off</v>
      </c>
      <c r="DH8" s="163"/>
      <c r="DI8" s="4" t="str">
        <f>'Environment &amp; Targets'!$X$19</f>
        <v>off</v>
      </c>
      <c r="DJ8" s="163">
        <f>Settings!AJ32</f>
        <v>0</v>
      </c>
      <c r="DK8" s="4" t="str">
        <f>'Environment &amp; Targets'!$AA$19</f>
        <v>off</v>
      </c>
      <c r="DL8" s="163">
        <f>IF(DM8="on",'Environment &amp; Targets'!X$24,'Environment &amp; Targets'!X$25)</f>
        <v>18</v>
      </c>
      <c r="DM8" s="4" t="str">
        <f>'Environment &amp; Targets'!$M$24</f>
        <v>on</v>
      </c>
      <c r="DR8" s="168"/>
      <c r="DS8" s="1" t="s">
        <v>21</v>
      </c>
      <c r="DT8" s="1"/>
      <c r="DU8" s="163">
        <f>IF(DV8="on",Electricty!Y33,0)</f>
        <v>0</v>
      </c>
      <c r="DV8" s="4" t="str">
        <f>'Environment &amp; Targets'!$U$19</f>
        <v>off</v>
      </c>
      <c r="DW8" s="163"/>
      <c r="DX8" s="4" t="str">
        <f>'Environment &amp; Targets'!$X$19</f>
        <v>off</v>
      </c>
      <c r="DY8" s="163">
        <f>Settings!AK32</f>
        <v>0</v>
      </c>
      <c r="DZ8" s="4" t="str">
        <f>'Environment &amp; Targets'!$AA$19</f>
        <v>off</v>
      </c>
      <c r="EA8" s="163">
        <f>IF(EB8="on",'Environment &amp; Targets'!Y$24,'Environment &amp; Targets'!Y$25)</f>
        <v>18</v>
      </c>
      <c r="EB8" s="4" t="str">
        <f>'Environment &amp; Targets'!$M$24</f>
        <v>on</v>
      </c>
      <c r="EG8" s="168"/>
      <c r="EH8" s="1" t="s">
        <v>21</v>
      </c>
      <c r="EI8" s="1"/>
      <c r="EJ8" s="163">
        <f>IF(EK8="on",Electricty!Z33,0)</f>
        <v>0</v>
      </c>
      <c r="EK8" s="4" t="str">
        <f>'Environment &amp; Targets'!$U$19</f>
        <v>off</v>
      </c>
      <c r="EL8" s="163"/>
      <c r="EM8" s="4" t="str">
        <f>'Environment &amp; Targets'!$X$19</f>
        <v>off</v>
      </c>
      <c r="EN8" s="163">
        <f>Settings!AL32</f>
        <v>0</v>
      </c>
      <c r="EO8" s="4" t="str">
        <f>'Environment &amp; Targets'!$AA$19</f>
        <v>off</v>
      </c>
      <c r="EP8" s="163">
        <f>IF(EQ8="on",'Environment &amp; Targets'!Z$24,'Environment &amp; Targets'!Z$25)</f>
        <v>18</v>
      </c>
      <c r="EQ8" s="4" t="str">
        <f>'Environment &amp; Targets'!$M$24</f>
        <v>on</v>
      </c>
      <c r="EV8" s="168"/>
      <c r="EW8" s="1" t="s">
        <v>21</v>
      </c>
      <c r="EX8" s="1"/>
      <c r="EY8" s="163">
        <f>IF(EZ8="on",Electricty!AA33,0)</f>
        <v>0</v>
      </c>
      <c r="EZ8" s="4" t="str">
        <f>'Environment &amp; Targets'!$U$19</f>
        <v>off</v>
      </c>
      <c r="FA8" s="163"/>
      <c r="FB8" s="4" t="str">
        <f>'Environment &amp; Targets'!$X$19</f>
        <v>off</v>
      </c>
      <c r="FC8" s="163">
        <f>Settings!AM32</f>
        <v>0</v>
      </c>
      <c r="FD8" s="4" t="str">
        <f>'Environment &amp; Targets'!$AA$19</f>
        <v>off</v>
      </c>
      <c r="FE8" s="163">
        <f>IF(FF8="on",'Environment &amp; Targets'!AA$24,'Environment &amp; Targets'!AA$25)</f>
        <v>18</v>
      </c>
      <c r="FF8" s="4" t="str">
        <f>'Environment &amp; Targets'!$M$24</f>
        <v>on</v>
      </c>
      <c r="FK8" s="168"/>
      <c r="FL8" s="1" t="s">
        <v>21</v>
      </c>
      <c r="FM8" s="1"/>
      <c r="FN8" s="163">
        <f>IF(FO8="on",Electricty!AB33,0)</f>
        <v>0</v>
      </c>
      <c r="FO8" s="4" t="str">
        <f>'Environment &amp; Targets'!$U$19</f>
        <v>off</v>
      </c>
      <c r="FP8" s="163"/>
      <c r="FQ8" s="4" t="str">
        <f>'Environment &amp; Targets'!$X$19</f>
        <v>off</v>
      </c>
      <c r="FR8" s="163">
        <f>Settings!AN32</f>
        <v>0</v>
      </c>
      <c r="FS8" s="4" t="str">
        <f>'Environment &amp; Targets'!$AA$19</f>
        <v>off</v>
      </c>
      <c r="FT8" s="163">
        <f>IF(FU8="on",'Environment &amp; Targets'!AB$24,'Environment &amp; Targets'!AB$25)</f>
        <v>18</v>
      </c>
      <c r="FU8" s="4" t="str">
        <f>'Environment &amp; Targets'!$M$24</f>
        <v>on</v>
      </c>
      <c r="FZ8" s="144"/>
    </row>
    <row r="9" spans="2:182" x14ac:dyDescent="0.2">
      <c r="B9" s="168"/>
      <c r="C9" s="1" t="s">
        <v>27</v>
      </c>
      <c r="D9" s="1"/>
      <c r="E9" s="163">
        <f>IF(F9="on",Electricty!Q34,0)</f>
        <v>0</v>
      </c>
      <c r="F9" s="4" t="str">
        <f>'Environment &amp; Targets'!$U$19</f>
        <v>off</v>
      </c>
      <c r="G9" s="163"/>
      <c r="H9" s="4" t="str">
        <f>'Environment &amp; Targets'!$X$19</f>
        <v>off</v>
      </c>
      <c r="I9" s="163">
        <f>Settings!AC33</f>
        <v>0</v>
      </c>
      <c r="J9" s="4" t="str">
        <f>'Environment &amp; Targets'!$AA$19</f>
        <v>off</v>
      </c>
      <c r="K9" s="163">
        <f>IF(L9="on",'Environment &amp; Targets'!Q$26,'Environment &amp; Targets'!Q$27)</f>
        <v>19</v>
      </c>
      <c r="L9" s="4" t="str">
        <f>'Environment &amp; Targets'!$M$26</f>
        <v>on</v>
      </c>
      <c r="Q9" s="168"/>
      <c r="R9" s="1" t="s">
        <v>27</v>
      </c>
      <c r="S9" s="1"/>
      <c r="T9" s="163">
        <f>IF(U9="on",Electricty!R34,0)</f>
        <v>0</v>
      </c>
      <c r="U9" s="4" t="str">
        <f>'Environment &amp; Targets'!$U$19</f>
        <v>off</v>
      </c>
      <c r="V9" s="163"/>
      <c r="W9" s="4" t="str">
        <f>'Environment &amp; Targets'!$X$19</f>
        <v>off</v>
      </c>
      <c r="X9" s="163">
        <f>Settings!AD33</f>
        <v>0</v>
      </c>
      <c r="Y9" s="4" t="str">
        <f>'Environment &amp; Targets'!$AA$19</f>
        <v>off</v>
      </c>
      <c r="Z9" s="163">
        <f>IF(AA9="on",'Environment &amp; Targets'!R$26,'Environment &amp; Targets'!R$27)</f>
        <v>19</v>
      </c>
      <c r="AA9" s="4" t="str">
        <f>'Environment &amp; Targets'!$M$26</f>
        <v>on</v>
      </c>
      <c r="AF9" s="168"/>
      <c r="AG9" s="1" t="s">
        <v>27</v>
      </c>
      <c r="AH9" s="1"/>
      <c r="AI9" s="163">
        <f>IF(AJ9="on",Electricty!S34,0)</f>
        <v>0</v>
      </c>
      <c r="AJ9" s="4" t="str">
        <f>'Environment &amp; Targets'!$U$19</f>
        <v>off</v>
      </c>
      <c r="AK9" s="163"/>
      <c r="AL9" s="4" t="str">
        <f>'Environment &amp; Targets'!$X$19</f>
        <v>off</v>
      </c>
      <c r="AM9" s="163">
        <f>Settings!AE33</f>
        <v>0</v>
      </c>
      <c r="AN9" s="4" t="str">
        <f>'Environment &amp; Targets'!$AA$19</f>
        <v>off</v>
      </c>
      <c r="AO9" s="163">
        <f>IF(AP9="on",'Environment &amp; Targets'!S$26,'Environment &amp; Targets'!S$27)</f>
        <v>19</v>
      </c>
      <c r="AP9" s="4" t="str">
        <f>'Environment &amp; Targets'!$M$26</f>
        <v>on</v>
      </c>
      <c r="AU9" s="168"/>
      <c r="AV9" s="1" t="s">
        <v>27</v>
      </c>
      <c r="AW9" s="1"/>
      <c r="AX9" s="163">
        <f>IF(AY9="on",Electricty!T34,0)</f>
        <v>0</v>
      </c>
      <c r="AY9" s="4" t="str">
        <f>'Environment &amp; Targets'!$U$19</f>
        <v>off</v>
      </c>
      <c r="AZ9" s="163"/>
      <c r="BA9" s="4" t="str">
        <f>'Environment &amp; Targets'!$X$19</f>
        <v>off</v>
      </c>
      <c r="BB9" s="163">
        <f>Settings!AF33</f>
        <v>0</v>
      </c>
      <c r="BC9" s="4" t="str">
        <f>'Environment &amp; Targets'!$AA$19</f>
        <v>off</v>
      </c>
      <c r="BD9" s="163">
        <f>IF(BE9="on",'Environment &amp; Targets'!T$26,'Environment &amp; Targets'!T$27)</f>
        <v>19</v>
      </c>
      <c r="BE9" s="4" t="str">
        <f>'Environment &amp; Targets'!$M$26</f>
        <v>on</v>
      </c>
      <c r="BJ9" s="168"/>
      <c r="BK9" s="1" t="s">
        <v>27</v>
      </c>
      <c r="BL9" s="1"/>
      <c r="BM9" s="163">
        <f>IF(BN9="on",Electricty!U34,0)</f>
        <v>0</v>
      </c>
      <c r="BN9" s="4" t="str">
        <f>'Environment &amp; Targets'!$U$19</f>
        <v>off</v>
      </c>
      <c r="BO9" s="163"/>
      <c r="BP9" s="4" t="str">
        <f>'Environment &amp; Targets'!$X$19</f>
        <v>off</v>
      </c>
      <c r="BQ9" s="163">
        <f>Settings!AG33</f>
        <v>0</v>
      </c>
      <c r="BR9" s="4" t="str">
        <f>'Environment &amp; Targets'!$AA$19</f>
        <v>off</v>
      </c>
      <c r="BS9" s="163">
        <f>IF(BT9="on",'Environment &amp; Targets'!U$26,'Environment &amp; Targets'!U$27)</f>
        <v>19</v>
      </c>
      <c r="BT9" s="4" t="str">
        <f>'Environment &amp; Targets'!$M$26</f>
        <v>on</v>
      </c>
      <c r="BY9" s="168"/>
      <c r="BZ9" s="1" t="s">
        <v>27</v>
      </c>
      <c r="CA9" s="1"/>
      <c r="CB9" s="163">
        <f>IF(CC9="on",Electricty!V34,0)</f>
        <v>0</v>
      </c>
      <c r="CC9" s="4" t="str">
        <f>'Environment &amp; Targets'!$U$19</f>
        <v>off</v>
      </c>
      <c r="CD9" s="163"/>
      <c r="CE9" s="4" t="str">
        <f>'Environment &amp; Targets'!$X$19</f>
        <v>off</v>
      </c>
      <c r="CF9" s="163">
        <f>Settings!AH33</f>
        <v>0</v>
      </c>
      <c r="CG9" s="4" t="str">
        <f>'Environment &amp; Targets'!$AA$19</f>
        <v>off</v>
      </c>
      <c r="CH9" s="163">
        <f>IF(CI9="on",'Environment &amp; Targets'!V$26,'Environment &amp; Targets'!V$27)</f>
        <v>19</v>
      </c>
      <c r="CI9" s="4" t="str">
        <f>'Environment &amp; Targets'!$M$26</f>
        <v>on</v>
      </c>
      <c r="CN9" s="168"/>
      <c r="CO9" s="1" t="s">
        <v>27</v>
      </c>
      <c r="CP9" s="1"/>
      <c r="CQ9" s="163">
        <f>IF(CR9="on",Electricty!W34,0)</f>
        <v>0</v>
      </c>
      <c r="CR9" s="4" t="str">
        <f>'Environment &amp; Targets'!$U$19</f>
        <v>off</v>
      </c>
      <c r="CS9" s="163"/>
      <c r="CT9" s="4" t="str">
        <f>'Environment &amp; Targets'!$X$19</f>
        <v>off</v>
      </c>
      <c r="CU9" s="163">
        <f>Settings!AI33</f>
        <v>0</v>
      </c>
      <c r="CV9" s="4" t="str">
        <f>'Environment &amp; Targets'!$AA$19</f>
        <v>off</v>
      </c>
      <c r="CW9" s="163">
        <f>IF(CX9="on",'Environment &amp; Targets'!W$26,'Environment &amp; Targets'!W$27)</f>
        <v>19</v>
      </c>
      <c r="CX9" s="4" t="str">
        <f>'Environment &amp; Targets'!$M$26</f>
        <v>on</v>
      </c>
      <c r="DC9" s="168"/>
      <c r="DD9" s="1" t="s">
        <v>27</v>
      </c>
      <c r="DE9" s="1"/>
      <c r="DF9" s="163">
        <f>IF(DG9="on",Electricty!X34,0)</f>
        <v>0</v>
      </c>
      <c r="DG9" s="4" t="str">
        <f>'Environment &amp; Targets'!$U$19</f>
        <v>off</v>
      </c>
      <c r="DH9" s="163"/>
      <c r="DI9" s="4" t="str">
        <f>'Environment &amp; Targets'!$X$19</f>
        <v>off</v>
      </c>
      <c r="DJ9" s="163">
        <f>Settings!AJ33</f>
        <v>0</v>
      </c>
      <c r="DK9" s="4" t="str">
        <f>'Environment &amp; Targets'!$AA$19</f>
        <v>off</v>
      </c>
      <c r="DL9" s="163">
        <f>IF(DM9="on",'Environment &amp; Targets'!X$26,'Environment &amp; Targets'!X$27)</f>
        <v>19</v>
      </c>
      <c r="DM9" s="4" t="str">
        <f>'Environment &amp; Targets'!$M$26</f>
        <v>on</v>
      </c>
      <c r="DR9" s="168"/>
      <c r="DS9" s="1" t="s">
        <v>27</v>
      </c>
      <c r="DT9" s="1"/>
      <c r="DU9" s="163">
        <f>IF(DV9="on",Electricty!Y34,0)</f>
        <v>0</v>
      </c>
      <c r="DV9" s="4" t="str">
        <f>'Environment &amp; Targets'!$U$19</f>
        <v>off</v>
      </c>
      <c r="DW9" s="163"/>
      <c r="DX9" s="4" t="str">
        <f>'Environment &amp; Targets'!$X$19</f>
        <v>off</v>
      </c>
      <c r="DY9" s="163">
        <f>Settings!AK33</f>
        <v>0</v>
      </c>
      <c r="DZ9" s="4" t="str">
        <f>'Environment &amp; Targets'!$AA$19</f>
        <v>off</v>
      </c>
      <c r="EA9" s="163">
        <f>IF(EB9="on",'Environment &amp; Targets'!Y$26,'Environment &amp; Targets'!Y$27)</f>
        <v>19</v>
      </c>
      <c r="EB9" s="4" t="str">
        <f>'Environment &amp; Targets'!$M$26</f>
        <v>on</v>
      </c>
      <c r="EG9" s="168"/>
      <c r="EH9" s="1" t="s">
        <v>27</v>
      </c>
      <c r="EI9" s="1"/>
      <c r="EJ9" s="163">
        <f>IF(EK9="on",Electricty!Z34,0)</f>
        <v>0</v>
      </c>
      <c r="EK9" s="4" t="str">
        <f>'Environment &amp; Targets'!$U$19</f>
        <v>off</v>
      </c>
      <c r="EL9" s="163"/>
      <c r="EM9" s="4" t="str">
        <f>'Environment &amp; Targets'!$X$19</f>
        <v>off</v>
      </c>
      <c r="EN9" s="163">
        <f>Settings!AL33</f>
        <v>0</v>
      </c>
      <c r="EO9" s="4" t="str">
        <f>'Environment &amp; Targets'!$AA$19</f>
        <v>off</v>
      </c>
      <c r="EP9" s="163">
        <f>IF(EQ9="on",'Environment &amp; Targets'!Z$26,'Environment &amp; Targets'!Z$27)</f>
        <v>19</v>
      </c>
      <c r="EQ9" s="4" t="str">
        <f>'Environment &amp; Targets'!$M$26</f>
        <v>on</v>
      </c>
      <c r="EV9" s="168"/>
      <c r="EW9" s="1" t="s">
        <v>27</v>
      </c>
      <c r="EX9" s="1"/>
      <c r="EY9" s="163">
        <f>IF(EZ9="on",Electricty!AA34,0)</f>
        <v>0</v>
      </c>
      <c r="EZ9" s="4" t="str">
        <f>'Environment &amp; Targets'!$U$19</f>
        <v>off</v>
      </c>
      <c r="FA9" s="163"/>
      <c r="FB9" s="4" t="str">
        <f>'Environment &amp; Targets'!$X$19</f>
        <v>off</v>
      </c>
      <c r="FC9" s="163">
        <f>Settings!AM33</f>
        <v>0</v>
      </c>
      <c r="FD9" s="4" t="str">
        <f>'Environment &amp; Targets'!$AA$19</f>
        <v>off</v>
      </c>
      <c r="FE9" s="163">
        <f>IF(FF9="on",'Environment &amp; Targets'!AA$26,'Environment &amp; Targets'!AA$27)</f>
        <v>19</v>
      </c>
      <c r="FF9" s="4" t="str">
        <f>'Environment &amp; Targets'!$M$26</f>
        <v>on</v>
      </c>
      <c r="FK9" s="168"/>
      <c r="FL9" s="1" t="s">
        <v>27</v>
      </c>
      <c r="FM9" s="1"/>
      <c r="FN9" s="163">
        <f>IF(FO9="on",Electricty!AB34,0)</f>
        <v>0</v>
      </c>
      <c r="FO9" s="4" t="str">
        <f>'Environment &amp; Targets'!$U$19</f>
        <v>off</v>
      </c>
      <c r="FP9" s="163"/>
      <c r="FQ9" s="4" t="str">
        <f>'Environment &amp; Targets'!$X$19</f>
        <v>off</v>
      </c>
      <c r="FR9" s="163">
        <f>Settings!AN33</f>
        <v>0</v>
      </c>
      <c r="FS9" s="4" t="str">
        <f>'Environment &amp; Targets'!$AA$19</f>
        <v>off</v>
      </c>
      <c r="FT9" s="163">
        <f>IF(FU9="on",'Environment &amp; Targets'!AB$26,'Environment &amp; Targets'!AB$27)</f>
        <v>19</v>
      </c>
      <c r="FU9" s="4" t="str">
        <f>'Environment &amp; Targets'!$M$26</f>
        <v>on</v>
      </c>
      <c r="FZ9" s="144"/>
    </row>
    <row r="10" spans="2:182" x14ac:dyDescent="0.2">
      <c r="B10" s="168"/>
      <c r="C10" s="1" t="s">
        <v>19</v>
      </c>
      <c r="D10" s="1"/>
      <c r="E10" s="163">
        <f>IF(F10="on",Electricty!Q35,0)</f>
        <v>0</v>
      </c>
      <c r="F10" s="4" t="str">
        <f>'Environment &amp; Targets'!$U$19</f>
        <v>off</v>
      </c>
      <c r="G10" s="163"/>
      <c r="H10" s="4" t="str">
        <f>'Environment &amp; Targets'!$X$19</f>
        <v>off</v>
      </c>
      <c r="I10" s="163">
        <f>Settings!AC34</f>
        <v>0</v>
      </c>
      <c r="J10" s="4" t="str">
        <f>'Environment &amp; Targets'!$AA$19</f>
        <v>off</v>
      </c>
      <c r="K10" s="163">
        <f>IF(L10="on",'Environment &amp; Targets'!Q$28,'Environment &amp; Targets'!Q$29)</f>
        <v>12.320169327728593</v>
      </c>
      <c r="L10" s="4" t="str">
        <f>'Environment &amp; Targets'!$M$28</f>
        <v>off</v>
      </c>
      <c r="Q10" s="168"/>
      <c r="R10" s="1" t="s">
        <v>19</v>
      </c>
      <c r="S10" s="1"/>
      <c r="T10" s="163">
        <f>IF(U10="on",Electricty!R35,0)</f>
        <v>0</v>
      </c>
      <c r="U10" s="4" t="str">
        <f>'Environment &amp; Targets'!$U$19</f>
        <v>off</v>
      </c>
      <c r="V10" s="163"/>
      <c r="W10" s="4" t="str">
        <f>'Environment &amp; Targets'!$X$19</f>
        <v>off</v>
      </c>
      <c r="X10" s="163">
        <f>Settings!AD34</f>
        <v>0</v>
      </c>
      <c r="Y10" s="4" t="str">
        <f>'Environment &amp; Targets'!$AA$19</f>
        <v>off</v>
      </c>
      <c r="Z10" s="163">
        <f>IF(AA10="on",'Environment &amp; Targets'!R$28,'Environment &amp; Targets'!R$29)</f>
        <v>12.766808761247489</v>
      </c>
      <c r="AA10" s="4" t="str">
        <f>'Environment &amp; Targets'!$M$28</f>
        <v>off</v>
      </c>
      <c r="AF10" s="168"/>
      <c r="AG10" s="1" t="s">
        <v>19</v>
      </c>
      <c r="AH10" s="1"/>
      <c r="AI10" s="163">
        <f>IF(AJ10="on",Electricty!S35,0)</f>
        <v>0</v>
      </c>
      <c r="AJ10" s="4" t="str">
        <f>'Environment &amp; Targets'!$U$19</f>
        <v>off</v>
      </c>
      <c r="AK10" s="163"/>
      <c r="AL10" s="4" t="str">
        <f>'Environment &amp; Targets'!$X$19</f>
        <v>off</v>
      </c>
      <c r="AM10" s="163">
        <f>Settings!AE34</f>
        <v>0</v>
      </c>
      <c r="AN10" s="4" t="str">
        <f>'Environment &amp; Targets'!$AA$19</f>
        <v>off</v>
      </c>
      <c r="AO10" s="163">
        <f>IF(AP10="on",'Environment &amp; Targets'!S$28,'Environment &amp; Targets'!S$29)</f>
        <v>13.3557404036751</v>
      </c>
      <c r="AP10" s="4" t="str">
        <f>'Environment &amp; Targets'!$M$28</f>
        <v>off</v>
      </c>
      <c r="AU10" s="168"/>
      <c r="AV10" s="1" t="s">
        <v>19</v>
      </c>
      <c r="AW10" s="1"/>
      <c r="AX10" s="163">
        <f>IF(AY10="on",Electricty!T35,0)</f>
        <v>0</v>
      </c>
      <c r="AY10" s="4" t="str">
        <f>'Environment &amp; Targets'!$U$19</f>
        <v>off</v>
      </c>
      <c r="AZ10" s="163"/>
      <c r="BA10" s="4" t="str">
        <f>'Environment &amp; Targets'!$X$19</f>
        <v>off</v>
      </c>
      <c r="BB10" s="163">
        <f>Settings!AF34</f>
        <v>0</v>
      </c>
      <c r="BC10" s="4" t="str">
        <f>'Environment &amp; Targets'!$AA$19</f>
        <v>off</v>
      </c>
      <c r="BD10" s="163">
        <f>IF(BE10="on",'Environment &amp; Targets'!T$28,'Environment &amp; Targets'!T$29)</f>
        <v>14.320165375167221</v>
      </c>
      <c r="BE10" s="4" t="str">
        <f>'Environment &amp; Targets'!$M$28</f>
        <v>off</v>
      </c>
      <c r="BJ10" s="168"/>
      <c r="BK10" s="1" t="s">
        <v>19</v>
      </c>
      <c r="BL10" s="1"/>
      <c r="BM10" s="163">
        <f>IF(BN10="on",Electricty!U35,0)</f>
        <v>0</v>
      </c>
      <c r="BN10" s="4" t="str">
        <f>'Environment &amp; Targets'!$U$19</f>
        <v>off</v>
      </c>
      <c r="BO10" s="163"/>
      <c r="BP10" s="4" t="str">
        <f>'Environment &amp; Targets'!$X$19</f>
        <v>off</v>
      </c>
      <c r="BQ10" s="163">
        <f>Settings!AG34</f>
        <v>0</v>
      </c>
      <c r="BR10" s="4" t="str">
        <f>'Environment &amp; Targets'!$AA$19</f>
        <v>off</v>
      </c>
      <c r="BS10" s="163">
        <f>IF(BT10="on",'Environment &amp; Targets'!U$28,'Environment &amp; Targets'!U$29)</f>
        <v>14.98024312204916</v>
      </c>
      <c r="BT10" s="4" t="str">
        <f>'Environment &amp; Targets'!$M$28</f>
        <v>off</v>
      </c>
      <c r="BY10" s="168"/>
      <c r="BZ10" s="1" t="s">
        <v>19</v>
      </c>
      <c r="CA10" s="1"/>
      <c r="CB10" s="163">
        <f>IF(CC10="on",Electricty!V35,0)</f>
        <v>0</v>
      </c>
      <c r="CC10" s="4" t="str">
        <f>'Environment &amp; Targets'!$U$19</f>
        <v>off</v>
      </c>
      <c r="CD10" s="163"/>
      <c r="CE10" s="4" t="str">
        <f>'Environment &amp; Targets'!$X$19</f>
        <v>off</v>
      </c>
      <c r="CF10" s="163">
        <f>Settings!AH34</f>
        <v>0</v>
      </c>
      <c r="CG10" s="4" t="str">
        <f>'Environment &amp; Targets'!$AA$19</f>
        <v>off</v>
      </c>
      <c r="CH10" s="163">
        <f>IF(CI10="on",'Environment &amp; Targets'!V$28,'Environment &amp; Targets'!V$29)</f>
        <v>15.640320868931084</v>
      </c>
      <c r="CI10" s="4" t="str">
        <f>'Environment &amp; Targets'!$M$28</f>
        <v>off</v>
      </c>
      <c r="CN10" s="168"/>
      <c r="CO10" s="1" t="s">
        <v>19</v>
      </c>
      <c r="CP10" s="1"/>
      <c r="CQ10" s="163">
        <f>IF(CR10="on",Electricty!W35,0)</f>
        <v>0</v>
      </c>
      <c r="CR10" s="4" t="str">
        <f>'Environment &amp; Targets'!$U$19</f>
        <v>off</v>
      </c>
      <c r="CS10" s="163"/>
      <c r="CT10" s="4" t="str">
        <f>'Environment &amp; Targets'!$X$19</f>
        <v>off</v>
      </c>
      <c r="CU10" s="163">
        <f>Settings!AI34</f>
        <v>0</v>
      </c>
      <c r="CV10" s="4" t="str">
        <f>'Environment &amp; Targets'!$AA$19</f>
        <v>off</v>
      </c>
      <c r="CW10" s="163">
        <f>IF(CX10="on",'Environment &amp; Targets'!W$28,'Environment &amp; Targets'!W$29)</f>
        <v>15.782613077839773</v>
      </c>
      <c r="CX10" s="4" t="str">
        <f>'Environment &amp; Targets'!$M$28</f>
        <v>off</v>
      </c>
      <c r="DC10" s="168"/>
      <c r="DD10" s="1" t="s">
        <v>19</v>
      </c>
      <c r="DE10" s="1"/>
      <c r="DF10" s="163">
        <f>IF(DG10="on",Electricty!X35,0)</f>
        <v>0</v>
      </c>
      <c r="DG10" s="4" t="str">
        <f>'Environment &amp; Targets'!$U$19</f>
        <v>off</v>
      </c>
      <c r="DH10" s="163"/>
      <c r="DI10" s="4" t="str">
        <f>'Environment &amp; Targets'!$X$19</f>
        <v>off</v>
      </c>
      <c r="DJ10" s="163">
        <f>Settings!AJ34</f>
        <v>0</v>
      </c>
      <c r="DK10" s="4" t="str">
        <f>'Environment &amp; Targets'!$AA$19</f>
        <v>off</v>
      </c>
      <c r="DL10" s="163">
        <f>IF(DM10="on",'Environment &amp; Targets'!X$28,'Environment &amp; Targets'!X$29)</f>
        <v>15.711466973385434</v>
      </c>
      <c r="DM10" s="4" t="str">
        <f>'Environment &amp; Targets'!$M$28</f>
        <v>off</v>
      </c>
      <c r="DR10" s="168"/>
      <c r="DS10" s="1" t="s">
        <v>19</v>
      </c>
      <c r="DT10" s="1"/>
      <c r="DU10" s="163">
        <f>IF(DV10="on",Electricty!Y35,0)</f>
        <v>0</v>
      </c>
      <c r="DV10" s="4" t="str">
        <f>'Environment &amp; Targets'!$U$19</f>
        <v>off</v>
      </c>
      <c r="DW10" s="163"/>
      <c r="DX10" s="4" t="str">
        <f>'Environment &amp; Targets'!$X$19</f>
        <v>off</v>
      </c>
      <c r="DY10" s="163">
        <f>Settings!AK34</f>
        <v>0</v>
      </c>
      <c r="DZ10" s="4" t="str">
        <f>'Environment &amp; Targets'!$AA$19</f>
        <v>off</v>
      </c>
      <c r="EA10" s="163">
        <f>IF(EB10="on",'Environment &amp; Targets'!Y$28,'Environment &amp; Targets'!Y$29)</f>
        <v>15.122535330957831</v>
      </c>
      <c r="EB10" s="4" t="str">
        <f>'Environment &amp; Targets'!$M$28</f>
        <v>off</v>
      </c>
      <c r="EG10" s="168"/>
      <c r="EH10" s="1" t="s">
        <v>19</v>
      </c>
      <c r="EI10" s="1"/>
      <c r="EJ10" s="163">
        <f>IF(EK10="on",Electricty!Z35,0)</f>
        <v>0</v>
      </c>
      <c r="EK10" s="4" t="str">
        <f>'Environment &amp; Targets'!$U$19</f>
        <v>off</v>
      </c>
      <c r="EL10" s="163"/>
      <c r="EM10" s="4" t="str">
        <f>'Environment &amp; Targets'!$X$19</f>
        <v>off</v>
      </c>
      <c r="EN10" s="163">
        <f>Settings!AL34</f>
        <v>0</v>
      </c>
      <c r="EO10" s="4" t="str">
        <f>'Environment &amp; Targets'!$AA$19</f>
        <v>off</v>
      </c>
      <c r="EP10" s="163">
        <f>IF(EQ10="on",'Environment &amp; Targets'!Z$28,'Environment &amp; Targets'!Z$29)</f>
        <v>14.462457584075906</v>
      </c>
      <c r="EQ10" s="4" t="str">
        <f>'Environment &amp; Targets'!$M$28</f>
        <v>off</v>
      </c>
      <c r="EV10" s="168"/>
      <c r="EW10" s="1" t="s">
        <v>19</v>
      </c>
      <c r="EX10" s="1"/>
      <c r="EY10" s="163">
        <f>IF(EZ10="on",Electricty!AA35,0)</f>
        <v>0</v>
      </c>
      <c r="EZ10" s="4" t="str">
        <f>'Environment &amp; Targets'!$U$19</f>
        <v>off</v>
      </c>
      <c r="FA10" s="163"/>
      <c r="FB10" s="4" t="str">
        <f>'Environment &amp; Targets'!$X$19</f>
        <v>off</v>
      </c>
      <c r="FC10" s="163">
        <f>Settings!AM34</f>
        <v>0</v>
      </c>
      <c r="FD10" s="4" t="str">
        <f>'Environment &amp; Targets'!$AA$19</f>
        <v>off</v>
      </c>
      <c r="FE10" s="163">
        <f>IF(FF10="on",'Environment &amp; Targets'!AA$28,'Environment &amp; Targets'!AA$29)</f>
        <v>13.731233732739639</v>
      </c>
      <c r="FF10" s="4" t="str">
        <f>'Environment &amp; Targets'!$M$28</f>
        <v>off</v>
      </c>
      <c r="FK10" s="168"/>
      <c r="FL10" s="1" t="s">
        <v>19</v>
      </c>
      <c r="FM10" s="1"/>
      <c r="FN10" s="163">
        <f>IF(FO10="on",Electricty!AB35,0)</f>
        <v>0</v>
      </c>
      <c r="FO10" s="4" t="str">
        <f>'Environment &amp; Targets'!$U$19</f>
        <v>off</v>
      </c>
      <c r="FP10" s="163"/>
      <c r="FQ10" s="4" t="str">
        <f>'Environment &amp; Targets'!$X$19</f>
        <v>off</v>
      </c>
      <c r="FR10" s="163">
        <f>Settings!AN34</f>
        <v>0</v>
      </c>
      <c r="FS10" s="4" t="str">
        <f>'Environment &amp; Targets'!$AA$19</f>
        <v>off</v>
      </c>
      <c r="FT10" s="163">
        <f>IF(FU10="on",'Environment &amp; Targets'!AB$28,'Environment &amp; Targets'!AB$29)</f>
        <v>13.213448194766443</v>
      </c>
      <c r="FU10" s="4" t="str">
        <f>'Environment &amp; Targets'!$M$28</f>
        <v>off</v>
      </c>
      <c r="FZ10" s="144"/>
    </row>
    <row r="11" spans="2:182" x14ac:dyDescent="0.2">
      <c r="B11" s="168"/>
      <c r="C11" s="1" t="s">
        <v>49</v>
      </c>
      <c r="D11" s="1"/>
      <c r="E11" s="163"/>
      <c r="F11" s="9"/>
      <c r="G11" s="163"/>
      <c r="I11" s="163"/>
      <c r="K11" s="163">
        <f>'Environment &amp; Targets'!$Q$15</f>
        <v>12</v>
      </c>
      <c r="Q11" s="168"/>
      <c r="R11" s="1" t="s">
        <v>49</v>
      </c>
      <c r="S11" s="1"/>
      <c r="T11" s="163"/>
      <c r="U11" s="9"/>
      <c r="V11" s="163"/>
      <c r="X11" s="163"/>
      <c r="Z11" s="163">
        <f>'Environment &amp; Targets'!$R$15</f>
        <v>12.5</v>
      </c>
      <c r="AF11" s="168"/>
      <c r="AG11" s="1" t="s">
        <v>49</v>
      </c>
      <c r="AH11" s="1"/>
      <c r="AI11" s="163"/>
      <c r="AJ11" s="9"/>
      <c r="AK11" s="163"/>
      <c r="AM11" s="163"/>
      <c r="AO11" s="163">
        <f>'Environment &amp; Targets'!$S$15</f>
        <v>13</v>
      </c>
      <c r="AU11" s="168"/>
      <c r="AV11" s="1" t="s">
        <v>49</v>
      </c>
      <c r="AW11" s="1"/>
      <c r="AX11" s="163"/>
      <c r="AY11" s="9"/>
      <c r="AZ11" s="163"/>
      <c r="BB11" s="163"/>
      <c r="BD11" s="163">
        <f>'Environment &amp; Targets'!$T$15</f>
        <v>14</v>
      </c>
      <c r="BJ11" s="168"/>
      <c r="BK11" s="1" t="s">
        <v>49</v>
      </c>
      <c r="BL11" s="1"/>
      <c r="BM11" s="163"/>
      <c r="BN11" s="9"/>
      <c r="BO11" s="163"/>
      <c r="BQ11" s="163"/>
      <c r="BS11" s="163">
        <f>'Environment &amp; Targets'!$U$15</f>
        <v>14.5</v>
      </c>
      <c r="BY11" s="168"/>
      <c r="BZ11" s="1" t="s">
        <v>49</v>
      </c>
      <c r="CA11" s="1"/>
      <c r="CB11" s="163"/>
      <c r="CC11" s="9"/>
      <c r="CD11" s="163"/>
      <c r="CF11" s="163"/>
      <c r="CH11" s="163">
        <f>'Environment &amp; Targets'!$V$15</f>
        <v>15</v>
      </c>
      <c r="CN11" s="168"/>
      <c r="CO11" s="1" t="s">
        <v>49</v>
      </c>
      <c r="CP11" s="1"/>
      <c r="CQ11" s="163"/>
      <c r="CR11" s="9"/>
      <c r="CS11" s="163"/>
      <c r="CU11" s="163"/>
      <c r="CW11" s="163">
        <f>'Environment &amp; Targets'!$W$15</f>
        <v>15</v>
      </c>
      <c r="DC11" s="168"/>
      <c r="DD11" s="1" t="s">
        <v>49</v>
      </c>
      <c r="DE11" s="1"/>
      <c r="DF11" s="163"/>
      <c r="DG11" s="9"/>
      <c r="DH11" s="163"/>
      <c r="DJ11" s="163"/>
      <c r="DL11" s="163">
        <f>'Environment &amp; Targets'!$X$15</f>
        <v>15</v>
      </c>
      <c r="DR11" s="168"/>
      <c r="DS11" s="1" t="s">
        <v>49</v>
      </c>
      <c r="DT11" s="1"/>
      <c r="DU11" s="163"/>
      <c r="DV11" s="9"/>
      <c r="DW11" s="163"/>
      <c r="DY11" s="163"/>
      <c r="EA11" s="163">
        <f>'Environment &amp; Targets'!$Y$15</f>
        <v>14.5</v>
      </c>
      <c r="EG11" s="168"/>
      <c r="EH11" s="1" t="s">
        <v>49</v>
      </c>
      <c r="EI11" s="1"/>
      <c r="EJ11" s="163"/>
      <c r="EK11" s="9"/>
      <c r="EL11" s="163"/>
      <c r="EN11" s="163"/>
      <c r="EP11" s="163">
        <f>'Environment &amp; Targets'!$Z$15</f>
        <v>14</v>
      </c>
      <c r="EV11" s="168"/>
      <c r="EW11" s="1" t="s">
        <v>49</v>
      </c>
      <c r="EX11" s="1"/>
      <c r="EY11" s="163"/>
      <c r="EZ11" s="9"/>
      <c r="FA11" s="163"/>
      <c r="FC11" s="163"/>
      <c r="FE11" s="163">
        <f>'Environment &amp; Targets'!$AA$15</f>
        <v>13.5</v>
      </c>
      <c r="FK11" s="168"/>
      <c r="FL11" s="1" t="s">
        <v>49</v>
      </c>
      <c r="FM11" s="1"/>
      <c r="FN11" s="163"/>
      <c r="FO11" s="9"/>
      <c r="FP11" s="163"/>
      <c r="FR11" s="163"/>
      <c r="FT11" s="163">
        <f>'Environment &amp; Targets'!$AB$15</f>
        <v>13</v>
      </c>
      <c r="FZ11" s="144"/>
    </row>
    <row r="12" spans="2:182" x14ac:dyDescent="0.2">
      <c r="B12" s="168"/>
      <c r="Q12" s="168"/>
      <c r="AF12" s="168"/>
      <c r="AU12" s="168"/>
      <c r="BJ12" s="168"/>
      <c r="BY12" s="168"/>
      <c r="CN12" s="168"/>
      <c r="DC12" s="168"/>
      <c r="DR12" s="168"/>
      <c r="EG12" s="168"/>
      <c r="EV12" s="168"/>
      <c r="FK12" s="168"/>
      <c r="FZ12" s="144"/>
    </row>
    <row r="13" spans="2:182" s="15" customFormat="1" ht="34" x14ac:dyDescent="0.2">
      <c r="B13" s="169"/>
      <c r="E13" s="15" t="s">
        <v>39</v>
      </c>
      <c r="F13" s="15" t="s">
        <v>36</v>
      </c>
      <c r="G13" s="15" t="s">
        <v>37</v>
      </c>
      <c r="H13" s="15" t="s">
        <v>38</v>
      </c>
      <c r="I13" s="15" t="s">
        <v>20</v>
      </c>
      <c r="J13" s="15" t="s">
        <v>21</v>
      </c>
      <c r="K13" s="15" t="s">
        <v>27</v>
      </c>
      <c r="L13" s="15" t="s">
        <v>19</v>
      </c>
      <c r="M13" s="15" t="s">
        <v>35</v>
      </c>
      <c r="Q13" s="169"/>
      <c r="T13" s="15" t="s">
        <v>39</v>
      </c>
      <c r="U13" s="15" t="s">
        <v>36</v>
      </c>
      <c r="V13" s="15" t="s">
        <v>37</v>
      </c>
      <c r="W13" s="15" t="s">
        <v>38</v>
      </c>
      <c r="X13" s="15" t="s">
        <v>20</v>
      </c>
      <c r="Y13" s="15" t="s">
        <v>21</v>
      </c>
      <c r="Z13" s="15" t="s">
        <v>27</v>
      </c>
      <c r="AA13" s="15" t="s">
        <v>19</v>
      </c>
      <c r="AB13" s="15" t="s">
        <v>35</v>
      </c>
      <c r="AF13" s="169"/>
      <c r="AI13" s="15" t="s">
        <v>39</v>
      </c>
      <c r="AJ13" s="15" t="s">
        <v>36</v>
      </c>
      <c r="AK13" s="15" t="s">
        <v>37</v>
      </c>
      <c r="AL13" s="15" t="s">
        <v>38</v>
      </c>
      <c r="AM13" s="15" t="s">
        <v>20</v>
      </c>
      <c r="AN13" s="15" t="s">
        <v>21</v>
      </c>
      <c r="AO13" s="15" t="s">
        <v>27</v>
      </c>
      <c r="AP13" s="15" t="s">
        <v>19</v>
      </c>
      <c r="AQ13" s="15" t="s">
        <v>35</v>
      </c>
      <c r="AU13" s="169"/>
      <c r="AX13" s="15" t="s">
        <v>39</v>
      </c>
      <c r="AY13" s="15" t="s">
        <v>36</v>
      </c>
      <c r="AZ13" s="15" t="s">
        <v>37</v>
      </c>
      <c r="BA13" s="15" t="s">
        <v>38</v>
      </c>
      <c r="BB13" s="15" t="s">
        <v>20</v>
      </c>
      <c r="BC13" s="15" t="s">
        <v>21</v>
      </c>
      <c r="BD13" s="15" t="s">
        <v>27</v>
      </c>
      <c r="BE13" s="15" t="s">
        <v>19</v>
      </c>
      <c r="BF13" s="15" t="s">
        <v>35</v>
      </c>
      <c r="BJ13" s="169"/>
      <c r="BM13" s="15" t="s">
        <v>39</v>
      </c>
      <c r="BN13" s="15" t="s">
        <v>36</v>
      </c>
      <c r="BO13" s="15" t="s">
        <v>37</v>
      </c>
      <c r="BP13" s="15" t="s">
        <v>38</v>
      </c>
      <c r="BQ13" s="15" t="s">
        <v>20</v>
      </c>
      <c r="BR13" s="15" t="s">
        <v>21</v>
      </c>
      <c r="BS13" s="15" t="s">
        <v>27</v>
      </c>
      <c r="BT13" s="15" t="s">
        <v>19</v>
      </c>
      <c r="BU13" s="15" t="s">
        <v>35</v>
      </c>
      <c r="BY13" s="169"/>
      <c r="CB13" s="15" t="s">
        <v>39</v>
      </c>
      <c r="CC13" s="15" t="s">
        <v>36</v>
      </c>
      <c r="CD13" s="15" t="s">
        <v>37</v>
      </c>
      <c r="CE13" s="15" t="s">
        <v>38</v>
      </c>
      <c r="CF13" s="15" t="s">
        <v>20</v>
      </c>
      <c r="CG13" s="15" t="s">
        <v>21</v>
      </c>
      <c r="CH13" s="15" t="s">
        <v>27</v>
      </c>
      <c r="CI13" s="15" t="s">
        <v>19</v>
      </c>
      <c r="CJ13" s="15" t="s">
        <v>35</v>
      </c>
      <c r="CN13" s="169"/>
      <c r="CQ13" s="15" t="s">
        <v>39</v>
      </c>
      <c r="CR13" s="15" t="s">
        <v>36</v>
      </c>
      <c r="CS13" s="15" t="s">
        <v>37</v>
      </c>
      <c r="CT13" s="15" t="s">
        <v>38</v>
      </c>
      <c r="CU13" s="15" t="s">
        <v>20</v>
      </c>
      <c r="CV13" s="15" t="s">
        <v>21</v>
      </c>
      <c r="CW13" s="15" t="s">
        <v>27</v>
      </c>
      <c r="CX13" s="15" t="s">
        <v>19</v>
      </c>
      <c r="CY13" s="15" t="s">
        <v>35</v>
      </c>
      <c r="DC13" s="169"/>
      <c r="DF13" s="15" t="s">
        <v>39</v>
      </c>
      <c r="DG13" s="15" t="s">
        <v>36</v>
      </c>
      <c r="DH13" s="15" t="s">
        <v>37</v>
      </c>
      <c r="DI13" s="15" t="s">
        <v>38</v>
      </c>
      <c r="DJ13" s="15" t="s">
        <v>20</v>
      </c>
      <c r="DK13" s="15" t="s">
        <v>21</v>
      </c>
      <c r="DL13" s="15" t="s">
        <v>27</v>
      </c>
      <c r="DM13" s="15" t="s">
        <v>19</v>
      </c>
      <c r="DN13" s="15" t="s">
        <v>35</v>
      </c>
      <c r="DR13" s="169"/>
      <c r="DU13" s="15" t="s">
        <v>39</v>
      </c>
      <c r="DV13" s="15" t="s">
        <v>36</v>
      </c>
      <c r="DW13" s="15" t="s">
        <v>37</v>
      </c>
      <c r="DX13" s="15" t="s">
        <v>38</v>
      </c>
      <c r="DY13" s="15" t="s">
        <v>20</v>
      </c>
      <c r="DZ13" s="15" t="s">
        <v>21</v>
      </c>
      <c r="EA13" s="15" t="s">
        <v>27</v>
      </c>
      <c r="EB13" s="15" t="s">
        <v>19</v>
      </c>
      <c r="EC13" s="15" t="s">
        <v>35</v>
      </c>
      <c r="EG13" s="169"/>
      <c r="EJ13" s="15" t="s">
        <v>39</v>
      </c>
      <c r="EK13" s="15" t="s">
        <v>36</v>
      </c>
      <c r="EL13" s="15" t="s">
        <v>37</v>
      </c>
      <c r="EM13" s="15" t="s">
        <v>38</v>
      </c>
      <c r="EN13" s="15" t="s">
        <v>20</v>
      </c>
      <c r="EO13" s="15" t="s">
        <v>21</v>
      </c>
      <c r="EP13" s="15" t="s">
        <v>27</v>
      </c>
      <c r="EQ13" s="15" t="s">
        <v>19</v>
      </c>
      <c r="ER13" s="15" t="s">
        <v>35</v>
      </c>
      <c r="EV13" s="169"/>
      <c r="EY13" s="15" t="s">
        <v>39</v>
      </c>
      <c r="EZ13" s="15" t="s">
        <v>36</v>
      </c>
      <c r="FA13" s="15" t="s">
        <v>37</v>
      </c>
      <c r="FB13" s="15" t="s">
        <v>38</v>
      </c>
      <c r="FC13" s="15" t="s">
        <v>20</v>
      </c>
      <c r="FD13" s="15" t="s">
        <v>21</v>
      </c>
      <c r="FE13" s="15" t="s">
        <v>27</v>
      </c>
      <c r="FF13" s="15" t="s">
        <v>19</v>
      </c>
      <c r="FG13" s="15" t="s">
        <v>35</v>
      </c>
      <c r="FK13" s="169"/>
      <c r="FN13" s="15" t="s">
        <v>39</v>
      </c>
      <c r="FO13" s="15" t="s">
        <v>36</v>
      </c>
      <c r="FP13" s="15" t="s">
        <v>37</v>
      </c>
      <c r="FQ13" s="15" t="s">
        <v>38</v>
      </c>
      <c r="FR13" s="15" t="s">
        <v>20</v>
      </c>
      <c r="FS13" s="15" t="s">
        <v>21</v>
      </c>
      <c r="FT13" s="15" t="s">
        <v>27</v>
      </c>
      <c r="FU13" s="15" t="s">
        <v>19</v>
      </c>
      <c r="FV13" s="15" t="s">
        <v>35</v>
      </c>
      <c r="FZ13" s="145"/>
    </row>
    <row r="14" spans="2:182" ht="17" x14ac:dyDescent="0.2">
      <c r="B14" s="168"/>
      <c r="C14" s="16" t="s">
        <v>34</v>
      </c>
      <c r="D14" s="4" t="s">
        <v>40</v>
      </c>
      <c r="E14" s="163">
        <f>$K6</f>
        <v>-1</v>
      </c>
      <c r="F14" s="163">
        <f t="shared" ref="F14:H14" si="0">$K6</f>
        <v>-1</v>
      </c>
      <c r="G14" s="163">
        <f t="shared" si="0"/>
        <v>-1</v>
      </c>
      <c r="H14" s="163">
        <f t="shared" si="0"/>
        <v>-1</v>
      </c>
      <c r="I14" s="17">
        <f>K7</f>
        <v>17</v>
      </c>
      <c r="J14" s="17">
        <f>K8</f>
        <v>18</v>
      </c>
      <c r="K14" s="163">
        <f>K9</f>
        <v>19</v>
      </c>
      <c r="L14" s="163">
        <f>K10</f>
        <v>12.320169327728593</v>
      </c>
      <c r="M14" s="163">
        <f>K11</f>
        <v>12</v>
      </c>
      <c r="Q14" s="168"/>
      <c r="R14" s="16" t="s">
        <v>34</v>
      </c>
      <c r="S14" s="4" t="s">
        <v>40</v>
      </c>
      <c r="T14" s="163">
        <f>$Z6</f>
        <v>0</v>
      </c>
      <c r="U14" s="163">
        <f t="shared" ref="U14:W14" si="1">$Z6</f>
        <v>0</v>
      </c>
      <c r="V14" s="163">
        <f t="shared" si="1"/>
        <v>0</v>
      </c>
      <c r="W14" s="163">
        <f t="shared" si="1"/>
        <v>0</v>
      </c>
      <c r="X14" s="17">
        <f>Z7</f>
        <v>17</v>
      </c>
      <c r="Y14" s="17">
        <f>Z8</f>
        <v>18</v>
      </c>
      <c r="Z14" s="163">
        <f>Z9</f>
        <v>19</v>
      </c>
      <c r="AA14" s="163">
        <f>Z10</f>
        <v>12.766808761247489</v>
      </c>
      <c r="AB14" s="163">
        <f>Z11</f>
        <v>12.5</v>
      </c>
      <c r="AF14" s="168"/>
      <c r="AG14" s="16" t="s">
        <v>34</v>
      </c>
      <c r="AH14" s="4" t="s">
        <v>40</v>
      </c>
      <c r="AI14" s="163">
        <f>AH15</f>
        <v>3</v>
      </c>
      <c r="AJ14" s="163">
        <f>AH16</f>
        <v>3</v>
      </c>
      <c r="AK14" s="163">
        <f>AH17</f>
        <v>3</v>
      </c>
      <c r="AL14" s="163">
        <f>AH18</f>
        <v>3</v>
      </c>
      <c r="AM14" s="17">
        <f>AO7</f>
        <v>17</v>
      </c>
      <c r="AN14" s="17">
        <f>AO8</f>
        <v>18</v>
      </c>
      <c r="AO14" s="163">
        <f>AO9</f>
        <v>19</v>
      </c>
      <c r="AP14" s="163">
        <f>AO10</f>
        <v>13.3557404036751</v>
      </c>
      <c r="AQ14" s="163">
        <f>AO11</f>
        <v>13</v>
      </c>
      <c r="AU14" s="168"/>
      <c r="AV14" s="16" t="s">
        <v>34</v>
      </c>
      <c r="AW14" s="4" t="s">
        <v>40</v>
      </c>
      <c r="AX14" s="163">
        <f>AW15</f>
        <v>6</v>
      </c>
      <c r="AY14" s="163">
        <f>AW16</f>
        <v>6</v>
      </c>
      <c r="AZ14" s="163">
        <f>AW17</f>
        <v>6</v>
      </c>
      <c r="BA14" s="163">
        <f>AW18</f>
        <v>6</v>
      </c>
      <c r="BB14" s="17">
        <f>BD7</f>
        <v>17</v>
      </c>
      <c r="BC14" s="17">
        <f>BD8</f>
        <v>18</v>
      </c>
      <c r="BD14" s="163">
        <f>BD9</f>
        <v>19</v>
      </c>
      <c r="BE14" s="163">
        <f>BD10</f>
        <v>14.320165375167221</v>
      </c>
      <c r="BF14" s="163">
        <f>BD11</f>
        <v>14</v>
      </c>
      <c r="BJ14" s="168"/>
      <c r="BK14" s="16" t="s">
        <v>34</v>
      </c>
      <c r="BL14" s="4" t="s">
        <v>40</v>
      </c>
      <c r="BM14" s="163">
        <f>BL15</f>
        <v>10</v>
      </c>
      <c r="BN14" s="163">
        <f>BL16</f>
        <v>10</v>
      </c>
      <c r="BO14" s="163">
        <f>BL17</f>
        <v>10</v>
      </c>
      <c r="BP14" s="163">
        <f>BL18</f>
        <v>10</v>
      </c>
      <c r="BQ14" s="17">
        <f>BS7</f>
        <v>17</v>
      </c>
      <c r="BR14" s="17">
        <f>BS8</f>
        <v>18</v>
      </c>
      <c r="BS14" s="163">
        <f>BS9</f>
        <v>19</v>
      </c>
      <c r="BT14" s="163">
        <f>BS10</f>
        <v>14.98024312204916</v>
      </c>
      <c r="BU14" s="163">
        <f>BS11</f>
        <v>14.5</v>
      </c>
      <c r="BY14" s="168"/>
      <c r="BZ14" s="16" t="s">
        <v>34</v>
      </c>
      <c r="CA14" s="4" t="s">
        <v>40</v>
      </c>
      <c r="CB14" s="163">
        <f>CA15</f>
        <v>14</v>
      </c>
      <c r="CC14" s="163">
        <f>CA16</f>
        <v>14</v>
      </c>
      <c r="CD14" s="163">
        <f>CA17</f>
        <v>14</v>
      </c>
      <c r="CE14" s="163">
        <f>CA18</f>
        <v>14</v>
      </c>
      <c r="CF14" s="17">
        <f>CH7</f>
        <v>17</v>
      </c>
      <c r="CG14" s="17">
        <f>CH8</f>
        <v>18</v>
      </c>
      <c r="CH14" s="163">
        <f>CH9</f>
        <v>19</v>
      </c>
      <c r="CI14" s="163">
        <f>CH10</f>
        <v>15.640320868931084</v>
      </c>
      <c r="CJ14" s="163">
        <f>CH11</f>
        <v>15</v>
      </c>
      <c r="CN14" s="168"/>
      <c r="CO14" s="16" t="s">
        <v>34</v>
      </c>
      <c r="CP14" s="4" t="s">
        <v>40</v>
      </c>
      <c r="CQ14" s="163">
        <f>CP15</f>
        <v>16</v>
      </c>
      <c r="CR14" s="163">
        <f>CP16</f>
        <v>16</v>
      </c>
      <c r="CS14" s="163">
        <f>CP17</f>
        <v>16</v>
      </c>
      <c r="CT14" s="163">
        <f>CP18</f>
        <v>16</v>
      </c>
      <c r="CU14" s="17">
        <f>CW7</f>
        <v>17</v>
      </c>
      <c r="CV14" s="17">
        <f>CW8</f>
        <v>18</v>
      </c>
      <c r="CW14" s="163">
        <f>CW9</f>
        <v>19</v>
      </c>
      <c r="CX14" s="163">
        <f>CW10</f>
        <v>15.782613077839773</v>
      </c>
      <c r="CY14" s="163">
        <f>CW11</f>
        <v>15</v>
      </c>
      <c r="DC14" s="168"/>
      <c r="DD14" s="16" t="s">
        <v>34</v>
      </c>
      <c r="DE14" s="4" t="s">
        <v>40</v>
      </c>
      <c r="DF14" s="163">
        <f>DE15</f>
        <v>15</v>
      </c>
      <c r="DG14" s="163">
        <f>DE16</f>
        <v>15</v>
      </c>
      <c r="DH14" s="163">
        <f>DE17</f>
        <v>15</v>
      </c>
      <c r="DI14" s="163">
        <f>DE18</f>
        <v>15</v>
      </c>
      <c r="DJ14" s="17">
        <f>DL7</f>
        <v>17</v>
      </c>
      <c r="DK14" s="17">
        <f>DL8</f>
        <v>18</v>
      </c>
      <c r="DL14" s="163">
        <f>DL9</f>
        <v>19</v>
      </c>
      <c r="DM14" s="163">
        <f>DL10</f>
        <v>15.711466973385434</v>
      </c>
      <c r="DN14" s="163">
        <f>DL11</f>
        <v>15</v>
      </c>
      <c r="DR14" s="168"/>
      <c r="DS14" s="16" t="s">
        <v>34</v>
      </c>
      <c r="DT14" s="4" t="s">
        <v>40</v>
      </c>
      <c r="DU14" s="163">
        <f>DT15</f>
        <v>12</v>
      </c>
      <c r="DV14" s="163">
        <f>DT16</f>
        <v>12</v>
      </c>
      <c r="DW14" s="163">
        <f>DT17</f>
        <v>12</v>
      </c>
      <c r="DX14" s="163">
        <f>DT18</f>
        <v>12</v>
      </c>
      <c r="DY14" s="17">
        <f>EA7</f>
        <v>17</v>
      </c>
      <c r="DZ14" s="17">
        <f>EA8</f>
        <v>18</v>
      </c>
      <c r="EA14" s="163">
        <f>EA9</f>
        <v>19</v>
      </c>
      <c r="EB14" s="163">
        <f>EA10</f>
        <v>15.122535330957831</v>
      </c>
      <c r="EC14" s="163">
        <f>EA11</f>
        <v>14.5</v>
      </c>
      <c r="EG14" s="168"/>
      <c r="EH14" s="16" t="s">
        <v>34</v>
      </c>
      <c r="EI14" s="4" t="s">
        <v>40</v>
      </c>
      <c r="EJ14" s="163">
        <f>EI15</f>
        <v>8</v>
      </c>
      <c r="EK14" s="163">
        <f>EI16</f>
        <v>8</v>
      </c>
      <c r="EL14" s="163">
        <f>EI17</f>
        <v>8</v>
      </c>
      <c r="EM14" s="163">
        <f>EI18</f>
        <v>8</v>
      </c>
      <c r="EN14" s="17">
        <f>EP7</f>
        <v>17</v>
      </c>
      <c r="EO14" s="17">
        <f>EP8</f>
        <v>18</v>
      </c>
      <c r="EP14" s="163">
        <f>EP9</f>
        <v>19</v>
      </c>
      <c r="EQ14" s="163">
        <f>EP10</f>
        <v>14.462457584075906</v>
      </c>
      <c r="ER14" s="163">
        <f>EP11</f>
        <v>14</v>
      </c>
      <c r="EV14" s="168"/>
      <c r="EW14" s="16" t="s">
        <v>34</v>
      </c>
      <c r="EX14" s="4" t="s">
        <v>40</v>
      </c>
      <c r="EY14" s="163">
        <f>EX15</f>
        <v>3</v>
      </c>
      <c r="EZ14" s="163">
        <f>EX16</f>
        <v>3</v>
      </c>
      <c r="FA14" s="163">
        <f>EX17</f>
        <v>3</v>
      </c>
      <c r="FB14" s="163">
        <f>EX18</f>
        <v>3</v>
      </c>
      <c r="FC14" s="17">
        <f>FE7</f>
        <v>17</v>
      </c>
      <c r="FD14" s="17">
        <f>FE8</f>
        <v>18</v>
      </c>
      <c r="FE14" s="163">
        <f>FE9</f>
        <v>19</v>
      </c>
      <c r="FF14" s="163">
        <f>FE10</f>
        <v>13.731233732739639</v>
      </c>
      <c r="FG14" s="163">
        <f>FE11</f>
        <v>13.5</v>
      </c>
      <c r="FK14" s="168"/>
      <c r="FL14" s="16" t="s">
        <v>34</v>
      </c>
      <c r="FM14" s="4" t="s">
        <v>40</v>
      </c>
      <c r="FN14" s="163">
        <f>FM15</f>
        <v>1</v>
      </c>
      <c r="FO14" s="163">
        <f>FM16</f>
        <v>1</v>
      </c>
      <c r="FP14" s="163">
        <f>FM17</f>
        <v>1</v>
      </c>
      <c r="FQ14" s="163">
        <f>FM18</f>
        <v>1</v>
      </c>
      <c r="FR14" s="17">
        <f>FT7</f>
        <v>17</v>
      </c>
      <c r="FS14" s="17">
        <f>FT8</f>
        <v>18</v>
      </c>
      <c r="FT14" s="163">
        <f>FT9</f>
        <v>19</v>
      </c>
      <c r="FU14" s="163">
        <f>FT10</f>
        <v>13.213448194766443</v>
      </c>
      <c r="FV14" s="163">
        <f>FT11</f>
        <v>13</v>
      </c>
      <c r="FZ14" s="144"/>
    </row>
    <row r="15" spans="2:182" x14ac:dyDescent="0.2">
      <c r="B15" s="168"/>
      <c r="C15" s="1" t="s">
        <v>39</v>
      </c>
      <c r="D15" s="163">
        <f>K$6</f>
        <v>-1</v>
      </c>
      <c r="E15" s="9">
        <f>E14-D15</f>
        <v>0</v>
      </c>
      <c r="F15" s="9">
        <f>F14-D15</f>
        <v>0</v>
      </c>
      <c r="G15" s="9">
        <f>G14-D15</f>
        <v>0</v>
      </c>
      <c r="H15" s="9">
        <f>H14-D15</f>
        <v>0</v>
      </c>
      <c r="I15" s="10">
        <f>I14-D15</f>
        <v>18</v>
      </c>
      <c r="J15" s="10">
        <f>J14-D15</f>
        <v>19</v>
      </c>
      <c r="K15" s="10">
        <f>K14-D15</f>
        <v>20</v>
      </c>
      <c r="L15" s="10">
        <f>L14-D15</f>
        <v>13.320169327728593</v>
      </c>
      <c r="M15" s="11">
        <f>M14-D15</f>
        <v>13</v>
      </c>
      <c r="Q15" s="168"/>
      <c r="R15" s="1" t="s">
        <v>39</v>
      </c>
      <c r="S15" s="163">
        <f>Z$6</f>
        <v>0</v>
      </c>
      <c r="T15" s="9">
        <f>T14-S15</f>
        <v>0</v>
      </c>
      <c r="U15" s="9">
        <f>U14-S15</f>
        <v>0</v>
      </c>
      <c r="V15" s="9">
        <f>V14-S15</f>
        <v>0</v>
      </c>
      <c r="W15" s="9">
        <f>W14-S15</f>
        <v>0</v>
      </c>
      <c r="X15" s="10">
        <f>X14-S15</f>
        <v>17</v>
      </c>
      <c r="Y15" s="10">
        <f>Y14-S15</f>
        <v>18</v>
      </c>
      <c r="Z15" s="10">
        <f>Z14-S15</f>
        <v>19</v>
      </c>
      <c r="AA15" s="10">
        <f>AA14-S15</f>
        <v>12.766808761247489</v>
      </c>
      <c r="AB15" s="11">
        <f>AB14-S15</f>
        <v>12.5</v>
      </c>
      <c r="AF15" s="168"/>
      <c r="AG15" s="1" t="s">
        <v>39</v>
      </c>
      <c r="AH15" s="163">
        <f>AO$6</f>
        <v>3</v>
      </c>
      <c r="AI15" s="9">
        <f>AI14-AH15</f>
        <v>0</v>
      </c>
      <c r="AJ15" s="9">
        <f>AJ14-AH15</f>
        <v>0</v>
      </c>
      <c r="AK15" s="9">
        <f>AK14-AH15</f>
        <v>0</v>
      </c>
      <c r="AL15" s="9">
        <f>AL14-AH15</f>
        <v>0</v>
      </c>
      <c r="AM15" s="10">
        <f>AM14-AH15</f>
        <v>14</v>
      </c>
      <c r="AN15" s="10">
        <f>AN14-AH15</f>
        <v>15</v>
      </c>
      <c r="AO15" s="10">
        <f>AO14-AH15</f>
        <v>16</v>
      </c>
      <c r="AP15" s="10">
        <f>AP14-AH15</f>
        <v>10.3557404036751</v>
      </c>
      <c r="AQ15" s="11">
        <f>AQ14-AH15</f>
        <v>10</v>
      </c>
      <c r="AU15" s="168"/>
      <c r="AV15" s="1" t="s">
        <v>39</v>
      </c>
      <c r="AW15" s="163">
        <f>BD$6</f>
        <v>6</v>
      </c>
      <c r="AX15" s="9">
        <f>AX14-AW15</f>
        <v>0</v>
      </c>
      <c r="AY15" s="9">
        <f>AY14-AW15</f>
        <v>0</v>
      </c>
      <c r="AZ15" s="9">
        <f>AZ14-AW15</f>
        <v>0</v>
      </c>
      <c r="BA15" s="9">
        <f>BA14-AW15</f>
        <v>0</v>
      </c>
      <c r="BB15" s="10">
        <f>BB14-AW15</f>
        <v>11</v>
      </c>
      <c r="BC15" s="10">
        <f>BC14-AW15</f>
        <v>12</v>
      </c>
      <c r="BD15" s="10">
        <f>BD14-AW15</f>
        <v>13</v>
      </c>
      <c r="BE15" s="10">
        <f>BE14-AW15</f>
        <v>8.3201653751672211</v>
      </c>
      <c r="BF15" s="11">
        <f>BF14-AW15</f>
        <v>8</v>
      </c>
      <c r="BJ15" s="168"/>
      <c r="BK15" s="1" t="s">
        <v>39</v>
      </c>
      <c r="BL15" s="163">
        <f>BS$6</f>
        <v>10</v>
      </c>
      <c r="BM15" s="9">
        <f>BM14-BL15</f>
        <v>0</v>
      </c>
      <c r="BN15" s="9">
        <f>BN14-BL15</f>
        <v>0</v>
      </c>
      <c r="BO15" s="9">
        <f>BO14-BL15</f>
        <v>0</v>
      </c>
      <c r="BP15" s="9">
        <f>BP14-BL15</f>
        <v>0</v>
      </c>
      <c r="BQ15" s="10">
        <f>BQ14-BL15</f>
        <v>7</v>
      </c>
      <c r="BR15" s="10">
        <f>BR14-BL15</f>
        <v>8</v>
      </c>
      <c r="BS15" s="10">
        <f>BS14-BL15</f>
        <v>9</v>
      </c>
      <c r="BT15" s="10">
        <f>BT14-BL15</f>
        <v>4.9802431220491599</v>
      </c>
      <c r="BU15" s="11">
        <f>BU14-BL15</f>
        <v>4.5</v>
      </c>
      <c r="BY15" s="168"/>
      <c r="BZ15" s="1" t="s">
        <v>39</v>
      </c>
      <c r="CA15" s="163">
        <f>CH$6</f>
        <v>14</v>
      </c>
      <c r="CB15" s="9">
        <f>CB14-CA15</f>
        <v>0</v>
      </c>
      <c r="CC15" s="9">
        <f>CC14-CA15</f>
        <v>0</v>
      </c>
      <c r="CD15" s="9">
        <f>CD14-CA15</f>
        <v>0</v>
      </c>
      <c r="CE15" s="9">
        <f>CE14-CA15</f>
        <v>0</v>
      </c>
      <c r="CF15" s="10">
        <f>CF14-CA15</f>
        <v>3</v>
      </c>
      <c r="CG15" s="10">
        <f>CG14-CA15</f>
        <v>4</v>
      </c>
      <c r="CH15" s="10">
        <f>CH14-CA15</f>
        <v>5</v>
      </c>
      <c r="CI15" s="10">
        <f>CI14-CA15</f>
        <v>1.6403208689310844</v>
      </c>
      <c r="CJ15" s="11">
        <f>CJ14-CA15</f>
        <v>1</v>
      </c>
      <c r="CN15" s="168"/>
      <c r="CO15" s="1" t="s">
        <v>39</v>
      </c>
      <c r="CP15" s="163">
        <f>CW$6</f>
        <v>16</v>
      </c>
      <c r="CQ15" s="9">
        <f>CQ14-CP15</f>
        <v>0</v>
      </c>
      <c r="CR15" s="9">
        <f>CR14-CP15</f>
        <v>0</v>
      </c>
      <c r="CS15" s="9">
        <f>CS14-CP15</f>
        <v>0</v>
      </c>
      <c r="CT15" s="9">
        <f>CT14-CP15</f>
        <v>0</v>
      </c>
      <c r="CU15" s="10">
        <f>CU14-CP15</f>
        <v>1</v>
      </c>
      <c r="CV15" s="10">
        <f>CV14-CP15</f>
        <v>2</v>
      </c>
      <c r="CW15" s="10">
        <f>CW14-CP15</f>
        <v>3</v>
      </c>
      <c r="CX15" s="10">
        <f>CX14-CP15</f>
        <v>-0.2173869221602267</v>
      </c>
      <c r="CY15" s="11">
        <f>CY14-CP15</f>
        <v>-1</v>
      </c>
      <c r="DC15" s="168"/>
      <c r="DD15" s="1" t="s">
        <v>39</v>
      </c>
      <c r="DE15" s="163">
        <f>DL$6</f>
        <v>15</v>
      </c>
      <c r="DF15" s="9">
        <f>DF14-DE15</f>
        <v>0</v>
      </c>
      <c r="DG15" s="9">
        <f>DG14-DE15</f>
        <v>0</v>
      </c>
      <c r="DH15" s="9">
        <f>DH14-DE15</f>
        <v>0</v>
      </c>
      <c r="DI15" s="9">
        <f>DI14-DE15</f>
        <v>0</v>
      </c>
      <c r="DJ15" s="10">
        <f>DJ14-DE15</f>
        <v>2</v>
      </c>
      <c r="DK15" s="10">
        <f>DK14-DE15</f>
        <v>3</v>
      </c>
      <c r="DL15" s="10">
        <f>DL14-DE15</f>
        <v>4</v>
      </c>
      <c r="DM15" s="10">
        <f>DM14-DE15</f>
        <v>0.71146697338543419</v>
      </c>
      <c r="DN15" s="11">
        <f>DN14-DE15</f>
        <v>0</v>
      </c>
      <c r="DR15" s="168"/>
      <c r="DS15" s="1" t="s">
        <v>39</v>
      </c>
      <c r="DT15" s="163">
        <f>EA$6</f>
        <v>12</v>
      </c>
      <c r="DU15" s="9">
        <f>DU14-DT15</f>
        <v>0</v>
      </c>
      <c r="DV15" s="9">
        <f>DV14-DT15</f>
        <v>0</v>
      </c>
      <c r="DW15" s="9">
        <f>DW14-DT15</f>
        <v>0</v>
      </c>
      <c r="DX15" s="9">
        <f>DX14-DT15</f>
        <v>0</v>
      </c>
      <c r="DY15" s="10">
        <f>DY14-DT15</f>
        <v>5</v>
      </c>
      <c r="DZ15" s="10">
        <f>DZ14-DT15</f>
        <v>6</v>
      </c>
      <c r="EA15" s="10">
        <f>EA14-DT15</f>
        <v>7</v>
      </c>
      <c r="EB15" s="10">
        <f>EB14-DT15</f>
        <v>3.122535330957831</v>
      </c>
      <c r="EC15" s="11">
        <f>EC14-DT15</f>
        <v>2.5</v>
      </c>
      <c r="EG15" s="168"/>
      <c r="EH15" s="1" t="s">
        <v>39</v>
      </c>
      <c r="EI15" s="163">
        <f>EP$6</f>
        <v>8</v>
      </c>
      <c r="EJ15" s="9">
        <f>EJ14-EI15</f>
        <v>0</v>
      </c>
      <c r="EK15" s="9">
        <f>EK14-EI15</f>
        <v>0</v>
      </c>
      <c r="EL15" s="9">
        <f>EL14-EI15</f>
        <v>0</v>
      </c>
      <c r="EM15" s="9">
        <f>EM14-EI15</f>
        <v>0</v>
      </c>
      <c r="EN15" s="10">
        <f>EN14-EI15</f>
        <v>9</v>
      </c>
      <c r="EO15" s="10">
        <f>EO14-EI15</f>
        <v>10</v>
      </c>
      <c r="EP15" s="10">
        <f>EP14-EI15</f>
        <v>11</v>
      </c>
      <c r="EQ15" s="10">
        <f>EQ14-EI15</f>
        <v>6.4624575840759064</v>
      </c>
      <c r="ER15" s="11">
        <f>ER14-EI15</f>
        <v>6</v>
      </c>
      <c r="EV15" s="168"/>
      <c r="EW15" s="1" t="s">
        <v>39</v>
      </c>
      <c r="EX15" s="163">
        <f>FE$6</f>
        <v>3</v>
      </c>
      <c r="EY15" s="9">
        <f>EY14-EX15</f>
        <v>0</v>
      </c>
      <c r="EZ15" s="9">
        <f>EZ14-EX15</f>
        <v>0</v>
      </c>
      <c r="FA15" s="9">
        <f>FA14-EX15</f>
        <v>0</v>
      </c>
      <c r="FB15" s="9">
        <f>FB14-EX15</f>
        <v>0</v>
      </c>
      <c r="FC15" s="10">
        <f>FC14-EX15</f>
        <v>14</v>
      </c>
      <c r="FD15" s="10">
        <f>FD14-EX15</f>
        <v>15</v>
      </c>
      <c r="FE15" s="10">
        <f>FE14-EX15</f>
        <v>16</v>
      </c>
      <c r="FF15" s="10">
        <f>FF14-EX15</f>
        <v>10.731233732739639</v>
      </c>
      <c r="FG15" s="11">
        <f>FG14-EX15</f>
        <v>10.5</v>
      </c>
      <c r="FK15" s="168"/>
      <c r="FL15" s="1" t="s">
        <v>39</v>
      </c>
      <c r="FM15" s="163">
        <f>FT$6</f>
        <v>1</v>
      </c>
      <c r="FN15" s="9">
        <f>FN14-FM15</f>
        <v>0</v>
      </c>
      <c r="FO15" s="9">
        <f>FO14-FM15</f>
        <v>0</v>
      </c>
      <c r="FP15" s="9">
        <f>FP14-FM15</f>
        <v>0</v>
      </c>
      <c r="FQ15" s="9">
        <f>FQ14-FM15</f>
        <v>0</v>
      </c>
      <c r="FR15" s="10">
        <f>FR14-FM15</f>
        <v>16</v>
      </c>
      <c r="FS15" s="10">
        <f>FS14-FM15</f>
        <v>17</v>
      </c>
      <c r="FT15" s="10">
        <f>FT14-FM15</f>
        <v>18</v>
      </c>
      <c r="FU15" s="10">
        <f>FU14-FM15</f>
        <v>12.213448194766443</v>
      </c>
      <c r="FV15" s="11">
        <f>FV14-FM15</f>
        <v>12</v>
      </c>
      <c r="FZ15" s="144"/>
    </row>
    <row r="16" spans="2:182" x14ac:dyDescent="0.2">
      <c r="B16" s="168"/>
      <c r="C16" s="1" t="s">
        <v>36</v>
      </c>
      <c r="D16" s="163">
        <f t="shared" ref="D16:D18" si="2">K$6</f>
        <v>-1</v>
      </c>
      <c r="E16" s="9">
        <f>E14-D16</f>
        <v>0</v>
      </c>
      <c r="F16" s="9">
        <f>F14-D16</f>
        <v>0</v>
      </c>
      <c r="G16" s="9">
        <f>G14-D16</f>
        <v>0</v>
      </c>
      <c r="H16" s="9">
        <f>H14-D16</f>
        <v>0</v>
      </c>
      <c r="I16" s="10">
        <f>I14-D16</f>
        <v>18</v>
      </c>
      <c r="J16" s="10">
        <f>J14-D16</f>
        <v>19</v>
      </c>
      <c r="K16" s="10">
        <f>K14-D16</f>
        <v>20</v>
      </c>
      <c r="L16" s="10">
        <f>L14-D16</f>
        <v>13.320169327728593</v>
      </c>
      <c r="M16" s="11">
        <f>M14-D16</f>
        <v>13</v>
      </c>
      <c r="Q16" s="168"/>
      <c r="R16" s="1" t="s">
        <v>36</v>
      </c>
      <c r="S16" s="163">
        <f>Z$6</f>
        <v>0</v>
      </c>
      <c r="T16" s="9">
        <f>T14-S16</f>
        <v>0</v>
      </c>
      <c r="U16" s="9">
        <f>U14-S16</f>
        <v>0</v>
      </c>
      <c r="V16" s="9">
        <f>V14-S16</f>
        <v>0</v>
      </c>
      <c r="W16" s="9">
        <f>W14-S16</f>
        <v>0</v>
      </c>
      <c r="X16" s="10">
        <f>X14-S16</f>
        <v>17</v>
      </c>
      <c r="Y16" s="10">
        <f>Y14-S16</f>
        <v>18</v>
      </c>
      <c r="Z16" s="10">
        <f>Z14-S16</f>
        <v>19</v>
      </c>
      <c r="AA16" s="10">
        <f>AA14-S16</f>
        <v>12.766808761247489</v>
      </c>
      <c r="AB16" s="11">
        <f>AB14-S16</f>
        <v>12.5</v>
      </c>
      <c r="AF16" s="168"/>
      <c r="AG16" s="1" t="s">
        <v>36</v>
      </c>
      <c r="AH16" s="163">
        <f t="shared" ref="AH16:AH18" si="3">AO$6</f>
        <v>3</v>
      </c>
      <c r="AI16" s="9">
        <f>AI14-AH16</f>
        <v>0</v>
      </c>
      <c r="AJ16" s="9">
        <f>AJ14-AH16</f>
        <v>0</v>
      </c>
      <c r="AK16" s="9">
        <f>AK14-AH16</f>
        <v>0</v>
      </c>
      <c r="AL16" s="9">
        <f>AL14-AH16</f>
        <v>0</v>
      </c>
      <c r="AM16" s="10">
        <f>AM14-AH16</f>
        <v>14</v>
      </c>
      <c r="AN16" s="10">
        <f>AN14-AH16</f>
        <v>15</v>
      </c>
      <c r="AO16" s="10">
        <f>AO14-AH16</f>
        <v>16</v>
      </c>
      <c r="AP16" s="10">
        <f>AP14-AH16</f>
        <v>10.3557404036751</v>
      </c>
      <c r="AQ16" s="11">
        <f>AQ14-AH16</f>
        <v>10</v>
      </c>
      <c r="AU16" s="168"/>
      <c r="AV16" s="1" t="s">
        <v>36</v>
      </c>
      <c r="AW16" s="163">
        <f t="shared" ref="AW16:AW18" si="4">BD$6</f>
        <v>6</v>
      </c>
      <c r="AX16" s="9">
        <f>AX14-AW16</f>
        <v>0</v>
      </c>
      <c r="AY16" s="9">
        <f>AY14-AW16</f>
        <v>0</v>
      </c>
      <c r="AZ16" s="9">
        <f>AZ14-AW16</f>
        <v>0</v>
      </c>
      <c r="BA16" s="9">
        <f>BA14-AW16</f>
        <v>0</v>
      </c>
      <c r="BB16" s="10">
        <f>BB14-AW16</f>
        <v>11</v>
      </c>
      <c r="BC16" s="10">
        <f>BC14-AW16</f>
        <v>12</v>
      </c>
      <c r="BD16" s="10">
        <f>BD14-AW16</f>
        <v>13</v>
      </c>
      <c r="BE16" s="10">
        <f>BE14-AW16</f>
        <v>8.3201653751672211</v>
      </c>
      <c r="BF16" s="11">
        <f>BF14-AW16</f>
        <v>8</v>
      </c>
      <c r="BJ16" s="168"/>
      <c r="BK16" s="1" t="s">
        <v>36</v>
      </c>
      <c r="BL16" s="163">
        <f t="shared" ref="BL16:BL18" si="5">BS$6</f>
        <v>10</v>
      </c>
      <c r="BM16" s="9">
        <f>BM14-BL16</f>
        <v>0</v>
      </c>
      <c r="BN16" s="9">
        <f>BN14-BL16</f>
        <v>0</v>
      </c>
      <c r="BO16" s="9">
        <f>BO14-BL16</f>
        <v>0</v>
      </c>
      <c r="BP16" s="9">
        <f>BP14-BL16</f>
        <v>0</v>
      </c>
      <c r="BQ16" s="10">
        <f>BQ14-BL16</f>
        <v>7</v>
      </c>
      <c r="BR16" s="10">
        <f>BR14-BL16</f>
        <v>8</v>
      </c>
      <c r="BS16" s="10">
        <f>BS14-BL16</f>
        <v>9</v>
      </c>
      <c r="BT16" s="10">
        <f>BT14-BL16</f>
        <v>4.9802431220491599</v>
      </c>
      <c r="BU16" s="11">
        <f>BU14-BL16</f>
        <v>4.5</v>
      </c>
      <c r="BY16" s="168"/>
      <c r="BZ16" s="1" t="s">
        <v>36</v>
      </c>
      <c r="CA16" s="163">
        <f t="shared" ref="CA16:CA18" si="6">CH$6</f>
        <v>14</v>
      </c>
      <c r="CB16" s="9">
        <f>CB14-CA16</f>
        <v>0</v>
      </c>
      <c r="CC16" s="9">
        <f>CC14-CA16</f>
        <v>0</v>
      </c>
      <c r="CD16" s="9">
        <f>CD14-CA16</f>
        <v>0</v>
      </c>
      <c r="CE16" s="9">
        <f>CE14-CA16</f>
        <v>0</v>
      </c>
      <c r="CF16" s="10">
        <f>CF14-CA16</f>
        <v>3</v>
      </c>
      <c r="CG16" s="10">
        <f>CG14-CA16</f>
        <v>4</v>
      </c>
      <c r="CH16" s="10">
        <f>CH14-CA16</f>
        <v>5</v>
      </c>
      <c r="CI16" s="10">
        <f>CI14-CA16</f>
        <v>1.6403208689310844</v>
      </c>
      <c r="CJ16" s="11">
        <f>CJ14-CA16</f>
        <v>1</v>
      </c>
      <c r="CN16" s="168"/>
      <c r="CO16" s="1" t="s">
        <v>36</v>
      </c>
      <c r="CP16" s="163">
        <f t="shared" ref="CP16:CP18" si="7">CW$6</f>
        <v>16</v>
      </c>
      <c r="CQ16" s="9">
        <f>CQ14-CP16</f>
        <v>0</v>
      </c>
      <c r="CR16" s="9">
        <f>CR14-CP16</f>
        <v>0</v>
      </c>
      <c r="CS16" s="9">
        <f>CS14-CP16</f>
        <v>0</v>
      </c>
      <c r="CT16" s="9">
        <f>CT14-CP16</f>
        <v>0</v>
      </c>
      <c r="CU16" s="10">
        <f>CU14-CP16</f>
        <v>1</v>
      </c>
      <c r="CV16" s="10">
        <f>CV14-CP16</f>
        <v>2</v>
      </c>
      <c r="CW16" s="10">
        <f>CW14-CP16</f>
        <v>3</v>
      </c>
      <c r="CX16" s="10">
        <f>CX14-CP16</f>
        <v>-0.2173869221602267</v>
      </c>
      <c r="CY16" s="11">
        <f>CY14-CP16</f>
        <v>-1</v>
      </c>
      <c r="DC16" s="168"/>
      <c r="DD16" s="1" t="s">
        <v>36</v>
      </c>
      <c r="DE16" s="163">
        <f t="shared" ref="DE16:DE18" si="8">DL$6</f>
        <v>15</v>
      </c>
      <c r="DF16" s="9">
        <f>DF14-DE16</f>
        <v>0</v>
      </c>
      <c r="DG16" s="9">
        <f>DG14-DE16</f>
        <v>0</v>
      </c>
      <c r="DH16" s="9">
        <f>DH14-DE16</f>
        <v>0</v>
      </c>
      <c r="DI16" s="9">
        <f>DI14-DE16</f>
        <v>0</v>
      </c>
      <c r="DJ16" s="10">
        <f>DJ14-DE16</f>
        <v>2</v>
      </c>
      <c r="DK16" s="10">
        <f>DK14-DE16</f>
        <v>3</v>
      </c>
      <c r="DL16" s="10">
        <f>DL14-DE16</f>
        <v>4</v>
      </c>
      <c r="DM16" s="10">
        <f>DM14-DE16</f>
        <v>0.71146697338543419</v>
      </c>
      <c r="DN16" s="11">
        <f>DN14-DE16</f>
        <v>0</v>
      </c>
      <c r="DR16" s="168"/>
      <c r="DS16" s="1" t="s">
        <v>36</v>
      </c>
      <c r="DT16" s="163">
        <f t="shared" ref="DT16:DT18" si="9">EA$6</f>
        <v>12</v>
      </c>
      <c r="DU16" s="9">
        <f>DU14-DT16</f>
        <v>0</v>
      </c>
      <c r="DV16" s="9">
        <f>DV14-DT16</f>
        <v>0</v>
      </c>
      <c r="DW16" s="9">
        <f>DW14-DT16</f>
        <v>0</v>
      </c>
      <c r="DX16" s="9">
        <f>DX14-DT16</f>
        <v>0</v>
      </c>
      <c r="DY16" s="10">
        <f>DY14-DT16</f>
        <v>5</v>
      </c>
      <c r="DZ16" s="10">
        <f>DZ14-DT16</f>
        <v>6</v>
      </c>
      <c r="EA16" s="10">
        <f>EA14-DT16</f>
        <v>7</v>
      </c>
      <c r="EB16" s="10">
        <f>EB14-DT16</f>
        <v>3.122535330957831</v>
      </c>
      <c r="EC16" s="11">
        <f>EC14-DT16</f>
        <v>2.5</v>
      </c>
      <c r="EG16" s="168"/>
      <c r="EH16" s="1" t="s">
        <v>36</v>
      </c>
      <c r="EI16" s="163">
        <f>EP$6</f>
        <v>8</v>
      </c>
      <c r="EJ16" s="9">
        <f>EJ14-EI16</f>
        <v>0</v>
      </c>
      <c r="EK16" s="9">
        <f>EK14-EI16</f>
        <v>0</v>
      </c>
      <c r="EL16" s="9">
        <f>EL14-EI16</f>
        <v>0</v>
      </c>
      <c r="EM16" s="9">
        <f>EM14-EI16</f>
        <v>0</v>
      </c>
      <c r="EN16" s="10">
        <f>EN14-EI16</f>
        <v>9</v>
      </c>
      <c r="EO16" s="10">
        <f>EO14-EI16</f>
        <v>10</v>
      </c>
      <c r="EP16" s="10">
        <f>EP14-EI16</f>
        <v>11</v>
      </c>
      <c r="EQ16" s="10">
        <f>EQ14-EI16</f>
        <v>6.4624575840759064</v>
      </c>
      <c r="ER16" s="11">
        <f>ER14-EI16</f>
        <v>6</v>
      </c>
      <c r="EV16" s="168"/>
      <c r="EW16" s="1" t="s">
        <v>36</v>
      </c>
      <c r="EX16" s="163">
        <f t="shared" ref="EX16:EX18" si="10">FE$6</f>
        <v>3</v>
      </c>
      <c r="EY16" s="9">
        <f>EY14-EX16</f>
        <v>0</v>
      </c>
      <c r="EZ16" s="9">
        <f>EZ14-EX16</f>
        <v>0</v>
      </c>
      <c r="FA16" s="9">
        <f>FA14-EX16</f>
        <v>0</v>
      </c>
      <c r="FB16" s="9">
        <f>FB14-EX16</f>
        <v>0</v>
      </c>
      <c r="FC16" s="10">
        <f>FC14-EX16</f>
        <v>14</v>
      </c>
      <c r="FD16" s="10">
        <f>FD14-EX16</f>
        <v>15</v>
      </c>
      <c r="FE16" s="10">
        <f>FE14-EX16</f>
        <v>16</v>
      </c>
      <c r="FF16" s="10">
        <f>FF14-EX16</f>
        <v>10.731233732739639</v>
      </c>
      <c r="FG16" s="11">
        <f>FG14-EX16</f>
        <v>10.5</v>
      </c>
      <c r="FK16" s="168"/>
      <c r="FL16" s="1" t="s">
        <v>36</v>
      </c>
      <c r="FM16" s="163">
        <f t="shared" ref="FM16:FM18" si="11">FT$6</f>
        <v>1</v>
      </c>
      <c r="FN16" s="9">
        <f>FN14-FM16</f>
        <v>0</v>
      </c>
      <c r="FO16" s="9">
        <f>FO14-FM16</f>
        <v>0</v>
      </c>
      <c r="FP16" s="9">
        <f>FP14-FM16</f>
        <v>0</v>
      </c>
      <c r="FQ16" s="9">
        <f>FQ14-FM16</f>
        <v>0</v>
      </c>
      <c r="FR16" s="10">
        <f>FR14-FM16</f>
        <v>16</v>
      </c>
      <c r="FS16" s="10">
        <f>FS14-FM16</f>
        <v>17</v>
      </c>
      <c r="FT16" s="10">
        <f>FT14-FM16</f>
        <v>18</v>
      </c>
      <c r="FU16" s="10">
        <f>FU14-FM16</f>
        <v>12.213448194766443</v>
      </c>
      <c r="FV16" s="11">
        <f>FV14-FM16</f>
        <v>12</v>
      </c>
      <c r="FZ16" s="144"/>
    </row>
    <row r="17" spans="2:182" x14ac:dyDescent="0.2">
      <c r="B17" s="168"/>
      <c r="C17" s="1" t="s">
        <v>37</v>
      </c>
      <c r="D17" s="163">
        <f t="shared" si="2"/>
        <v>-1</v>
      </c>
      <c r="E17" s="9">
        <f>E14-D17</f>
        <v>0</v>
      </c>
      <c r="F17" s="9">
        <f>F14-D17</f>
        <v>0</v>
      </c>
      <c r="G17" s="9">
        <f>G14-D17</f>
        <v>0</v>
      </c>
      <c r="H17" s="9">
        <f>H14-D17</f>
        <v>0</v>
      </c>
      <c r="I17" s="10">
        <f>I14-D17</f>
        <v>18</v>
      </c>
      <c r="J17" s="10">
        <f>J14-D17</f>
        <v>19</v>
      </c>
      <c r="K17" s="10">
        <f>K14-D17</f>
        <v>20</v>
      </c>
      <c r="L17" s="10">
        <f>L14-D17</f>
        <v>13.320169327728593</v>
      </c>
      <c r="M17" s="11">
        <f>M14-D17</f>
        <v>13</v>
      </c>
      <c r="Q17" s="168"/>
      <c r="R17" s="1" t="s">
        <v>37</v>
      </c>
      <c r="S17" s="163">
        <f>Z$6</f>
        <v>0</v>
      </c>
      <c r="T17" s="9">
        <f>T14-S17</f>
        <v>0</v>
      </c>
      <c r="U17" s="9">
        <f>U14-S17</f>
        <v>0</v>
      </c>
      <c r="V17" s="9">
        <f>V14-S17</f>
        <v>0</v>
      </c>
      <c r="W17" s="9">
        <f>W14-S17</f>
        <v>0</v>
      </c>
      <c r="X17" s="10">
        <f>X14-S17</f>
        <v>17</v>
      </c>
      <c r="Y17" s="10">
        <f>Y14-S17</f>
        <v>18</v>
      </c>
      <c r="Z17" s="10">
        <f>Z14-S17</f>
        <v>19</v>
      </c>
      <c r="AA17" s="10">
        <f>AA14-S17</f>
        <v>12.766808761247489</v>
      </c>
      <c r="AB17" s="11">
        <f>AB14-S17</f>
        <v>12.5</v>
      </c>
      <c r="AF17" s="168"/>
      <c r="AG17" s="1" t="s">
        <v>37</v>
      </c>
      <c r="AH17" s="163">
        <f t="shared" si="3"/>
        <v>3</v>
      </c>
      <c r="AI17" s="9">
        <f>AI14-AH17</f>
        <v>0</v>
      </c>
      <c r="AJ17" s="9">
        <f>AJ14-AH17</f>
        <v>0</v>
      </c>
      <c r="AK17" s="9">
        <f>AK14-AH17</f>
        <v>0</v>
      </c>
      <c r="AL17" s="9">
        <f>AL14-AH17</f>
        <v>0</v>
      </c>
      <c r="AM17" s="10">
        <f>AM14-AH17</f>
        <v>14</v>
      </c>
      <c r="AN17" s="10">
        <f>AN14-AH17</f>
        <v>15</v>
      </c>
      <c r="AO17" s="10">
        <f>AO14-AH17</f>
        <v>16</v>
      </c>
      <c r="AP17" s="10">
        <f>AP14-AH17</f>
        <v>10.3557404036751</v>
      </c>
      <c r="AQ17" s="11">
        <f>AQ14-AH17</f>
        <v>10</v>
      </c>
      <c r="AU17" s="168"/>
      <c r="AV17" s="1" t="s">
        <v>37</v>
      </c>
      <c r="AW17" s="163">
        <f t="shared" si="4"/>
        <v>6</v>
      </c>
      <c r="AX17" s="9">
        <f>AX14-AW17</f>
        <v>0</v>
      </c>
      <c r="AY17" s="9">
        <f>AY14-AW17</f>
        <v>0</v>
      </c>
      <c r="AZ17" s="9">
        <f>AZ14-AW17</f>
        <v>0</v>
      </c>
      <c r="BA17" s="9">
        <f>BA14-AW17</f>
        <v>0</v>
      </c>
      <c r="BB17" s="10">
        <f>BB14-AW17</f>
        <v>11</v>
      </c>
      <c r="BC17" s="10">
        <f>BC14-AW17</f>
        <v>12</v>
      </c>
      <c r="BD17" s="10">
        <f>BD14-AW17</f>
        <v>13</v>
      </c>
      <c r="BE17" s="10">
        <f>BE14-AW17</f>
        <v>8.3201653751672211</v>
      </c>
      <c r="BF17" s="11">
        <f>BF14-AW17</f>
        <v>8</v>
      </c>
      <c r="BJ17" s="168"/>
      <c r="BK17" s="1" t="s">
        <v>37</v>
      </c>
      <c r="BL17" s="163">
        <f t="shared" si="5"/>
        <v>10</v>
      </c>
      <c r="BM17" s="9">
        <f>BM14-BL17</f>
        <v>0</v>
      </c>
      <c r="BN17" s="9">
        <f>BN14-BL17</f>
        <v>0</v>
      </c>
      <c r="BO17" s="9">
        <f>BO14-BL17</f>
        <v>0</v>
      </c>
      <c r="BP17" s="9">
        <f>BP14-BL17</f>
        <v>0</v>
      </c>
      <c r="BQ17" s="10">
        <f>BQ14-BL17</f>
        <v>7</v>
      </c>
      <c r="BR17" s="10">
        <f>BR14-BL17</f>
        <v>8</v>
      </c>
      <c r="BS17" s="10">
        <f>BS14-BL17</f>
        <v>9</v>
      </c>
      <c r="BT17" s="10">
        <f>BT14-BL17</f>
        <v>4.9802431220491599</v>
      </c>
      <c r="BU17" s="11">
        <f>BU14-BL17</f>
        <v>4.5</v>
      </c>
      <c r="BY17" s="168"/>
      <c r="BZ17" s="1" t="s">
        <v>37</v>
      </c>
      <c r="CA17" s="163">
        <f t="shared" si="6"/>
        <v>14</v>
      </c>
      <c r="CB17" s="9">
        <f>CB14-CA17</f>
        <v>0</v>
      </c>
      <c r="CC17" s="9">
        <f>CC14-CA17</f>
        <v>0</v>
      </c>
      <c r="CD17" s="9">
        <f>CD14-CA17</f>
        <v>0</v>
      </c>
      <c r="CE17" s="9">
        <f>CE14-CA17</f>
        <v>0</v>
      </c>
      <c r="CF17" s="10">
        <f>CF14-CA17</f>
        <v>3</v>
      </c>
      <c r="CG17" s="10">
        <f>CG14-CA17</f>
        <v>4</v>
      </c>
      <c r="CH17" s="10">
        <f>CH14-CA17</f>
        <v>5</v>
      </c>
      <c r="CI17" s="10">
        <f>CI14-CA17</f>
        <v>1.6403208689310844</v>
      </c>
      <c r="CJ17" s="11">
        <f>CJ14-CA17</f>
        <v>1</v>
      </c>
      <c r="CN17" s="168"/>
      <c r="CO17" s="1" t="s">
        <v>37</v>
      </c>
      <c r="CP17" s="163">
        <f t="shared" si="7"/>
        <v>16</v>
      </c>
      <c r="CQ17" s="9">
        <f>CQ14-CP17</f>
        <v>0</v>
      </c>
      <c r="CR17" s="9">
        <f>CR14-CP17</f>
        <v>0</v>
      </c>
      <c r="CS17" s="9">
        <f>CS14-CP17</f>
        <v>0</v>
      </c>
      <c r="CT17" s="9">
        <f>CT14-CP17</f>
        <v>0</v>
      </c>
      <c r="CU17" s="10">
        <f>CU14-CP17</f>
        <v>1</v>
      </c>
      <c r="CV17" s="10">
        <f>CV14-CP17</f>
        <v>2</v>
      </c>
      <c r="CW17" s="10">
        <f>CW14-CP17</f>
        <v>3</v>
      </c>
      <c r="CX17" s="10">
        <f>CX14-CP17</f>
        <v>-0.2173869221602267</v>
      </c>
      <c r="CY17" s="11">
        <f>CY14-CP17</f>
        <v>-1</v>
      </c>
      <c r="DC17" s="168"/>
      <c r="DD17" s="1" t="s">
        <v>37</v>
      </c>
      <c r="DE17" s="163">
        <f t="shared" si="8"/>
        <v>15</v>
      </c>
      <c r="DF17" s="9">
        <f>DF14-DE17</f>
        <v>0</v>
      </c>
      <c r="DG17" s="9">
        <f>DG14-DE17</f>
        <v>0</v>
      </c>
      <c r="DH17" s="9">
        <f>DH14-DE17</f>
        <v>0</v>
      </c>
      <c r="DI17" s="9">
        <f>DI14-DE17</f>
        <v>0</v>
      </c>
      <c r="DJ17" s="10">
        <f>DJ14-DE17</f>
        <v>2</v>
      </c>
      <c r="DK17" s="10">
        <f>DK14-DE17</f>
        <v>3</v>
      </c>
      <c r="DL17" s="10">
        <f>DL14-DE17</f>
        <v>4</v>
      </c>
      <c r="DM17" s="10">
        <f>DM14-DE17</f>
        <v>0.71146697338543419</v>
      </c>
      <c r="DN17" s="11">
        <f>DN14-DE17</f>
        <v>0</v>
      </c>
      <c r="DR17" s="168"/>
      <c r="DS17" s="1" t="s">
        <v>37</v>
      </c>
      <c r="DT17" s="163">
        <f t="shared" si="9"/>
        <v>12</v>
      </c>
      <c r="DU17" s="9">
        <f>DU14-DT17</f>
        <v>0</v>
      </c>
      <c r="DV17" s="9">
        <f>DV14-DT17</f>
        <v>0</v>
      </c>
      <c r="DW17" s="9">
        <f>DW14-DT17</f>
        <v>0</v>
      </c>
      <c r="DX17" s="9">
        <f>DX14-DT17</f>
        <v>0</v>
      </c>
      <c r="DY17" s="10">
        <f>DY14-DT17</f>
        <v>5</v>
      </c>
      <c r="DZ17" s="10">
        <f>DZ14-DT17</f>
        <v>6</v>
      </c>
      <c r="EA17" s="10">
        <f>EA14-DT17</f>
        <v>7</v>
      </c>
      <c r="EB17" s="10">
        <f>EB14-DT17</f>
        <v>3.122535330957831</v>
      </c>
      <c r="EC17" s="11">
        <f>EC14-DT17</f>
        <v>2.5</v>
      </c>
      <c r="EG17" s="168"/>
      <c r="EH17" s="1" t="s">
        <v>37</v>
      </c>
      <c r="EI17" s="163">
        <f t="shared" ref="EI17:EI18" si="12">EP$6</f>
        <v>8</v>
      </c>
      <c r="EJ17" s="9">
        <f>EJ14-EI17</f>
        <v>0</v>
      </c>
      <c r="EK17" s="9">
        <f>EK14-EI17</f>
        <v>0</v>
      </c>
      <c r="EL17" s="9">
        <f>EL14-EI17</f>
        <v>0</v>
      </c>
      <c r="EM17" s="9">
        <f>EM14-EI17</f>
        <v>0</v>
      </c>
      <c r="EN17" s="10">
        <f>EN14-EI17</f>
        <v>9</v>
      </c>
      <c r="EO17" s="10">
        <f>EO14-EI17</f>
        <v>10</v>
      </c>
      <c r="EP17" s="10">
        <f>EP14-EI17</f>
        <v>11</v>
      </c>
      <c r="EQ17" s="10">
        <f>EQ14-EI17</f>
        <v>6.4624575840759064</v>
      </c>
      <c r="ER17" s="11">
        <f>ER14-EI17</f>
        <v>6</v>
      </c>
      <c r="EV17" s="168"/>
      <c r="EW17" s="1" t="s">
        <v>37</v>
      </c>
      <c r="EX17" s="163">
        <f t="shared" si="10"/>
        <v>3</v>
      </c>
      <c r="EY17" s="9">
        <f>EY14-EX17</f>
        <v>0</v>
      </c>
      <c r="EZ17" s="9">
        <f>EZ14-EX17</f>
        <v>0</v>
      </c>
      <c r="FA17" s="9">
        <f>FA14-EX17</f>
        <v>0</v>
      </c>
      <c r="FB17" s="9">
        <f>FB14-EX17</f>
        <v>0</v>
      </c>
      <c r="FC17" s="10">
        <f>FC14-EX17</f>
        <v>14</v>
      </c>
      <c r="FD17" s="10">
        <f>FD14-EX17</f>
        <v>15</v>
      </c>
      <c r="FE17" s="10">
        <f>FE14-EX17</f>
        <v>16</v>
      </c>
      <c r="FF17" s="10">
        <f>FF14-EX17</f>
        <v>10.731233732739639</v>
      </c>
      <c r="FG17" s="11">
        <f>FG14-EX17</f>
        <v>10.5</v>
      </c>
      <c r="FK17" s="168"/>
      <c r="FL17" s="1" t="s">
        <v>37</v>
      </c>
      <c r="FM17" s="163">
        <f t="shared" si="11"/>
        <v>1</v>
      </c>
      <c r="FN17" s="9">
        <f>FN14-FM17</f>
        <v>0</v>
      </c>
      <c r="FO17" s="9">
        <f>FO14-FM17</f>
        <v>0</v>
      </c>
      <c r="FP17" s="9">
        <f>FP14-FM17</f>
        <v>0</v>
      </c>
      <c r="FQ17" s="9">
        <f>FQ14-FM17</f>
        <v>0</v>
      </c>
      <c r="FR17" s="10">
        <f>FR14-FM17</f>
        <v>16</v>
      </c>
      <c r="FS17" s="10">
        <f>FS14-FM17</f>
        <v>17</v>
      </c>
      <c r="FT17" s="10">
        <f>FT14-FM17</f>
        <v>18</v>
      </c>
      <c r="FU17" s="10">
        <f>FU14-FM17</f>
        <v>12.213448194766443</v>
      </c>
      <c r="FV17" s="11">
        <f>FV14-FM17</f>
        <v>12</v>
      </c>
      <c r="FZ17" s="144"/>
    </row>
    <row r="18" spans="2:182" x14ac:dyDescent="0.2">
      <c r="B18" s="168"/>
      <c r="C18" s="1" t="s">
        <v>38</v>
      </c>
      <c r="D18" s="163">
        <f t="shared" si="2"/>
        <v>-1</v>
      </c>
      <c r="E18" s="9">
        <f>E14-D18</f>
        <v>0</v>
      </c>
      <c r="F18" s="9">
        <f>F14-D18</f>
        <v>0</v>
      </c>
      <c r="G18" s="9">
        <f>G14-D18</f>
        <v>0</v>
      </c>
      <c r="H18" s="9">
        <f>H14-D18</f>
        <v>0</v>
      </c>
      <c r="I18" s="10">
        <f>I14-D18</f>
        <v>18</v>
      </c>
      <c r="J18" s="10">
        <f>J14-D18</f>
        <v>19</v>
      </c>
      <c r="K18" s="10">
        <f>K14-D18</f>
        <v>20</v>
      </c>
      <c r="L18" s="10">
        <f>L14-D18</f>
        <v>13.320169327728593</v>
      </c>
      <c r="M18" s="11">
        <f>M14-D18</f>
        <v>13</v>
      </c>
      <c r="Q18" s="168"/>
      <c r="R18" s="1" t="s">
        <v>38</v>
      </c>
      <c r="S18" s="163">
        <f t="shared" ref="S18" si="13">Z$6</f>
        <v>0</v>
      </c>
      <c r="T18" s="9">
        <f>T14-S18</f>
        <v>0</v>
      </c>
      <c r="U18" s="9">
        <f>U14-S18</f>
        <v>0</v>
      </c>
      <c r="V18" s="9">
        <f>V14-S18</f>
        <v>0</v>
      </c>
      <c r="W18" s="9">
        <f>W14-S18</f>
        <v>0</v>
      </c>
      <c r="X18" s="10">
        <f>X14-S18</f>
        <v>17</v>
      </c>
      <c r="Y18" s="10">
        <f>Y14-S18</f>
        <v>18</v>
      </c>
      <c r="Z18" s="10">
        <f>Z14-S18</f>
        <v>19</v>
      </c>
      <c r="AA18" s="10">
        <f>AA14-S18</f>
        <v>12.766808761247489</v>
      </c>
      <c r="AB18" s="11">
        <f>AB14-S18</f>
        <v>12.5</v>
      </c>
      <c r="AF18" s="168"/>
      <c r="AG18" s="1" t="s">
        <v>38</v>
      </c>
      <c r="AH18" s="163">
        <f t="shared" si="3"/>
        <v>3</v>
      </c>
      <c r="AI18" s="9">
        <f>AI14-AH18</f>
        <v>0</v>
      </c>
      <c r="AJ18" s="9">
        <f>AJ14-AH18</f>
        <v>0</v>
      </c>
      <c r="AK18" s="9">
        <f>AK14-AH18</f>
        <v>0</v>
      </c>
      <c r="AL18" s="9">
        <f>AL14-AH18</f>
        <v>0</v>
      </c>
      <c r="AM18" s="10">
        <f>AM14-AH18</f>
        <v>14</v>
      </c>
      <c r="AN18" s="10">
        <f>AN14-AH18</f>
        <v>15</v>
      </c>
      <c r="AO18" s="10">
        <f>AO14-AH18</f>
        <v>16</v>
      </c>
      <c r="AP18" s="10">
        <f>AP14-AH18</f>
        <v>10.3557404036751</v>
      </c>
      <c r="AQ18" s="11">
        <f>AQ14-AH18</f>
        <v>10</v>
      </c>
      <c r="AU18" s="168"/>
      <c r="AV18" s="1" t="s">
        <v>38</v>
      </c>
      <c r="AW18" s="163">
        <f t="shared" si="4"/>
        <v>6</v>
      </c>
      <c r="AX18" s="9">
        <f>AX14-AW18</f>
        <v>0</v>
      </c>
      <c r="AY18" s="9">
        <f>AY14-AW18</f>
        <v>0</v>
      </c>
      <c r="AZ18" s="9">
        <f>AZ14-AW18</f>
        <v>0</v>
      </c>
      <c r="BA18" s="9">
        <f>BA14-AW18</f>
        <v>0</v>
      </c>
      <c r="BB18" s="10">
        <f>BB14-AW18</f>
        <v>11</v>
      </c>
      <c r="BC18" s="10">
        <f>BC14-AW18</f>
        <v>12</v>
      </c>
      <c r="BD18" s="10">
        <f>BD14-AW18</f>
        <v>13</v>
      </c>
      <c r="BE18" s="10">
        <f>BE14-AW18</f>
        <v>8.3201653751672211</v>
      </c>
      <c r="BF18" s="11">
        <f>BF14-AW18</f>
        <v>8</v>
      </c>
      <c r="BJ18" s="168"/>
      <c r="BK18" s="1" t="s">
        <v>38</v>
      </c>
      <c r="BL18" s="163">
        <f t="shared" si="5"/>
        <v>10</v>
      </c>
      <c r="BM18" s="9">
        <f>BM14-BL18</f>
        <v>0</v>
      </c>
      <c r="BN18" s="9">
        <f>BN14-BL18</f>
        <v>0</v>
      </c>
      <c r="BO18" s="9">
        <f>BO14-BL18</f>
        <v>0</v>
      </c>
      <c r="BP18" s="9">
        <f>BP14-BL18</f>
        <v>0</v>
      </c>
      <c r="BQ18" s="10">
        <f>BQ14-BL18</f>
        <v>7</v>
      </c>
      <c r="BR18" s="10">
        <f>BR14-BL18</f>
        <v>8</v>
      </c>
      <c r="BS18" s="10">
        <f>BS14-BL18</f>
        <v>9</v>
      </c>
      <c r="BT18" s="10">
        <f>BT14-BL18</f>
        <v>4.9802431220491599</v>
      </c>
      <c r="BU18" s="11">
        <f>BU14-BL18</f>
        <v>4.5</v>
      </c>
      <c r="BY18" s="168"/>
      <c r="BZ18" s="1" t="s">
        <v>38</v>
      </c>
      <c r="CA18" s="163">
        <f t="shared" si="6"/>
        <v>14</v>
      </c>
      <c r="CB18" s="9">
        <f>CB14-CA18</f>
        <v>0</v>
      </c>
      <c r="CC18" s="9">
        <f>CC14-CA18</f>
        <v>0</v>
      </c>
      <c r="CD18" s="9">
        <f>CD14-CA18</f>
        <v>0</v>
      </c>
      <c r="CE18" s="9">
        <f>CE14-CA18</f>
        <v>0</v>
      </c>
      <c r="CF18" s="10">
        <f>CF14-CA18</f>
        <v>3</v>
      </c>
      <c r="CG18" s="10">
        <f>CG14-CA18</f>
        <v>4</v>
      </c>
      <c r="CH18" s="10">
        <f>CH14-CA18</f>
        <v>5</v>
      </c>
      <c r="CI18" s="10">
        <f>CI14-CA18</f>
        <v>1.6403208689310844</v>
      </c>
      <c r="CJ18" s="11">
        <f>CJ14-CA18</f>
        <v>1</v>
      </c>
      <c r="CN18" s="168"/>
      <c r="CO18" s="1" t="s">
        <v>38</v>
      </c>
      <c r="CP18" s="163">
        <f t="shared" si="7"/>
        <v>16</v>
      </c>
      <c r="CQ18" s="9">
        <f>CQ14-CP18</f>
        <v>0</v>
      </c>
      <c r="CR18" s="9">
        <f>CR14-CP18</f>
        <v>0</v>
      </c>
      <c r="CS18" s="9">
        <f>CS14-CP18</f>
        <v>0</v>
      </c>
      <c r="CT18" s="9">
        <f>CT14-CP18</f>
        <v>0</v>
      </c>
      <c r="CU18" s="10">
        <f>CU14-CP18</f>
        <v>1</v>
      </c>
      <c r="CV18" s="10">
        <f>CV14-CP18</f>
        <v>2</v>
      </c>
      <c r="CW18" s="10">
        <f>CW14-CP18</f>
        <v>3</v>
      </c>
      <c r="CX18" s="10">
        <f>CX14-CP18</f>
        <v>-0.2173869221602267</v>
      </c>
      <c r="CY18" s="11">
        <f>CY14-CP18</f>
        <v>-1</v>
      </c>
      <c r="DC18" s="168"/>
      <c r="DD18" s="1" t="s">
        <v>38</v>
      </c>
      <c r="DE18" s="163">
        <f t="shared" si="8"/>
        <v>15</v>
      </c>
      <c r="DF18" s="9">
        <f>DF14-DE18</f>
        <v>0</v>
      </c>
      <c r="DG18" s="9">
        <f>DG14-DE18</f>
        <v>0</v>
      </c>
      <c r="DH18" s="9">
        <f>DH14-DE18</f>
        <v>0</v>
      </c>
      <c r="DI18" s="9">
        <f>DI14-DE18</f>
        <v>0</v>
      </c>
      <c r="DJ18" s="10">
        <f>DJ14-DE18</f>
        <v>2</v>
      </c>
      <c r="DK18" s="10">
        <f>DK14-DE18</f>
        <v>3</v>
      </c>
      <c r="DL18" s="10">
        <f>DL14-DE18</f>
        <v>4</v>
      </c>
      <c r="DM18" s="10">
        <f>DM14-DE18</f>
        <v>0.71146697338543419</v>
      </c>
      <c r="DN18" s="11">
        <f>DN14-DE18</f>
        <v>0</v>
      </c>
      <c r="DR18" s="168"/>
      <c r="DS18" s="1" t="s">
        <v>38</v>
      </c>
      <c r="DT18" s="163">
        <f t="shared" si="9"/>
        <v>12</v>
      </c>
      <c r="DU18" s="9">
        <f>DU14-DT18</f>
        <v>0</v>
      </c>
      <c r="DV18" s="9">
        <f>DV14-DT18</f>
        <v>0</v>
      </c>
      <c r="DW18" s="9">
        <f>DW14-DT18</f>
        <v>0</v>
      </c>
      <c r="DX18" s="9">
        <f>DX14-DT18</f>
        <v>0</v>
      </c>
      <c r="DY18" s="10">
        <f>DY14-DT18</f>
        <v>5</v>
      </c>
      <c r="DZ18" s="10">
        <f>DZ14-DT18</f>
        <v>6</v>
      </c>
      <c r="EA18" s="10">
        <f>EA14-DT18</f>
        <v>7</v>
      </c>
      <c r="EB18" s="10">
        <f>EB14-DT18</f>
        <v>3.122535330957831</v>
      </c>
      <c r="EC18" s="11">
        <f>EC14-DT18</f>
        <v>2.5</v>
      </c>
      <c r="EG18" s="168"/>
      <c r="EH18" s="1" t="s">
        <v>38</v>
      </c>
      <c r="EI18" s="163">
        <f t="shared" si="12"/>
        <v>8</v>
      </c>
      <c r="EJ18" s="9">
        <f>EJ14-EI18</f>
        <v>0</v>
      </c>
      <c r="EK18" s="9">
        <f>EK14-EI18</f>
        <v>0</v>
      </c>
      <c r="EL18" s="9">
        <f>EL14-EI18</f>
        <v>0</v>
      </c>
      <c r="EM18" s="9">
        <f>EM14-EI18</f>
        <v>0</v>
      </c>
      <c r="EN18" s="10">
        <f>EN14-EI18</f>
        <v>9</v>
      </c>
      <c r="EO18" s="10">
        <f>EO14-EI18</f>
        <v>10</v>
      </c>
      <c r="EP18" s="10">
        <f>EP14-EI18</f>
        <v>11</v>
      </c>
      <c r="EQ18" s="10">
        <f>EQ14-EI18</f>
        <v>6.4624575840759064</v>
      </c>
      <c r="ER18" s="11">
        <f>ER14-EI18</f>
        <v>6</v>
      </c>
      <c r="EV18" s="168"/>
      <c r="EW18" s="1" t="s">
        <v>38</v>
      </c>
      <c r="EX18" s="163">
        <f t="shared" si="10"/>
        <v>3</v>
      </c>
      <c r="EY18" s="9">
        <f>EY14-EX18</f>
        <v>0</v>
      </c>
      <c r="EZ18" s="9">
        <f>EZ14-EX18</f>
        <v>0</v>
      </c>
      <c r="FA18" s="9">
        <f>FA14-EX18</f>
        <v>0</v>
      </c>
      <c r="FB18" s="9">
        <f>FB14-EX18</f>
        <v>0</v>
      </c>
      <c r="FC18" s="10">
        <f>FC14-EX18</f>
        <v>14</v>
      </c>
      <c r="FD18" s="10">
        <f>FD14-EX18</f>
        <v>15</v>
      </c>
      <c r="FE18" s="10">
        <f>FE14-EX18</f>
        <v>16</v>
      </c>
      <c r="FF18" s="10">
        <f>FF14-EX18</f>
        <v>10.731233732739639</v>
      </c>
      <c r="FG18" s="11">
        <f>FG14-EX18</f>
        <v>10.5</v>
      </c>
      <c r="FK18" s="168"/>
      <c r="FL18" s="1" t="s">
        <v>38</v>
      </c>
      <c r="FM18" s="163">
        <f t="shared" si="11"/>
        <v>1</v>
      </c>
      <c r="FN18" s="9">
        <f>FN14-FM18</f>
        <v>0</v>
      </c>
      <c r="FO18" s="9">
        <f>FO14-FM18</f>
        <v>0</v>
      </c>
      <c r="FP18" s="9">
        <f>FP14-FM18</f>
        <v>0</v>
      </c>
      <c r="FQ18" s="9">
        <f>FQ14-FM18</f>
        <v>0</v>
      </c>
      <c r="FR18" s="10">
        <f>FR14-FM18</f>
        <v>16</v>
      </c>
      <c r="FS18" s="10">
        <f>FS14-FM18</f>
        <v>17</v>
      </c>
      <c r="FT18" s="10">
        <f>FT14-FM18</f>
        <v>18</v>
      </c>
      <c r="FU18" s="10">
        <f>FU14-FM18</f>
        <v>12.213448194766443</v>
      </c>
      <c r="FV18" s="11">
        <f>FV14-FM18</f>
        <v>12</v>
      </c>
      <c r="FZ18" s="144"/>
    </row>
    <row r="19" spans="2:182" x14ac:dyDescent="0.2">
      <c r="B19" s="168"/>
      <c r="C19" s="1" t="s">
        <v>20</v>
      </c>
      <c r="D19" s="17">
        <f>I14</f>
        <v>17</v>
      </c>
      <c r="E19" s="10">
        <f>E14-D19</f>
        <v>-18</v>
      </c>
      <c r="F19" s="10">
        <f>F14-D19</f>
        <v>-18</v>
      </c>
      <c r="G19" s="10">
        <f>G14-D19</f>
        <v>-18</v>
      </c>
      <c r="H19" s="10">
        <f>H14-D19</f>
        <v>-18</v>
      </c>
      <c r="I19" s="12">
        <f>I14-D19</f>
        <v>0</v>
      </c>
      <c r="J19" s="12">
        <f>J14-D19</f>
        <v>1</v>
      </c>
      <c r="K19" s="12">
        <f>K14-D19</f>
        <v>2</v>
      </c>
      <c r="L19" s="12">
        <f>L14-D19</f>
        <v>-4.6798306722714074</v>
      </c>
      <c r="M19" s="11">
        <f>M14-D19</f>
        <v>-5</v>
      </c>
      <c r="Q19" s="168"/>
      <c r="R19" s="1" t="s">
        <v>20</v>
      </c>
      <c r="S19" s="17">
        <f>X14</f>
        <v>17</v>
      </c>
      <c r="T19" s="10">
        <f>T14-S19</f>
        <v>-17</v>
      </c>
      <c r="U19" s="10">
        <f>U14-S19</f>
        <v>-17</v>
      </c>
      <c r="V19" s="10">
        <f>V14-S19</f>
        <v>-17</v>
      </c>
      <c r="W19" s="10">
        <f>W14-S19</f>
        <v>-17</v>
      </c>
      <c r="X19" s="12">
        <f>X14-S19</f>
        <v>0</v>
      </c>
      <c r="Y19" s="12">
        <f>Y14-S19</f>
        <v>1</v>
      </c>
      <c r="Z19" s="12">
        <f>Z14-S19</f>
        <v>2</v>
      </c>
      <c r="AA19" s="12">
        <f>AA14-S19</f>
        <v>-4.2331912387525108</v>
      </c>
      <c r="AB19" s="11">
        <f>AB14-S19</f>
        <v>-4.5</v>
      </c>
      <c r="AF19" s="168"/>
      <c r="AG19" s="1" t="s">
        <v>20</v>
      </c>
      <c r="AH19" s="17">
        <f>AM14</f>
        <v>17</v>
      </c>
      <c r="AI19" s="10">
        <f>AI14-AH19</f>
        <v>-14</v>
      </c>
      <c r="AJ19" s="10">
        <f>AJ14-AH19</f>
        <v>-14</v>
      </c>
      <c r="AK19" s="10">
        <f>AK14-AH19</f>
        <v>-14</v>
      </c>
      <c r="AL19" s="10">
        <f>AL14-AH19</f>
        <v>-14</v>
      </c>
      <c r="AM19" s="12">
        <f>AM14-AH19</f>
        <v>0</v>
      </c>
      <c r="AN19" s="12">
        <f>AN14-AH19</f>
        <v>1</v>
      </c>
      <c r="AO19" s="12">
        <f>AO14-AH19</f>
        <v>2</v>
      </c>
      <c r="AP19" s="12">
        <f>AP14-AH19</f>
        <v>-3.6442595963249005</v>
      </c>
      <c r="AQ19" s="11">
        <f>AQ14-AH19</f>
        <v>-4</v>
      </c>
      <c r="AU19" s="168"/>
      <c r="AV19" s="1" t="s">
        <v>20</v>
      </c>
      <c r="AW19" s="17">
        <f>BB14</f>
        <v>17</v>
      </c>
      <c r="AX19" s="10">
        <f>AX14-AW19</f>
        <v>-11</v>
      </c>
      <c r="AY19" s="10">
        <f>AY14-AW19</f>
        <v>-11</v>
      </c>
      <c r="AZ19" s="10">
        <f>AZ14-AW19</f>
        <v>-11</v>
      </c>
      <c r="BA19" s="10">
        <f>BA14-AW19</f>
        <v>-11</v>
      </c>
      <c r="BB19" s="12">
        <f>BB14-AW19</f>
        <v>0</v>
      </c>
      <c r="BC19" s="12">
        <f>BC14-AW19</f>
        <v>1</v>
      </c>
      <c r="BD19" s="12">
        <f>BD14-AW19</f>
        <v>2</v>
      </c>
      <c r="BE19" s="12">
        <f>BE14-AW19</f>
        <v>-2.6798346248327789</v>
      </c>
      <c r="BF19" s="11">
        <f>BF14-AW19</f>
        <v>-3</v>
      </c>
      <c r="BJ19" s="168"/>
      <c r="BK19" s="1" t="s">
        <v>20</v>
      </c>
      <c r="BL19" s="17">
        <f>BQ14</f>
        <v>17</v>
      </c>
      <c r="BM19" s="10">
        <f>BM14-BL19</f>
        <v>-7</v>
      </c>
      <c r="BN19" s="10">
        <f>BN14-BL19</f>
        <v>-7</v>
      </c>
      <c r="BO19" s="10">
        <f>BO14-BL19</f>
        <v>-7</v>
      </c>
      <c r="BP19" s="10">
        <f>BP14-BL19</f>
        <v>-7</v>
      </c>
      <c r="BQ19" s="12">
        <f>BQ14-BL19</f>
        <v>0</v>
      </c>
      <c r="BR19" s="12">
        <f>BR14-BL19</f>
        <v>1</v>
      </c>
      <c r="BS19" s="12">
        <f>BS14-BL19</f>
        <v>2</v>
      </c>
      <c r="BT19" s="12">
        <f>BT14-BL19</f>
        <v>-2.0197568779508401</v>
      </c>
      <c r="BU19" s="11">
        <f>BU14-BL19</f>
        <v>-2.5</v>
      </c>
      <c r="BY19" s="168"/>
      <c r="BZ19" s="1" t="s">
        <v>20</v>
      </c>
      <c r="CA19" s="17">
        <f>CF14</f>
        <v>17</v>
      </c>
      <c r="CB19" s="10">
        <f>CB14-CA19</f>
        <v>-3</v>
      </c>
      <c r="CC19" s="10">
        <f>CC14-CA19</f>
        <v>-3</v>
      </c>
      <c r="CD19" s="10">
        <f>CD14-CA19</f>
        <v>-3</v>
      </c>
      <c r="CE19" s="10">
        <f>CE14-CA19</f>
        <v>-3</v>
      </c>
      <c r="CF19" s="12">
        <f>CF14-CA19</f>
        <v>0</v>
      </c>
      <c r="CG19" s="12">
        <f>CG14-CA19</f>
        <v>1</v>
      </c>
      <c r="CH19" s="12">
        <f>CH14-CA19</f>
        <v>2</v>
      </c>
      <c r="CI19" s="12">
        <f>CI14-CA19</f>
        <v>-1.3596791310689156</v>
      </c>
      <c r="CJ19" s="11">
        <f>CJ14-CA19</f>
        <v>-2</v>
      </c>
      <c r="CN19" s="168"/>
      <c r="CO19" s="1" t="s">
        <v>20</v>
      </c>
      <c r="CP19" s="17">
        <f>CU14</f>
        <v>17</v>
      </c>
      <c r="CQ19" s="10">
        <f>CQ14-CP19</f>
        <v>-1</v>
      </c>
      <c r="CR19" s="10">
        <f>CR14-CP19</f>
        <v>-1</v>
      </c>
      <c r="CS19" s="10">
        <f>CS14-CP19</f>
        <v>-1</v>
      </c>
      <c r="CT19" s="10">
        <f>CT14-CP19</f>
        <v>-1</v>
      </c>
      <c r="CU19" s="12">
        <f>CU14-CP19</f>
        <v>0</v>
      </c>
      <c r="CV19" s="12">
        <f>CV14-CP19</f>
        <v>1</v>
      </c>
      <c r="CW19" s="12">
        <f>CW14-CP19</f>
        <v>2</v>
      </c>
      <c r="CX19" s="12">
        <f>CX14-CP19</f>
        <v>-1.2173869221602267</v>
      </c>
      <c r="CY19" s="11">
        <f>CY14-CP19</f>
        <v>-2</v>
      </c>
      <c r="DC19" s="168"/>
      <c r="DD19" s="1" t="s">
        <v>20</v>
      </c>
      <c r="DE19" s="17">
        <f>DJ14</f>
        <v>17</v>
      </c>
      <c r="DF19" s="10">
        <f>DF14-DE19</f>
        <v>-2</v>
      </c>
      <c r="DG19" s="10">
        <f>DG14-DE19</f>
        <v>-2</v>
      </c>
      <c r="DH19" s="10">
        <f>DH14-DE19</f>
        <v>-2</v>
      </c>
      <c r="DI19" s="10">
        <f>DI14-DE19</f>
        <v>-2</v>
      </c>
      <c r="DJ19" s="12">
        <f>DJ14-DE19</f>
        <v>0</v>
      </c>
      <c r="DK19" s="12">
        <f>DK14-DE19</f>
        <v>1</v>
      </c>
      <c r="DL19" s="12">
        <f>DL14-DE19</f>
        <v>2</v>
      </c>
      <c r="DM19" s="12">
        <f>DM14-DE19</f>
        <v>-1.2885330266145658</v>
      </c>
      <c r="DN19" s="11">
        <f>DN14-DE19</f>
        <v>-2</v>
      </c>
      <c r="DR19" s="168"/>
      <c r="DS19" s="1" t="s">
        <v>20</v>
      </c>
      <c r="DT19" s="17">
        <f>DY14</f>
        <v>17</v>
      </c>
      <c r="DU19" s="10">
        <f>DU14-DT19</f>
        <v>-5</v>
      </c>
      <c r="DV19" s="10">
        <f>DV14-DT19</f>
        <v>-5</v>
      </c>
      <c r="DW19" s="10">
        <f>DW14-DT19</f>
        <v>-5</v>
      </c>
      <c r="DX19" s="10">
        <f>DX14-DT19</f>
        <v>-5</v>
      </c>
      <c r="DY19" s="12">
        <f>DY14-DT19</f>
        <v>0</v>
      </c>
      <c r="DZ19" s="12">
        <f>DZ14-DT19</f>
        <v>1</v>
      </c>
      <c r="EA19" s="12">
        <f>EA14-DT19</f>
        <v>2</v>
      </c>
      <c r="EB19" s="12">
        <f>EB14-DT19</f>
        <v>-1.877464669042169</v>
      </c>
      <c r="EC19" s="11">
        <f>EC14-DT19</f>
        <v>-2.5</v>
      </c>
      <c r="EG19" s="168"/>
      <c r="EH19" s="1" t="s">
        <v>20</v>
      </c>
      <c r="EI19" s="17">
        <f>EN14</f>
        <v>17</v>
      </c>
      <c r="EJ19" s="10">
        <f>EJ14-EI19</f>
        <v>-9</v>
      </c>
      <c r="EK19" s="10">
        <f>EK14-EI19</f>
        <v>-9</v>
      </c>
      <c r="EL19" s="10">
        <f>EL14-EI19</f>
        <v>-9</v>
      </c>
      <c r="EM19" s="10">
        <f>EM14-EI19</f>
        <v>-9</v>
      </c>
      <c r="EN19" s="12">
        <f>EN14-EI19</f>
        <v>0</v>
      </c>
      <c r="EO19" s="12">
        <f>EO14-EI19</f>
        <v>1</v>
      </c>
      <c r="EP19" s="12">
        <f>EP14-EI19</f>
        <v>2</v>
      </c>
      <c r="EQ19" s="12">
        <f>EQ14-EI19</f>
        <v>-2.5375424159240936</v>
      </c>
      <c r="ER19" s="11">
        <f>ER14-EI19</f>
        <v>-3</v>
      </c>
      <c r="EV19" s="168"/>
      <c r="EW19" s="1" t="s">
        <v>20</v>
      </c>
      <c r="EX19" s="17">
        <f>FC14</f>
        <v>17</v>
      </c>
      <c r="EY19" s="10">
        <f>EY14-EX19</f>
        <v>-14</v>
      </c>
      <c r="EZ19" s="10">
        <f>EZ14-EX19</f>
        <v>-14</v>
      </c>
      <c r="FA19" s="10">
        <f>FA14-EX19</f>
        <v>-14</v>
      </c>
      <c r="FB19" s="10">
        <f>FB14-EX19</f>
        <v>-14</v>
      </c>
      <c r="FC19" s="12">
        <f>FC14-EX19</f>
        <v>0</v>
      </c>
      <c r="FD19" s="12">
        <f>FD14-EX19</f>
        <v>1</v>
      </c>
      <c r="FE19" s="12">
        <f>FE14-EX19</f>
        <v>2</v>
      </c>
      <c r="FF19" s="12">
        <f>FF14-EX19</f>
        <v>-3.2687662672603608</v>
      </c>
      <c r="FG19" s="11">
        <f>FG14-EX19</f>
        <v>-3.5</v>
      </c>
      <c r="FK19" s="168"/>
      <c r="FL19" s="1" t="s">
        <v>20</v>
      </c>
      <c r="FM19" s="17">
        <f>FR14</f>
        <v>17</v>
      </c>
      <c r="FN19" s="10">
        <f>FN14-FM19</f>
        <v>-16</v>
      </c>
      <c r="FO19" s="10">
        <f>FO14-FM19</f>
        <v>-16</v>
      </c>
      <c r="FP19" s="10">
        <f>FP14-FM19</f>
        <v>-16</v>
      </c>
      <c r="FQ19" s="10">
        <f>FQ14-FM19</f>
        <v>-16</v>
      </c>
      <c r="FR19" s="12">
        <f>FR14-FM19</f>
        <v>0</v>
      </c>
      <c r="FS19" s="12">
        <f>FS14-FM19</f>
        <v>1</v>
      </c>
      <c r="FT19" s="12">
        <f>FT14-FM19</f>
        <v>2</v>
      </c>
      <c r="FU19" s="12">
        <f>FU14-FM19</f>
        <v>-3.7865518052335574</v>
      </c>
      <c r="FV19" s="11">
        <f>FV14-FM19</f>
        <v>-4</v>
      </c>
      <c r="FZ19" s="144"/>
    </row>
    <row r="20" spans="2:182" x14ac:dyDescent="0.2">
      <c r="B20" s="168"/>
      <c r="C20" s="1" t="s">
        <v>21</v>
      </c>
      <c r="D20" s="17">
        <f>J14</f>
        <v>18</v>
      </c>
      <c r="E20" s="10">
        <f>E14-D20</f>
        <v>-19</v>
      </c>
      <c r="F20" s="10">
        <f>F14-D20</f>
        <v>-19</v>
      </c>
      <c r="G20" s="10">
        <f>G14-D20</f>
        <v>-19</v>
      </c>
      <c r="H20" s="10">
        <f>H14-D20</f>
        <v>-19</v>
      </c>
      <c r="I20" s="12">
        <f>I14-D20</f>
        <v>-1</v>
      </c>
      <c r="J20" s="12">
        <f>J14-D20</f>
        <v>0</v>
      </c>
      <c r="K20" s="12">
        <f>K14-D20</f>
        <v>1</v>
      </c>
      <c r="L20" s="12">
        <f>L14-D20</f>
        <v>-5.6798306722714074</v>
      </c>
      <c r="M20" s="11">
        <f>M14-D20</f>
        <v>-6</v>
      </c>
      <c r="Q20" s="168"/>
      <c r="R20" s="1" t="s">
        <v>21</v>
      </c>
      <c r="S20" s="17">
        <f>Y14</f>
        <v>18</v>
      </c>
      <c r="T20" s="10">
        <f>T14-S20</f>
        <v>-18</v>
      </c>
      <c r="U20" s="10">
        <f>U14-S20</f>
        <v>-18</v>
      </c>
      <c r="V20" s="10">
        <f>V14-S20</f>
        <v>-18</v>
      </c>
      <c r="W20" s="10">
        <f>W14-S20</f>
        <v>-18</v>
      </c>
      <c r="X20" s="12">
        <f>X14-S20</f>
        <v>-1</v>
      </c>
      <c r="Y20" s="12">
        <f>Y14-S20</f>
        <v>0</v>
      </c>
      <c r="Z20" s="12">
        <f>Z14-S20</f>
        <v>1</v>
      </c>
      <c r="AA20" s="12">
        <f>AA14-S20</f>
        <v>-5.2331912387525108</v>
      </c>
      <c r="AB20" s="11">
        <f>AB14-S20</f>
        <v>-5.5</v>
      </c>
      <c r="AF20" s="168"/>
      <c r="AG20" s="1" t="s">
        <v>21</v>
      </c>
      <c r="AH20" s="17">
        <f>AN14</f>
        <v>18</v>
      </c>
      <c r="AI20" s="10">
        <f>AI14-AH20</f>
        <v>-15</v>
      </c>
      <c r="AJ20" s="10">
        <f>AJ14-AH20</f>
        <v>-15</v>
      </c>
      <c r="AK20" s="10">
        <f>AK14-AH20</f>
        <v>-15</v>
      </c>
      <c r="AL20" s="10">
        <f>AL14-AH20</f>
        <v>-15</v>
      </c>
      <c r="AM20" s="12">
        <f>AM14-AH20</f>
        <v>-1</v>
      </c>
      <c r="AN20" s="12">
        <f>AN14-AH20</f>
        <v>0</v>
      </c>
      <c r="AO20" s="12">
        <f>AO14-AH20</f>
        <v>1</v>
      </c>
      <c r="AP20" s="12">
        <f>AP14-AH20</f>
        <v>-4.6442595963249005</v>
      </c>
      <c r="AQ20" s="11">
        <f>AQ14-AH20</f>
        <v>-5</v>
      </c>
      <c r="AU20" s="168"/>
      <c r="AV20" s="1" t="s">
        <v>21</v>
      </c>
      <c r="AW20" s="17">
        <f>BC14</f>
        <v>18</v>
      </c>
      <c r="AX20" s="10">
        <f>AX14-AW20</f>
        <v>-12</v>
      </c>
      <c r="AY20" s="10">
        <f>AY14-AW20</f>
        <v>-12</v>
      </c>
      <c r="AZ20" s="10">
        <f>AZ14-AW20</f>
        <v>-12</v>
      </c>
      <c r="BA20" s="10">
        <f>BA14-AW20</f>
        <v>-12</v>
      </c>
      <c r="BB20" s="12">
        <f>BB14-AW20</f>
        <v>-1</v>
      </c>
      <c r="BC20" s="12">
        <f>BC14-AW20</f>
        <v>0</v>
      </c>
      <c r="BD20" s="12">
        <f>BD14-AW20</f>
        <v>1</v>
      </c>
      <c r="BE20" s="12">
        <f>BE14-AW20</f>
        <v>-3.6798346248327789</v>
      </c>
      <c r="BF20" s="11">
        <f>BF14-AW20</f>
        <v>-4</v>
      </c>
      <c r="BJ20" s="168"/>
      <c r="BK20" s="1" t="s">
        <v>21</v>
      </c>
      <c r="BL20" s="17">
        <f>BR14</f>
        <v>18</v>
      </c>
      <c r="BM20" s="10">
        <f>BM14-BL20</f>
        <v>-8</v>
      </c>
      <c r="BN20" s="10">
        <f>BN14-BL20</f>
        <v>-8</v>
      </c>
      <c r="BO20" s="10">
        <f>BO14-BL20</f>
        <v>-8</v>
      </c>
      <c r="BP20" s="10">
        <f>BP14-BL20</f>
        <v>-8</v>
      </c>
      <c r="BQ20" s="12">
        <f>BQ14-BL20</f>
        <v>-1</v>
      </c>
      <c r="BR20" s="12">
        <f>BR14-BL20</f>
        <v>0</v>
      </c>
      <c r="BS20" s="12">
        <f>BS14-BL20</f>
        <v>1</v>
      </c>
      <c r="BT20" s="12">
        <f>BT14-BL20</f>
        <v>-3.0197568779508401</v>
      </c>
      <c r="BU20" s="11">
        <f>BU14-BL20</f>
        <v>-3.5</v>
      </c>
      <c r="BY20" s="168"/>
      <c r="BZ20" s="1" t="s">
        <v>21</v>
      </c>
      <c r="CA20" s="17">
        <f>CG14</f>
        <v>18</v>
      </c>
      <c r="CB20" s="10">
        <f>CB14-CA20</f>
        <v>-4</v>
      </c>
      <c r="CC20" s="10">
        <f>CC14-CA20</f>
        <v>-4</v>
      </c>
      <c r="CD20" s="10">
        <f>CD14-CA20</f>
        <v>-4</v>
      </c>
      <c r="CE20" s="10">
        <f>CE14-CA20</f>
        <v>-4</v>
      </c>
      <c r="CF20" s="12">
        <f>CF14-CA20</f>
        <v>-1</v>
      </c>
      <c r="CG20" s="12">
        <f>CG14-CA20</f>
        <v>0</v>
      </c>
      <c r="CH20" s="12">
        <f>CH14-CA20</f>
        <v>1</v>
      </c>
      <c r="CI20" s="12">
        <f>CI14-CA20</f>
        <v>-2.3596791310689156</v>
      </c>
      <c r="CJ20" s="11">
        <f>CJ14-CA20</f>
        <v>-3</v>
      </c>
      <c r="CN20" s="168"/>
      <c r="CO20" s="1" t="s">
        <v>21</v>
      </c>
      <c r="CP20" s="17">
        <f>CV14</f>
        <v>18</v>
      </c>
      <c r="CQ20" s="10">
        <f>CQ14-CP20</f>
        <v>-2</v>
      </c>
      <c r="CR20" s="10">
        <f>CR14-CP20</f>
        <v>-2</v>
      </c>
      <c r="CS20" s="10">
        <f>CS14-CP20</f>
        <v>-2</v>
      </c>
      <c r="CT20" s="10">
        <f>CT14-CP20</f>
        <v>-2</v>
      </c>
      <c r="CU20" s="12">
        <f>CU14-CP20</f>
        <v>-1</v>
      </c>
      <c r="CV20" s="12">
        <f>CV14-CP20</f>
        <v>0</v>
      </c>
      <c r="CW20" s="12">
        <f>CW14-CP20</f>
        <v>1</v>
      </c>
      <c r="CX20" s="12">
        <f>CX14-CP20</f>
        <v>-2.2173869221602267</v>
      </c>
      <c r="CY20" s="11">
        <f>CY14-CP20</f>
        <v>-3</v>
      </c>
      <c r="DC20" s="168"/>
      <c r="DD20" s="1" t="s">
        <v>21</v>
      </c>
      <c r="DE20" s="17">
        <f>DK14</f>
        <v>18</v>
      </c>
      <c r="DF20" s="10">
        <f>DF14-DE20</f>
        <v>-3</v>
      </c>
      <c r="DG20" s="10">
        <f>DG14-DE20</f>
        <v>-3</v>
      </c>
      <c r="DH20" s="10">
        <f>DH14-DE20</f>
        <v>-3</v>
      </c>
      <c r="DI20" s="10">
        <f>DI14-DE20</f>
        <v>-3</v>
      </c>
      <c r="DJ20" s="12">
        <f>DJ14-DE20</f>
        <v>-1</v>
      </c>
      <c r="DK20" s="12">
        <f>DK14-DE20</f>
        <v>0</v>
      </c>
      <c r="DL20" s="12">
        <f>DL14-DE20</f>
        <v>1</v>
      </c>
      <c r="DM20" s="12">
        <f>DM14-DE20</f>
        <v>-2.2885330266145658</v>
      </c>
      <c r="DN20" s="11">
        <f>DN14-DE20</f>
        <v>-3</v>
      </c>
      <c r="DR20" s="168"/>
      <c r="DS20" s="1" t="s">
        <v>21</v>
      </c>
      <c r="DT20" s="17">
        <f>DZ14</f>
        <v>18</v>
      </c>
      <c r="DU20" s="10">
        <f>DU14-DT20</f>
        <v>-6</v>
      </c>
      <c r="DV20" s="10">
        <f>DV14-DT20</f>
        <v>-6</v>
      </c>
      <c r="DW20" s="10">
        <f>DW14-DT20</f>
        <v>-6</v>
      </c>
      <c r="DX20" s="10">
        <f>DX14-DT20</f>
        <v>-6</v>
      </c>
      <c r="DY20" s="12">
        <f>DY14-DT20</f>
        <v>-1</v>
      </c>
      <c r="DZ20" s="12">
        <f>DZ14-DT20</f>
        <v>0</v>
      </c>
      <c r="EA20" s="12">
        <f>EA14-DT20</f>
        <v>1</v>
      </c>
      <c r="EB20" s="12">
        <f>EB14-DT20</f>
        <v>-2.877464669042169</v>
      </c>
      <c r="EC20" s="11">
        <f>EC14-DT20</f>
        <v>-3.5</v>
      </c>
      <c r="EG20" s="168"/>
      <c r="EH20" s="1" t="s">
        <v>21</v>
      </c>
      <c r="EI20" s="17">
        <f>EO14</f>
        <v>18</v>
      </c>
      <c r="EJ20" s="10">
        <f>EJ14-EI20</f>
        <v>-10</v>
      </c>
      <c r="EK20" s="10">
        <f>EK14-EI20</f>
        <v>-10</v>
      </c>
      <c r="EL20" s="10">
        <f>EL14-EI20</f>
        <v>-10</v>
      </c>
      <c r="EM20" s="10">
        <f>EM14-EI20</f>
        <v>-10</v>
      </c>
      <c r="EN20" s="12">
        <f>EN14-EI20</f>
        <v>-1</v>
      </c>
      <c r="EO20" s="12">
        <f>EO14-EI20</f>
        <v>0</v>
      </c>
      <c r="EP20" s="12">
        <f>EP14-EI20</f>
        <v>1</v>
      </c>
      <c r="EQ20" s="12">
        <f>EQ14-EI20</f>
        <v>-3.5375424159240936</v>
      </c>
      <c r="ER20" s="11">
        <f>ER14-EI20</f>
        <v>-4</v>
      </c>
      <c r="EV20" s="168"/>
      <c r="EW20" s="1" t="s">
        <v>21</v>
      </c>
      <c r="EX20" s="17">
        <f>FD14</f>
        <v>18</v>
      </c>
      <c r="EY20" s="10">
        <f>EY14-EX20</f>
        <v>-15</v>
      </c>
      <c r="EZ20" s="10">
        <f>EZ14-EX20</f>
        <v>-15</v>
      </c>
      <c r="FA20" s="10">
        <f>FA14-EX20</f>
        <v>-15</v>
      </c>
      <c r="FB20" s="10">
        <f>FB14-EX20</f>
        <v>-15</v>
      </c>
      <c r="FC20" s="12">
        <f>FC14-EX20</f>
        <v>-1</v>
      </c>
      <c r="FD20" s="12">
        <f>FD14-EX20</f>
        <v>0</v>
      </c>
      <c r="FE20" s="12">
        <f>FE14-EX20</f>
        <v>1</v>
      </c>
      <c r="FF20" s="12">
        <f>FF14-EX20</f>
        <v>-4.2687662672603608</v>
      </c>
      <c r="FG20" s="11">
        <f>FG14-EX20</f>
        <v>-4.5</v>
      </c>
      <c r="FK20" s="168"/>
      <c r="FL20" s="1" t="s">
        <v>21</v>
      </c>
      <c r="FM20" s="17">
        <f>FS14</f>
        <v>18</v>
      </c>
      <c r="FN20" s="10">
        <f>FN14-FM20</f>
        <v>-17</v>
      </c>
      <c r="FO20" s="10">
        <f>FO14-FM20</f>
        <v>-17</v>
      </c>
      <c r="FP20" s="10">
        <f>FP14-FM20</f>
        <v>-17</v>
      </c>
      <c r="FQ20" s="10">
        <f>FQ14-FM20</f>
        <v>-17</v>
      </c>
      <c r="FR20" s="12">
        <f>FR14-FM20</f>
        <v>-1</v>
      </c>
      <c r="FS20" s="12">
        <f>FS14-FM20</f>
        <v>0</v>
      </c>
      <c r="FT20" s="12">
        <f>FT14-FM20</f>
        <v>1</v>
      </c>
      <c r="FU20" s="12">
        <f>FU14-FM20</f>
        <v>-4.7865518052335574</v>
      </c>
      <c r="FV20" s="11">
        <f>FV14-FM20</f>
        <v>-5</v>
      </c>
      <c r="FZ20" s="144"/>
    </row>
    <row r="21" spans="2:182" x14ac:dyDescent="0.2">
      <c r="B21" s="168"/>
      <c r="C21" s="1" t="s">
        <v>27</v>
      </c>
      <c r="D21" s="163">
        <f>K14</f>
        <v>19</v>
      </c>
      <c r="E21" s="10">
        <f>E14-D21</f>
        <v>-20</v>
      </c>
      <c r="F21" s="10">
        <f>F14-D21</f>
        <v>-20</v>
      </c>
      <c r="G21" s="10">
        <f>G14-D21</f>
        <v>-20</v>
      </c>
      <c r="H21" s="10">
        <f>H14-D21</f>
        <v>-20</v>
      </c>
      <c r="I21" s="12">
        <f>I14-D21</f>
        <v>-2</v>
      </c>
      <c r="J21" s="12">
        <f>J14-D21</f>
        <v>-1</v>
      </c>
      <c r="K21" s="12">
        <f>K14-D21</f>
        <v>0</v>
      </c>
      <c r="L21" s="12">
        <f>L14-D21</f>
        <v>-6.6798306722714074</v>
      </c>
      <c r="M21" s="11">
        <f>M14-D21</f>
        <v>-7</v>
      </c>
      <c r="Q21" s="168"/>
      <c r="R21" s="1" t="s">
        <v>27</v>
      </c>
      <c r="S21" s="163">
        <f>Z14</f>
        <v>19</v>
      </c>
      <c r="T21" s="10">
        <f>T14-S21</f>
        <v>-19</v>
      </c>
      <c r="U21" s="10">
        <f>U14-S21</f>
        <v>-19</v>
      </c>
      <c r="V21" s="10">
        <f>V14-S21</f>
        <v>-19</v>
      </c>
      <c r="W21" s="10">
        <f>W14-S21</f>
        <v>-19</v>
      </c>
      <c r="X21" s="12">
        <f>X14-S21</f>
        <v>-2</v>
      </c>
      <c r="Y21" s="12">
        <f>Y14-S21</f>
        <v>-1</v>
      </c>
      <c r="Z21" s="12">
        <f>Z14-S21</f>
        <v>0</v>
      </c>
      <c r="AA21" s="12">
        <f>AA14-S21</f>
        <v>-6.2331912387525108</v>
      </c>
      <c r="AB21" s="11">
        <f>AB14-S21</f>
        <v>-6.5</v>
      </c>
      <c r="AF21" s="168"/>
      <c r="AG21" s="1" t="s">
        <v>27</v>
      </c>
      <c r="AH21" s="163">
        <f>AO14</f>
        <v>19</v>
      </c>
      <c r="AI21" s="10">
        <f>AI14-AH21</f>
        <v>-16</v>
      </c>
      <c r="AJ21" s="10">
        <f>AJ14-AH21</f>
        <v>-16</v>
      </c>
      <c r="AK21" s="10">
        <f>AK14-AH21</f>
        <v>-16</v>
      </c>
      <c r="AL21" s="10">
        <f>AL14-AH21</f>
        <v>-16</v>
      </c>
      <c r="AM21" s="12">
        <f>AM14-AH21</f>
        <v>-2</v>
      </c>
      <c r="AN21" s="12">
        <f>AN14-AH21</f>
        <v>-1</v>
      </c>
      <c r="AO21" s="12">
        <f>AO14-AH21</f>
        <v>0</v>
      </c>
      <c r="AP21" s="12">
        <f>AP14-AH21</f>
        <v>-5.6442595963249005</v>
      </c>
      <c r="AQ21" s="11">
        <f>AQ14-AH21</f>
        <v>-6</v>
      </c>
      <c r="AU21" s="168"/>
      <c r="AV21" s="1" t="s">
        <v>27</v>
      </c>
      <c r="AW21" s="163">
        <f>BD14</f>
        <v>19</v>
      </c>
      <c r="AX21" s="10">
        <f>AX14-AW21</f>
        <v>-13</v>
      </c>
      <c r="AY21" s="10">
        <f>AY14-AW21</f>
        <v>-13</v>
      </c>
      <c r="AZ21" s="10">
        <f>AZ14-AW21</f>
        <v>-13</v>
      </c>
      <c r="BA21" s="10">
        <f>BA14-AW21</f>
        <v>-13</v>
      </c>
      <c r="BB21" s="12">
        <f>BB14-AW21</f>
        <v>-2</v>
      </c>
      <c r="BC21" s="12">
        <f>BC14-AW21</f>
        <v>-1</v>
      </c>
      <c r="BD21" s="12">
        <f>BD14-AW21</f>
        <v>0</v>
      </c>
      <c r="BE21" s="12">
        <f>BE14-AW21</f>
        <v>-4.6798346248327789</v>
      </c>
      <c r="BF21" s="11">
        <f>BF14-AW21</f>
        <v>-5</v>
      </c>
      <c r="BJ21" s="168"/>
      <c r="BK21" s="1" t="s">
        <v>27</v>
      </c>
      <c r="BL21" s="163">
        <f>BS14</f>
        <v>19</v>
      </c>
      <c r="BM21" s="10">
        <f>BM14-BL21</f>
        <v>-9</v>
      </c>
      <c r="BN21" s="10">
        <f>BN14-BL21</f>
        <v>-9</v>
      </c>
      <c r="BO21" s="10">
        <f>BO14-BL21</f>
        <v>-9</v>
      </c>
      <c r="BP21" s="10">
        <f>BP14-BL21</f>
        <v>-9</v>
      </c>
      <c r="BQ21" s="12">
        <f>BQ14-BL21</f>
        <v>-2</v>
      </c>
      <c r="BR21" s="12">
        <f>BR14-BL21</f>
        <v>-1</v>
      </c>
      <c r="BS21" s="12">
        <f>BS14-BL21</f>
        <v>0</v>
      </c>
      <c r="BT21" s="12">
        <f>BT14-BL21</f>
        <v>-4.0197568779508401</v>
      </c>
      <c r="BU21" s="11">
        <f>BU14-BL21</f>
        <v>-4.5</v>
      </c>
      <c r="BY21" s="168"/>
      <c r="BZ21" s="1" t="s">
        <v>27</v>
      </c>
      <c r="CA21" s="163">
        <f>CH14</f>
        <v>19</v>
      </c>
      <c r="CB21" s="10">
        <f>CB14-CA21</f>
        <v>-5</v>
      </c>
      <c r="CC21" s="10">
        <f>CC14-CA21</f>
        <v>-5</v>
      </c>
      <c r="CD21" s="10">
        <f>CD14-CA21</f>
        <v>-5</v>
      </c>
      <c r="CE21" s="10">
        <f>CE14-CA21</f>
        <v>-5</v>
      </c>
      <c r="CF21" s="12">
        <f>CF14-CA21</f>
        <v>-2</v>
      </c>
      <c r="CG21" s="12">
        <f>CG14-CA21</f>
        <v>-1</v>
      </c>
      <c r="CH21" s="12">
        <f>CH14-CA21</f>
        <v>0</v>
      </c>
      <c r="CI21" s="12">
        <f>CI14-CA21</f>
        <v>-3.3596791310689156</v>
      </c>
      <c r="CJ21" s="11">
        <f>CJ14-CA21</f>
        <v>-4</v>
      </c>
      <c r="CN21" s="168"/>
      <c r="CO21" s="1" t="s">
        <v>27</v>
      </c>
      <c r="CP21" s="163">
        <f>CW14</f>
        <v>19</v>
      </c>
      <c r="CQ21" s="10">
        <f>CQ14-CP21</f>
        <v>-3</v>
      </c>
      <c r="CR21" s="10">
        <f>CR14-CP21</f>
        <v>-3</v>
      </c>
      <c r="CS21" s="10">
        <f>CS14-CP21</f>
        <v>-3</v>
      </c>
      <c r="CT21" s="10">
        <f>CT14-CP21</f>
        <v>-3</v>
      </c>
      <c r="CU21" s="12">
        <f>CU14-CP21</f>
        <v>-2</v>
      </c>
      <c r="CV21" s="12">
        <f>CV14-CP21</f>
        <v>-1</v>
      </c>
      <c r="CW21" s="12">
        <f>CW14-CP21</f>
        <v>0</v>
      </c>
      <c r="CX21" s="12">
        <f>CX14-CP21</f>
        <v>-3.2173869221602267</v>
      </c>
      <c r="CY21" s="11">
        <f>CY14-CP21</f>
        <v>-4</v>
      </c>
      <c r="DC21" s="168"/>
      <c r="DD21" s="1" t="s">
        <v>27</v>
      </c>
      <c r="DE21" s="163">
        <f>DL14</f>
        <v>19</v>
      </c>
      <c r="DF21" s="10">
        <f>DF14-DE21</f>
        <v>-4</v>
      </c>
      <c r="DG21" s="10">
        <f>DG14-DE21</f>
        <v>-4</v>
      </c>
      <c r="DH21" s="10">
        <f>DH14-DE21</f>
        <v>-4</v>
      </c>
      <c r="DI21" s="10">
        <f>DI14-DE21</f>
        <v>-4</v>
      </c>
      <c r="DJ21" s="12">
        <f>DJ14-DE21</f>
        <v>-2</v>
      </c>
      <c r="DK21" s="12">
        <f>DK14-DE21</f>
        <v>-1</v>
      </c>
      <c r="DL21" s="12">
        <f>DL14-DE21</f>
        <v>0</v>
      </c>
      <c r="DM21" s="12">
        <f>DM14-DE21</f>
        <v>-3.2885330266145658</v>
      </c>
      <c r="DN21" s="11">
        <f>DN14-DE21</f>
        <v>-4</v>
      </c>
      <c r="DR21" s="168"/>
      <c r="DS21" s="1" t="s">
        <v>27</v>
      </c>
      <c r="DT21" s="163">
        <f>EA14</f>
        <v>19</v>
      </c>
      <c r="DU21" s="10">
        <f>DU14-DT21</f>
        <v>-7</v>
      </c>
      <c r="DV21" s="10">
        <f>DV14-DT21</f>
        <v>-7</v>
      </c>
      <c r="DW21" s="10">
        <f>DW14-DT21</f>
        <v>-7</v>
      </c>
      <c r="DX21" s="10">
        <f>DX14-DT21</f>
        <v>-7</v>
      </c>
      <c r="DY21" s="12">
        <f>DY14-DT21</f>
        <v>-2</v>
      </c>
      <c r="DZ21" s="12">
        <f>DZ14-DT21</f>
        <v>-1</v>
      </c>
      <c r="EA21" s="12">
        <f>EA14-DT21</f>
        <v>0</v>
      </c>
      <c r="EB21" s="12">
        <f>EB14-DT21</f>
        <v>-3.877464669042169</v>
      </c>
      <c r="EC21" s="11">
        <f>EC14-DT21</f>
        <v>-4.5</v>
      </c>
      <c r="EG21" s="168"/>
      <c r="EH21" s="1" t="s">
        <v>27</v>
      </c>
      <c r="EI21" s="163">
        <f>EP14</f>
        <v>19</v>
      </c>
      <c r="EJ21" s="10">
        <f>EJ14-EI21</f>
        <v>-11</v>
      </c>
      <c r="EK21" s="10">
        <f>EK14-EI21</f>
        <v>-11</v>
      </c>
      <c r="EL21" s="10">
        <f>EL14-EI21</f>
        <v>-11</v>
      </c>
      <c r="EM21" s="10">
        <f>EM14-EI21</f>
        <v>-11</v>
      </c>
      <c r="EN21" s="12">
        <f>EN14-EI21</f>
        <v>-2</v>
      </c>
      <c r="EO21" s="12">
        <f>EO14-EI21</f>
        <v>-1</v>
      </c>
      <c r="EP21" s="12">
        <f>EP14-EI21</f>
        <v>0</v>
      </c>
      <c r="EQ21" s="12">
        <f>EQ14-EI21</f>
        <v>-4.5375424159240936</v>
      </c>
      <c r="ER21" s="11">
        <f>ER14-EI21</f>
        <v>-5</v>
      </c>
      <c r="EV21" s="168"/>
      <c r="EW21" s="1" t="s">
        <v>27</v>
      </c>
      <c r="EX21" s="163">
        <f>FE14</f>
        <v>19</v>
      </c>
      <c r="EY21" s="10">
        <f>EY14-EX21</f>
        <v>-16</v>
      </c>
      <c r="EZ21" s="10">
        <f>EZ14-EX21</f>
        <v>-16</v>
      </c>
      <c r="FA21" s="10">
        <f>FA14-EX21</f>
        <v>-16</v>
      </c>
      <c r="FB21" s="10">
        <f>FB14-EX21</f>
        <v>-16</v>
      </c>
      <c r="FC21" s="12">
        <f>FC14-EX21</f>
        <v>-2</v>
      </c>
      <c r="FD21" s="12">
        <f>FD14-EX21</f>
        <v>-1</v>
      </c>
      <c r="FE21" s="12">
        <f>FE14-EX21</f>
        <v>0</v>
      </c>
      <c r="FF21" s="12">
        <f>FF14-EX21</f>
        <v>-5.2687662672603608</v>
      </c>
      <c r="FG21" s="11">
        <f>FG14-EX21</f>
        <v>-5.5</v>
      </c>
      <c r="FK21" s="168"/>
      <c r="FL21" s="1" t="s">
        <v>27</v>
      </c>
      <c r="FM21" s="163">
        <f>FT14</f>
        <v>19</v>
      </c>
      <c r="FN21" s="10">
        <f>FN14-FM21</f>
        <v>-18</v>
      </c>
      <c r="FO21" s="10">
        <f>FO14-FM21</f>
        <v>-18</v>
      </c>
      <c r="FP21" s="10">
        <f>FP14-FM21</f>
        <v>-18</v>
      </c>
      <c r="FQ21" s="10">
        <f>FQ14-FM21</f>
        <v>-18</v>
      </c>
      <c r="FR21" s="12">
        <f>FR14-FM21</f>
        <v>-2</v>
      </c>
      <c r="FS21" s="12">
        <f>FS14-FM21</f>
        <v>-1</v>
      </c>
      <c r="FT21" s="12">
        <f>FT14-FM21</f>
        <v>0</v>
      </c>
      <c r="FU21" s="12">
        <f>FU14-FM21</f>
        <v>-5.7865518052335574</v>
      </c>
      <c r="FV21" s="11">
        <f>FV14-FM21</f>
        <v>-6</v>
      </c>
      <c r="FZ21" s="144"/>
    </row>
    <row r="22" spans="2:182" x14ac:dyDescent="0.2">
      <c r="B22" s="168"/>
      <c r="C22" s="1" t="s">
        <v>19</v>
      </c>
      <c r="D22" s="163">
        <f>L14</f>
        <v>12.320169327728593</v>
      </c>
      <c r="E22" s="10">
        <f>E14-D22</f>
        <v>-13.320169327728593</v>
      </c>
      <c r="F22" s="10">
        <f>F14-D22</f>
        <v>-13.320169327728593</v>
      </c>
      <c r="G22" s="10">
        <f>G14-D22</f>
        <v>-13.320169327728593</v>
      </c>
      <c r="H22" s="10">
        <f>H14-D22</f>
        <v>-13.320169327728593</v>
      </c>
      <c r="I22" s="12">
        <f>I14-D22</f>
        <v>4.6798306722714074</v>
      </c>
      <c r="J22" s="12">
        <f>J14-D22</f>
        <v>5.6798306722714074</v>
      </c>
      <c r="K22" s="12">
        <f>K14-D22</f>
        <v>6.6798306722714074</v>
      </c>
      <c r="L22" s="12">
        <f>L14-D22</f>
        <v>0</v>
      </c>
      <c r="M22" s="11">
        <f>M14-D22</f>
        <v>-0.32016932772859263</v>
      </c>
      <c r="Q22" s="168"/>
      <c r="R22" s="1" t="s">
        <v>19</v>
      </c>
      <c r="S22" s="163">
        <f>AA14</f>
        <v>12.766808761247489</v>
      </c>
      <c r="T22" s="10">
        <f>T14-S22</f>
        <v>-12.766808761247489</v>
      </c>
      <c r="U22" s="10">
        <f>U14-S22</f>
        <v>-12.766808761247489</v>
      </c>
      <c r="V22" s="10">
        <f>V14-S22</f>
        <v>-12.766808761247489</v>
      </c>
      <c r="W22" s="10">
        <f>W14-S22</f>
        <v>-12.766808761247489</v>
      </c>
      <c r="X22" s="12">
        <f>X14-S22</f>
        <v>4.2331912387525108</v>
      </c>
      <c r="Y22" s="12">
        <f>Y14-S22</f>
        <v>5.2331912387525108</v>
      </c>
      <c r="Z22" s="12">
        <f>Z14-S22</f>
        <v>6.2331912387525108</v>
      </c>
      <c r="AA22" s="12">
        <f>AA14-S22</f>
        <v>0</v>
      </c>
      <c r="AB22" s="11">
        <f>AB14-S22</f>
        <v>-0.2668087612474892</v>
      </c>
      <c r="AF22" s="168"/>
      <c r="AG22" s="1" t="s">
        <v>19</v>
      </c>
      <c r="AH22" s="163">
        <f>AP14</f>
        <v>13.3557404036751</v>
      </c>
      <c r="AI22" s="10">
        <f>AI14-AH22</f>
        <v>-10.3557404036751</v>
      </c>
      <c r="AJ22" s="10">
        <f>AJ14-AH22</f>
        <v>-10.3557404036751</v>
      </c>
      <c r="AK22" s="10">
        <f>AK14-AH22</f>
        <v>-10.3557404036751</v>
      </c>
      <c r="AL22" s="10">
        <f>AL14-AH22</f>
        <v>-10.3557404036751</v>
      </c>
      <c r="AM22" s="12">
        <f>AM14-AH22</f>
        <v>3.6442595963249005</v>
      </c>
      <c r="AN22" s="12">
        <f>AN14-AH22</f>
        <v>4.6442595963249005</v>
      </c>
      <c r="AO22" s="12">
        <f>AO14-AH22</f>
        <v>5.6442595963249005</v>
      </c>
      <c r="AP22" s="12">
        <f>AP14-AH22</f>
        <v>0</v>
      </c>
      <c r="AQ22" s="11">
        <f>AQ14-AH22</f>
        <v>-0.35574040367509951</v>
      </c>
      <c r="AU22" s="168"/>
      <c r="AV22" s="1" t="s">
        <v>19</v>
      </c>
      <c r="AW22" s="163">
        <f>BE14</f>
        <v>14.320165375167221</v>
      </c>
      <c r="AX22" s="10">
        <f>AX14-AW22</f>
        <v>-8.3201653751672211</v>
      </c>
      <c r="AY22" s="10">
        <f>AY14-AW22</f>
        <v>-8.3201653751672211</v>
      </c>
      <c r="AZ22" s="10">
        <f>AZ14-AW22</f>
        <v>-8.3201653751672211</v>
      </c>
      <c r="BA22" s="10">
        <f>BA14-AW22</f>
        <v>-8.3201653751672211</v>
      </c>
      <c r="BB22" s="12">
        <f>BB14-AW22</f>
        <v>2.6798346248327789</v>
      </c>
      <c r="BC22" s="12">
        <f>BC14-AW22</f>
        <v>3.6798346248327789</v>
      </c>
      <c r="BD22" s="12">
        <f>BD14-AW22</f>
        <v>4.6798346248327789</v>
      </c>
      <c r="BE22" s="12">
        <f>BE14-AW22</f>
        <v>0</v>
      </c>
      <c r="BF22" s="11">
        <f>BF14-AW22</f>
        <v>-0.3201653751672211</v>
      </c>
      <c r="BJ22" s="168"/>
      <c r="BK22" s="1" t="s">
        <v>19</v>
      </c>
      <c r="BL22" s="163">
        <f>BT14</f>
        <v>14.98024312204916</v>
      </c>
      <c r="BM22" s="10">
        <f>BM14-BL22</f>
        <v>-4.9802431220491599</v>
      </c>
      <c r="BN22" s="10">
        <f>BN14-BL22</f>
        <v>-4.9802431220491599</v>
      </c>
      <c r="BO22" s="10">
        <f>BO14-BL22</f>
        <v>-4.9802431220491599</v>
      </c>
      <c r="BP22" s="10">
        <f>BP14-BL22</f>
        <v>-4.9802431220491599</v>
      </c>
      <c r="BQ22" s="12">
        <f>BQ14-BL22</f>
        <v>2.0197568779508401</v>
      </c>
      <c r="BR22" s="12">
        <f>BR14-BL22</f>
        <v>3.0197568779508401</v>
      </c>
      <c r="BS22" s="12">
        <f>BS14-BL22</f>
        <v>4.0197568779508401</v>
      </c>
      <c r="BT22" s="12">
        <f>BT14-BL22</f>
        <v>0</v>
      </c>
      <c r="BU22" s="11">
        <f>BU14-BL22</f>
        <v>-0.48024312204915987</v>
      </c>
      <c r="BY22" s="168"/>
      <c r="BZ22" s="1" t="s">
        <v>19</v>
      </c>
      <c r="CA22" s="163">
        <f>CI14</f>
        <v>15.640320868931084</v>
      </c>
      <c r="CB22" s="10">
        <f>CB14-CA22</f>
        <v>-1.6403208689310844</v>
      </c>
      <c r="CC22" s="10">
        <f>CC14-CA22</f>
        <v>-1.6403208689310844</v>
      </c>
      <c r="CD22" s="10">
        <f>CD14-CA22</f>
        <v>-1.6403208689310844</v>
      </c>
      <c r="CE22" s="10">
        <f>CE14-CA22</f>
        <v>-1.6403208689310844</v>
      </c>
      <c r="CF22" s="12">
        <f>CF14-CA22</f>
        <v>1.3596791310689156</v>
      </c>
      <c r="CG22" s="12">
        <f>CG14-CA22</f>
        <v>2.3596791310689156</v>
      </c>
      <c r="CH22" s="12">
        <f>CH14-CA22</f>
        <v>3.3596791310689156</v>
      </c>
      <c r="CI22" s="12">
        <f>CI14-CA22</f>
        <v>0</v>
      </c>
      <c r="CJ22" s="11">
        <f>CJ14-CA22</f>
        <v>-0.64032086893108442</v>
      </c>
      <c r="CN22" s="168"/>
      <c r="CO22" s="1" t="s">
        <v>19</v>
      </c>
      <c r="CP22" s="163">
        <f>CX14</f>
        <v>15.782613077839773</v>
      </c>
      <c r="CQ22" s="10">
        <f>CQ14-CP22</f>
        <v>0.2173869221602267</v>
      </c>
      <c r="CR22" s="10">
        <f>CR14-CP22</f>
        <v>0.2173869221602267</v>
      </c>
      <c r="CS22" s="10">
        <f>CS14-CP22</f>
        <v>0.2173869221602267</v>
      </c>
      <c r="CT22" s="10">
        <f>CT14-CP22</f>
        <v>0.2173869221602267</v>
      </c>
      <c r="CU22" s="12">
        <f>CU14-CP22</f>
        <v>1.2173869221602267</v>
      </c>
      <c r="CV22" s="12">
        <f>CV14-CP22</f>
        <v>2.2173869221602267</v>
      </c>
      <c r="CW22" s="12">
        <f>CW14-CP22</f>
        <v>3.2173869221602267</v>
      </c>
      <c r="CX22" s="12">
        <f>CX14-CP22</f>
        <v>0</v>
      </c>
      <c r="CY22" s="11">
        <f>CY14-CP22</f>
        <v>-0.7826130778397733</v>
      </c>
      <c r="DC22" s="168"/>
      <c r="DD22" s="1" t="s">
        <v>19</v>
      </c>
      <c r="DE22" s="163">
        <f>DM14</f>
        <v>15.711466973385434</v>
      </c>
      <c r="DF22" s="10">
        <f>DF14-DE22</f>
        <v>-0.71146697338543419</v>
      </c>
      <c r="DG22" s="10">
        <f>DG14-DE22</f>
        <v>-0.71146697338543419</v>
      </c>
      <c r="DH22" s="10">
        <f>DH14-DE22</f>
        <v>-0.71146697338543419</v>
      </c>
      <c r="DI22" s="10">
        <f>DI14-DE22</f>
        <v>-0.71146697338543419</v>
      </c>
      <c r="DJ22" s="12">
        <f>DJ14-DE22</f>
        <v>1.2885330266145658</v>
      </c>
      <c r="DK22" s="12">
        <f>DK14-DE22</f>
        <v>2.2885330266145658</v>
      </c>
      <c r="DL22" s="12">
        <f>DL14-DE22</f>
        <v>3.2885330266145658</v>
      </c>
      <c r="DM22" s="12">
        <f>DM14-DE22</f>
        <v>0</v>
      </c>
      <c r="DN22" s="11">
        <f>DN14-DE22</f>
        <v>-0.71146697338543419</v>
      </c>
      <c r="DR22" s="168"/>
      <c r="DS22" s="1" t="s">
        <v>19</v>
      </c>
      <c r="DT22" s="163">
        <f>EB14</f>
        <v>15.122535330957831</v>
      </c>
      <c r="DU22" s="10">
        <f>DU14-DT22</f>
        <v>-3.122535330957831</v>
      </c>
      <c r="DV22" s="10">
        <f>DV14-DT22</f>
        <v>-3.122535330957831</v>
      </c>
      <c r="DW22" s="10">
        <f>DW14-DT22</f>
        <v>-3.122535330957831</v>
      </c>
      <c r="DX22" s="10">
        <f>DX14-DT22</f>
        <v>-3.122535330957831</v>
      </c>
      <c r="DY22" s="12">
        <f>DY14-DT22</f>
        <v>1.877464669042169</v>
      </c>
      <c r="DZ22" s="12">
        <f>DZ14-DT22</f>
        <v>2.877464669042169</v>
      </c>
      <c r="EA22" s="12">
        <f>EA14-DT22</f>
        <v>3.877464669042169</v>
      </c>
      <c r="EB22" s="12">
        <f>EB14-DT22</f>
        <v>0</v>
      </c>
      <c r="EC22" s="11">
        <f>EC14-DT22</f>
        <v>-0.62253533095783098</v>
      </c>
      <c r="EG22" s="168"/>
      <c r="EH22" s="1" t="s">
        <v>19</v>
      </c>
      <c r="EI22" s="163">
        <f>EQ14</f>
        <v>14.462457584075906</v>
      </c>
      <c r="EJ22" s="10">
        <f>EJ14-EI22</f>
        <v>-6.4624575840759064</v>
      </c>
      <c r="EK22" s="10">
        <f>EK14-EI22</f>
        <v>-6.4624575840759064</v>
      </c>
      <c r="EL22" s="10">
        <f>EL14-EI22</f>
        <v>-6.4624575840759064</v>
      </c>
      <c r="EM22" s="10">
        <f>EM14-EI22</f>
        <v>-6.4624575840759064</v>
      </c>
      <c r="EN22" s="12">
        <f>EN14-EI22</f>
        <v>2.5375424159240936</v>
      </c>
      <c r="EO22" s="12">
        <f>EO14-EI22</f>
        <v>3.5375424159240936</v>
      </c>
      <c r="EP22" s="12">
        <f>EP14-EI22</f>
        <v>4.5375424159240936</v>
      </c>
      <c r="EQ22" s="12">
        <f>EQ14-EI22</f>
        <v>0</v>
      </c>
      <c r="ER22" s="11">
        <f>ER14-EI22</f>
        <v>-0.46245758407590642</v>
      </c>
      <c r="EV22" s="168"/>
      <c r="EW22" s="1" t="s">
        <v>19</v>
      </c>
      <c r="EX22" s="163">
        <f>FF14</f>
        <v>13.731233732739639</v>
      </c>
      <c r="EY22" s="10">
        <f>EY14-EX22</f>
        <v>-10.731233732739639</v>
      </c>
      <c r="EZ22" s="10">
        <f>EZ14-EX22</f>
        <v>-10.731233732739639</v>
      </c>
      <c r="FA22" s="10">
        <f>FA14-EX22</f>
        <v>-10.731233732739639</v>
      </c>
      <c r="FB22" s="10">
        <f>FB14-EX22</f>
        <v>-10.731233732739639</v>
      </c>
      <c r="FC22" s="12">
        <f>FC14-EX22</f>
        <v>3.2687662672603608</v>
      </c>
      <c r="FD22" s="12">
        <f>FD14-EX22</f>
        <v>4.2687662672603608</v>
      </c>
      <c r="FE22" s="12">
        <f>FE14-EX22</f>
        <v>5.2687662672603608</v>
      </c>
      <c r="FF22" s="12">
        <f>FF14-EX22</f>
        <v>0</v>
      </c>
      <c r="FG22" s="11">
        <f>FG14-EX22</f>
        <v>-0.23123373273963921</v>
      </c>
      <c r="FK22" s="168"/>
      <c r="FL22" s="1" t="s">
        <v>19</v>
      </c>
      <c r="FM22" s="163">
        <f>FU14</f>
        <v>13.213448194766443</v>
      </c>
      <c r="FN22" s="10">
        <f>FN14-FM22</f>
        <v>-12.213448194766443</v>
      </c>
      <c r="FO22" s="10">
        <f>FO14-FM22</f>
        <v>-12.213448194766443</v>
      </c>
      <c r="FP22" s="10">
        <f>FP14-FM22</f>
        <v>-12.213448194766443</v>
      </c>
      <c r="FQ22" s="10">
        <f>FQ14-FM22</f>
        <v>-12.213448194766443</v>
      </c>
      <c r="FR22" s="12">
        <f>FR14-FM22</f>
        <v>3.7865518052335574</v>
      </c>
      <c r="FS22" s="12">
        <f>FS14-FM22</f>
        <v>4.7865518052335574</v>
      </c>
      <c r="FT22" s="12">
        <f>FT14-FM22</f>
        <v>5.7865518052335574</v>
      </c>
      <c r="FU22" s="12">
        <f>FU14-FM22</f>
        <v>0</v>
      </c>
      <c r="FV22" s="11">
        <f>FV14-FM22</f>
        <v>-0.21344819476644261</v>
      </c>
      <c r="FZ22" s="144"/>
    </row>
    <row r="23" spans="2:182" x14ac:dyDescent="0.2">
      <c r="B23" s="168"/>
      <c r="C23" s="1" t="s">
        <v>35</v>
      </c>
      <c r="D23" s="163">
        <f>M14</f>
        <v>12</v>
      </c>
      <c r="E23" s="11">
        <f>E14-D23</f>
        <v>-13</v>
      </c>
      <c r="F23" s="11">
        <f>F14-D23</f>
        <v>-13</v>
      </c>
      <c r="G23" s="11">
        <f>G14-D23</f>
        <v>-13</v>
      </c>
      <c r="H23" s="11">
        <f>H14-D23</f>
        <v>-13</v>
      </c>
      <c r="I23" s="11">
        <f>I14-D23</f>
        <v>5</v>
      </c>
      <c r="J23" s="11">
        <f>J14-D23</f>
        <v>6</v>
      </c>
      <c r="K23" s="11">
        <f>K14-D23</f>
        <v>7</v>
      </c>
      <c r="L23" s="11">
        <f>L14-D23</f>
        <v>0.32016932772859263</v>
      </c>
      <c r="M23" s="11">
        <f>M14-D23</f>
        <v>0</v>
      </c>
      <c r="Q23" s="168"/>
      <c r="R23" s="1" t="s">
        <v>35</v>
      </c>
      <c r="S23" s="163">
        <f>AB14</f>
        <v>12.5</v>
      </c>
      <c r="T23" s="11">
        <f>T14-S23</f>
        <v>-12.5</v>
      </c>
      <c r="U23" s="11">
        <f>U14-S23</f>
        <v>-12.5</v>
      </c>
      <c r="V23" s="11">
        <f>V14-S23</f>
        <v>-12.5</v>
      </c>
      <c r="W23" s="11">
        <f>W14-S23</f>
        <v>-12.5</v>
      </c>
      <c r="X23" s="11">
        <f>X14-S23</f>
        <v>4.5</v>
      </c>
      <c r="Y23" s="11">
        <f>Y14-S23</f>
        <v>5.5</v>
      </c>
      <c r="Z23" s="11">
        <f>Z14-S23</f>
        <v>6.5</v>
      </c>
      <c r="AA23" s="11">
        <f>AA14-S23</f>
        <v>0.2668087612474892</v>
      </c>
      <c r="AB23" s="11">
        <f>AB14-S23</f>
        <v>0</v>
      </c>
      <c r="AF23" s="168"/>
      <c r="AG23" s="1" t="s">
        <v>35</v>
      </c>
      <c r="AH23" s="163">
        <f>AQ14</f>
        <v>13</v>
      </c>
      <c r="AI23" s="11">
        <f>AI14-AH23</f>
        <v>-10</v>
      </c>
      <c r="AJ23" s="11">
        <f>AJ14-AH23</f>
        <v>-10</v>
      </c>
      <c r="AK23" s="11">
        <f>AK14-AH23</f>
        <v>-10</v>
      </c>
      <c r="AL23" s="11">
        <f>AL14-AH23</f>
        <v>-10</v>
      </c>
      <c r="AM23" s="11">
        <f>AM14-AH23</f>
        <v>4</v>
      </c>
      <c r="AN23" s="11">
        <f>AN14-AH23</f>
        <v>5</v>
      </c>
      <c r="AO23" s="11">
        <f>AO14-AH23</f>
        <v>6</v>
      </c>
      <c r="AP23" s="11">
        <f>AP14-AH23</f>
        <v>0.35574040367509951</v>
      </c>
      <c r="AQ23" s="11">
        <f>AQ14-AH23</f>
        <v>0</v>
      </c>
      <c r="AU23" s="168"/>
      <c r="AV23" s="1" t="s">
        <v>35</v>
      </c>
      <c r="AW23" s="163">
        <f>BF14</f>
        <v>14</v>
      </c>
      <c r="AX23" s="11">
        <f>AX14-AW23</f>
        <v>-8</v>
      </c>
      <c r="AY23" s="11">
        <f>AY14-AW23</f>
        <v>-8</v>
      </c>
      <c r="AZ23" s="11">
        <f>AZ14-AW23</f>
        <v>-8</v>
      </c>
      <c r="BA23" s="11">
        <f>BA14-AW23</f>
        <v>-8</v>
      </c>
      <c r="BB23" s="11">
        <f>BB14-AW23</f>
        <v>3</v>
      </c>
      <c r="BC23" s="11">
        <f>BC14-AW23</f>
        <v>4</v>
      </c>
      <c r="BD23" s="11">
        <f>BD14-AW23</f>
        <v>5</v>
      </c>
      <c r="BE23" s="11">
        <f>BE14-AW23</f>
        <v>0.3201653751672211</v>
      </c>
      <c r="BF23" s="11">
        <f>BF14-AW23</f>
        <v>0</v>
      </c>
      <c r="BJ23" s="168"/>
      <c r="BK23" s="1" t="s">
        <v>35</v>
      </c>
      <c r="BL23" s="163">
        <f>BU14</f>
        <v>14.5</v>
      </c>
      <c r="BM23" s="11">
        <f>BM14-BL23</f>
        <v>-4.5</v>
      </c>
      <c r="BN23" s="11">
        <f>BN14-BL23</f>
        <v>-4.5</v>
      </c>
      <c r="BO23" s="11">
        <f>BO14-BL23</f>
        <v>-4.5</v>
      </c>
      <c r="BP23" s="11">
        <f>BP14-BL23</f>
        <v>-4.5</v>
      </c>
      <c r="BQ23" s="11">
        <f>BQ14-BL23</f>
        <v>2.5</v>
      </c>
      <c r="BR23" s="11">
        <f>BR14-BL23</f>
        <v>3.5</v>
      </c>
      <c r="BS23" s="11">
        <f>BS14-BL23</f>
        <v>4.5</v>
      </c>
      <c r="BT23" s="11">
        <f>BT14-BL23</f>
        <v>0.48024312204915987</v>
      </c>
      <c r="BU23" s="11">
        <f>BU14-BL23</f>
        <v>0</v>
      </c>
      <c r="BY23" s="168"/>
      <c r="BZ23" s="1" t="s">
        <v>35</v>
      </c>
      <c r="CA23" s="163">
        <f>CJ14</f>
        <v>15</v>
      </c>
      <c r="CB23" s="11">
        <f>CB14-CA23</f>
        <v>-1</v>
      </c>
      <c r="CC23" s="11">
        <f>CC14-CA23</f>
        <v>-1</v>
      </c>
      <c r="CD23" s="11">
        <f>CD14-CA23</f>
        <v>-1</v>
      </c>
      <c r="CE23" s="11">
        <f>CE14-CA23</f>
        <v>-1</v>
      </c>
      <c r="CF23" s="11">
        <f>CF14-CA23</f>
        <v>2</v>
      </c>
      <c r="CG23" s="11">
        <f>CG14-CA23</f>
        <v>3</v>
      </c>
      <c r="CH23" s="11">
        <f>CH14-CA23</f>
        <v>4</v>
      </c>
      <c r="CI23" s="11">
        <f>CI14-CA23</f>
        <v>0.64032086893108442</v>
      </c>
      <c r="CJ23" s="11">
        <f>CJ14-CA23</f>
        <v>0</v>
      </c>
      <c r="CN23" s="168"/>
      <c r="CO23" s="1" t="s">
        <v>35</v>
      </c>
      <c r="CP23" s="163">
        <f>CY14</f>
        <v>15</v>
      </c>
      <c r="CQ23" s="11">
        <f>CQ14-CP23</f>
        <v>1</v>
      </c>
      <c r="CR23" s="11">
        <f>CR14-CP23</f>
        <v>1</v>
      </c>
      <c r="CS23" s="11">
        <f>CS14-CP23</f>
        <v>1</v>
      </c>
      <c r="CT23" s="11">
        <f>CT14-CP23</f>
        <v>1</v>
      </c>
      <c r="CU23" s="11">
        <f>CU14-CP23</f>
        <v>2</v>
      </c>
      <c r="CV23" s="11">
        <f>CV14-CP23</f>
        <v>3</v>
      </c>
      <c r="CW23" s="11">
        <f>CW14-CP23</f>
        <v>4</v>
      </c>
      <c r="CX23" s="11">
        <f>CX14-CP23</f>
        <v>0.7826130778397733</v>
      </c>
      <c r="CY23" s="11">
        <f>CY14-CP23</f>
        <v>0</v>
      </c>
      <c r="DC23" s="168"/>
      <c r="DD23" s="1" t="s">
        <v>35</v>
      </c>
      <c r="DE23" s="163">
        <f>DN14</f>
        <v>15</v>
      </c>
      <c r="DF23" s="11">
        <f>DF14-DE23</f>
        <v>0</v>
      </c>
      <c r="DG23" s="11">
        <f>DG14-DE23</f>
        <v>0</v>
      </c>
      <c r="DH23" s="11">
        <f>DH14-DE23</f>
        <v>0</v>
      </c>
      <c r="DI23" s="11">
        <f>DI14-DE23</f>
        <v>0</v>
      </c>
      <c r="DJ23" s="11">
        <f>DJ14-DE23</f>
        <v>2</v>
      </c>
      <c r="DK23" s="11">
        <f>DK14-DE23</f>
        <v>3</v>
      </c>
      <c r="DL23" s="11">
        <f>DL14-DE23</f>
        <v>4</v>
      </c>
      <c r="DM23" s="11">
        <f>DM14-DE23</f>
        <v>0.71146697338543419</v>
      </c>
      <c r="DN23" s="11">
        <f>DN14-DE23</f>
        <v>0</v>
      </c>
      <c r="DR23" s="168"/>
      <c r="DS23" s="1" t="s">
        <v>35</v>
      </c>
      <c r="DT23" s="163">
        <f>EC14</f>
        <v>14.5</v>
      </c>
      <c r="DU23" s="11">
        <f>DU14-DT23</f>
        <v>-2.5</v>
      </c>
      <c r="DV23" s="11">
        <f>DV14-DT23</f>
        <v>-2.5</v>
      </c>
      <c r="DW23" s="11">
        <f>DW14-DT23</f>
        <v>-2.5</v>
      </c>
      <c r="DX23" s="11">
        <f>DX14-DT23</f>
        <v>-2.5</v>
      </c>
      <c r="DY23" s="11">
        <f>DY14-DT23</f>
        <v>2.5</v>
      </c>
      <c r="DZ23" s="11">
        <f>DZ14-DT23</f>
        <v>3.5</v>
      </c>
      <c r="EA23" s="11">
        <f>EA14-DT23</f>
        <v>4.5</v>
      </c>
      <c r="EB23" s="11">
        <f>EB14-DT23</f>
        <v>0.62253533095783098</v>
      </c>
      <c r="EC23" s="11">
        <f>EC14-DT23</f>
        <v>0</v>
      </c>
      <c r="EG23" s="168"/>
      <c r="EH23" s="1" t="s">
        <v>35</v>
      </c>
      <c r="EI23" s="163">
        <f>ER14</f>
        <v>14</v>
      </c>
      <c r="EJ23" s="11">
        <f>EJ14-EI23</f>
        <v>-6</v>
      </c>
      <c r="EK23" s="11">
        <f>EK14-EI23</f>
        <v>-6</v>
      </c>
      <c r="EL23" s="11">
        <f>EL14-EI23</f>
        <v>-6</v>
      </c>
      <c r="EM23" s="11">
        <f>EM14-EI23</f>
        <v>-6</v>
      </c>
      <c r="EN23" s="11">
        <f>EN14-EI23</f>
        <v>3</v>
      </c>
      <c r="EO23" s="11">
        <f>EO14-EI23</f>
        <v>4</v>
      </c>
      <c r="EP23" s="11">
        <f>EP14-EI23</f>
        <v>5</v>
      </c>
      <c r="EQ23" s="11">
        <f>EQ14-EI23</f>
        <v>0.46245758407590642</v>
      </c>
      <c r="ER23" s="11">
        <f>ER14-EI23</f>
        <v>0</v>
      </c>
      <c r="EV23" s="168"/>
      <c r="EW23" s="1" t="s">
        <v>35</v>
      </c>
      <c r="EX23" s="163">
        <f>FG14</f>
        <v>13.5</v>
      </c>
      <c r="EY23" s="11">
        <f>EY14-EX23</f>
        <v>-10.5</v>
      </c>
      <c r="EZ23" s="11">
        <f>EZ14-EX23</f>
        <v>-10.5</v>
      </c>
      <c r="FA23" s="11">
        <f>FA14-EX23</f>
        <v>-10.5</v>
      </c>
      <c r="FB23" s="11">
        <f>FB14-EX23</f>
        <v>-10.5</v>
      </c>
      <c r="FC23" s="11">
        <f>FC14-EX23</f>
        <v>3.5</v>
      </c>
      <c r="FD23" s="11">
        <f>FD14-EX23</f>
        <v>4.5</v>
      </c>
      <c r="FE23" s="11">
        <f>FE14-EX23</f>
        <v>5.5</v>
      </c>
      <c r="FF23" s="11">
        <f>FF14-EX23</f>
        <v>0.23123373273963921</v>
      </c>
      <c r="FG23" s="11">
        <f>FG14-EX23</f>
        <v>0</v>
      </c>
      <c r="FK23" s="168"/>
      <c r="FL23" s="1" t="s">
        <v>35</v>
      </c>
      <c r="FM23" s="163">
        <f>FV14</f>
        <v>13</v>
      </c>
      <c r="FN23" s="11">
        <f>FN14-FM23</f>
        <v>-12</v>
      </c>
      <c r="FO23" s="11">
        <f>FO14-FM23</f>
        <v>-12</v>
      </c>
      <c r="FP23" s="11">
        <f>FP14-FM23</f>
        <v>-12</v>
      </c>
      <c r="FQ23" s="11">
        <f>FQ14-FM23</f>
        <v>-12</v>
      </c>
      <c r="FR23" s="11">
        <f>FR14-FM23</f>
        <v>4</v>
      </c>
      <c r="FS23" s="11">
        <f>FS14-FM23</f>
        <v>5</v>
      </c>
      <c r="FT23" s="11">
        <f>FT14-FM23</f>
        <v>6</v>
      </c>
      <c r="FU23" s="11">
        <f>FU14-FM23</f>
        <v>0.21344819476644261</v>
      </c>
      <c r="FV23" s="11">
        <f>FV14-FM23</f>
        <v>0</v>
      </c>
      <c r="FZ23" s="144"/>
    </row>
    <row r="24" spans="2:182" x14ac:dyDescent="0.2">
      <c r="B24" s="168"/>
      <c r="Q24" s="168"/>
      <c r="AF24" s="168"/>
      <c r="AU24" s="168"/>
      <c r="BJ24" s="168"/>
      <c r="BY24" s="168"/>
      <c r="CN24" s="168"/>
      <c r="DC24" s="168"/>
      <c r="DR24" s="168"/>
      <c r="EG24" s="168"/>
      <c r="EV24" s="168"/>
      <c r="FK24" s="168"/>
      <c r="FZ24" s="144"/>
    </row>
    <row r="25" spans="2:182" ht="17" x14ac:dyDescent="0.2">
      <c r="B25" s="168"/>
      <c r="C25" s="16" t="s">
        <v>42</v>
      </c>
      <c r="D25" s="4" t="s">
        <v>1</v>
      </c>
      <c r="Q25" s="168"/>
      <c r="R25" s="16" t="s">
        <v>42</v>
      </c>
      <c r="S25" s="4" t="s">
        <v>1</v>
      </c>
      <c r="AF25" s="168"/>
      <c r="AG25" s="16" t="s">
        <v>42</v>
      </c>
      <c r="AH25" s="4" t="s">
        <v>1</v>
      </c>
      <c r="AU25" s="168"/>
      <c r="AV25" s="16" t="s">
        <v>42</v>
      </c>
      <c r="AW25" s="4" t="s">
        <v>1</v>
      </c>
      <c r="BJ25" s="168"/>
      <c r="BK25" s="16" t="s">
        <v>42</v>
      </c>
      <c r="BL25" s="4" t="s">
        <v>1</v>
      </c>
      <c r="BY25" s="168"/>
      <c r="BZ25" s="16" t="s">
        <v>42</v>
      </c>
      <c r="CA25" s="4" t="s">
        <v>1</v>
      </c>
      <c r="CN25" s="168"/>
      <c r="CO25" s="16" t="s">
        <v>42</v>
      </c>
      <c r="CP25" s="4" t="s">
        <v>1</v>
      </c>
      <c r="DC25" s="168"/>
      <c r="DD25" s="16" t="s">
        <v>42</v>
      </c>
      <c r="DE25" s="4" t="s">
        <v>1</v>
      </c>
      <c r="DR25" s="168"/>
      <c r="DS25" s="16" t="s">
        <v>42</v>
      </c>
      <c r="DT25" s="4" t="s">
        <v>1</v>
      </c>
      <c r="EG25" s="168"/>
      <c r="EH25" s="16" t="s">
        <v>42</v>
      </c>
      <c r="EI25" s="4" t="s">
        <v>1</v>
      </c>
      <c r="EV25" s="168"/>
      <c r="EW25" s="16" t="s">
        <v>42</v>
      </c>
      <c r="EX25" s="4" t="s">
        <v>1</v>
      </c>
      <c r="FK25" s="168"/>
      <c r="FL25" s="16" t="s">
        <v>42</v>
      </c>
      <c r="FM25" s="4" t="s">
        <v>1</v>
      </c>
      <c r="FZ25" s="144"/>
    </row>
    <row r="26" spans="2:182" x14ac:dyDescent="0.2">
      <c r="B26" s="168"/>
      <c r="C26" s="1" t="s">
        <v>39</v>
      </c>
      <c r="E26" s="9"/>
      <c r="F26" s="9"/>
      <c r="G26" s="9"/>
      <c r="H26" s="9"/>
      <c r="I26" s="10">
        <f>'Building Prop &amp; Tariffs'!$U$13</f>
        <v>40</v>
      </c>
      <c r="J26" s="10">
        <f>'Building Prop &amp; Tariffs'!$V$13</f>
        <v>100</v>
      </c>
      <c r="K26" s="10">
        <f>'Building Prop &amp; Tariffs'!$W$13</f>
        <v>100</v>
      </c>
      <c r="L26" s="10">
        <f>'Building Prop &amp; Tariffs'!$X$13</f>
        <v>20</v>
      </c>
      <c r="M26" s="11">
        <f>'Building Prop &amp; Tariffs'!$Y$13</f>
        <v>0</v>
      </c>
      <c r="Q26" s="168"/>
      <c r="R26" s="1" t="s">
        <v>39</v>
      </c>
      <c r="T26" s="9"/>
      <c r="U26" s="9"/>
      <c r="V26" s="9"/>
      <c r="W26" s="9"/>
      <c r="X26" s="10">
        <f>'Building Prop &amp; Tariffs'!$U$13</f>
        <v>40</v>
      </c>
      <c r="Y26" s="10">
        <f>'Building Prop &amp; Tariffs'!$V$13</f>
        <v>100</v>
      </c>
      <c r="Z26" s="10">
        <f>'Building Prop &amp; Tariffs'!$W$13</f>
        <v>100</v>
      </c>
      <c r="AA26" s="10">
        <f>'Building Prop &amp; Tariffs'!$X$13</f>
        <v>20</v>
      </c>
      <c r="AB26" s="11">
        <f>'Building Prop &amp; Tariffs'!$Y$13</f>
        <v>0</v>
      </c>
      <c r="AF26" s="168"/>
      <c r="AG26" s="1" t="s">
        <v>39</v>
      </c>
      <c r="AI26" s="9"/>
      <c r="AJ26" s="9"/>
      <c r="AK26" s="9"/>
      <c r="AL26" s="9"/>
      <c r="AM26" s="10">
        <f>'Building Prop &amp; Tariffs'!$U$13</f>
        <v>40</v>
      </c>
      <c r="AN26" s="10">
        <f>'Building Prop &amp; Tariffs'!$V$13</f>
        <v>100</v>
      </c>
      <c r="AO26" s="10">
        <f>'Building Prop &amp; Tariffs'!$W$13</f>
        <v>100</v>
      </c>
      <c r="AP26" s="10">
        <f>'Building Prop &amp; Tariffs'!$X$13</f>
        <v>20</v>
      </c>
      <c r="AQ26" s="11">
        <f>'Building Prop &amp; Tariffs'!$Y$13</f>
        <v>0</v>
      </c>
      <c r="AU26" s="168"/>
      <c r="AV26" s="1" t="s">
        <v>39</v>
      </c>
      <c r="AX26" s="9"/>
      <c r="AY26" s="9"/>
      <c r="AZ26" s="9"/>
      <c r="BA26" s="9"/>
      <c r="BB26" s="10">
        <f>'Building Prop &amp; Tariffs'!$U$13</f>
        <v>40</v>
      </c>
      <c r="BC26" s="10">
        <f>'Building Prop &amp; Tariffs'!$V$13</f>
        <v>100</v>
      </c>
      <c r="BD26" s="10">
        <f>'Building Prop &amp; Tariffs'!$W$13</f>
        <v>100</v>
      </c>
      <c r="BE26" s="10">
        <f>'Building Prop &amp; Tariffs'!$X$13</f>
        <v>20</v>
      </c>
      <c r="BF26" s="11">
        <f>'Building Prop &amp; Tariffs'!$Y$13</f>
        <v>0</v>
      </c>
      <c r="BJ26" s="168"/>
      <c r="BK26" s="1" t="s">
        <v>39</v>
      </c>
      <c r="BM26" s="9"/>
      <c r="BN26" s="9"/>
      <c r="BO26" s="9"/>
      <c r="BP26" s="9"/>
      <c r="BQ26" s="10">
        <f>'Building Prop &amp; Tariffs'!$U$13</f>
        <v>40</v>
      </c>
      <c r="BR26" s="10">
        <f>'Building Prop &amp; Tariffs'!$V$13</f>
        <v>100</v>
      </c>
      <c r="BS26" s="10">
        <f>'Building Prop &amp; Tariffs'!$W$13</f>
        <v>100</v>
      </c>
      <c r="BT26" s="10">
        <f>'Building Prop &amp; Tariffs'!$X$13</f>
        <v>20</v>
      </c>
      <c r="BU26" s="11">
        <f>'Building Prop &amp; Tariffs'!$Y$13</f>
        <v>0</v>
      </c>
      <c r="BY26" s="168"/>
      <c r="BZ26" s="1" t="s">
        <v>39</v>
      </c>
      <c r="CB26" s="9"/>
      <c r="CC26" s="9"/>
      <c r="CD26" s="9"/>
      <c r="CE26" s="9"/>
      <c r="CF26" s="10">
        <f>'Building Prop &amp; Tariffs'!$U$13</f>
        <v>40</v>
      </c>
      <c r="CG26" s="10">
        <f>'Building Prop &amp; Tariffs'!$V$13</f>
        <v>100</v>
      </c>
      <c r="CH26" s="10">
        <f>'Building Prop &amp; Tariffs'!$W$13</f>
        <v>100</v>
      </c>
      <c r="CI26" s="10">
        <f>'Building Prop &amp; Tariffs'!$X$13</f>
        <v>20</v>
      </c>
      <c r="CJ26" s="11">
        <f>'Building Prop &amp; Tariffs'!$Y$13</f>
        <v>0</v>
      </c>
      <c r="CN26" s="168"/>
      <c r="CO26" s="1" t="s">
        <v>39</v>
      </c>
      <c r="CQ26" s="9"/>
      <c r="CR26" s="9"/>
      <c r="CS26" s="9"/>
      <c r="CT26" s="9"/>
      <c r="CU26" s="10">
        <f>'Building Prop &amp; Tariffs'!$U$13</f>
        <v>40</v>
      </c>
      <c r="CV26" s="10">
        <f>'Building Prop &amp; Tariffs'!$V$13</f>
        <v>100</v>
      </c>
      <c r="CW26" s="10">
        <f>'Building Prop &amp; Tariffs'!$W$13</f>
        <v>100</v>
      </c>
      <c r="CX26" s="10">
        <f>'Building Prop &amp; Tariffs'!$X$13</f>
        <v>20</v>
      </c>
      <c r="CY26" s="11">
        <f>'Building Prop &amp; Tariffs'!$Y$13</f>
        <v>0</v>
      </c>
      <c r="DC26" s="168"/>
      <c r="DD26" s="1" t="s">
        <v>39</v>
      </c>
      <c r="DF26" s="9"/>
      <c r="DG26" s="9"/>
      <c r="DH26" s="9"/>
      <c r="DI26" s="9"/>
      <c r="DJ26" s="10">
        <f>'Building Prop &amp; Tariffs'!$U$13</f>
        <v>40</v>
      </c>
      <c r="DK26" s="10">
        <f>'Building Prop &amp; Tariffs'!$V$13</f>
        <v>100</v>
      </c>
      <c r="DL26" s="10">
        <f>'Building Prop &amp; Tariffs'!$W$13</f>
        <v>100</v>
      </c>
      <c r="DM26" s="10">
        <f>'Building Prop &amp; Tariffs'!$X$13</f>
        <v>20</v>
      </c>
      <c r="DN26" s="11">
        <f>'Building Prop &amp; Tariffs'!$Y$13</f>
        <v>0</v>
      </c>
      <c r="DR26" s="168"/>
      <c r="DS26" s="1" t="s">
        <v>39</v>
      </c>
      <c r="DU26" s="9"/>
      <c r="DV26" s="9"/>
      <c r="DW26" s="9"/>
      <c r="DX26" s="9"/>
      <c r="DY26" s="10">
        <f>'Building Prop &amp; Tariffs'!$U$13</f>
        <v>40</v>
      </c>
      <c r="DZ26" s="10">
        <f>'Building Prop &amp; Tariffs'!$V$13</f>
        <v>100</v>
      </c>
      <c r="EA26" s="10">
        <f>'Building Prop &amp; Tariffs'!$W$13</f>
        <v>100</v>
      </c>
      <c r="EB26" s="10">
        <f>'Building Prop &amp; Tariffs'!$X$13</f>
        <v>20</v>
      </c>
      <c r="EC26" s="11">
        <f>'Building Prop &amp; Tariffs'!$Y$13</f>
        <v>0</v>
      </c>
      <c r="EG26" s="168"/>
      <c r="EH26" s="1" t="s">
        <v>39</v>
      </c>
      <c r="EJ26" s="9"/>
      <c r="EK26" s="9"/>
      <c r="EL26" s="9"/>
      <c r="EM26" s="9"/>
      <c r="EN26" s="10">
        <f>'Building Prop &amp; Tariffs'!$U$13</f>
        <v>40</v>
      </c>
      <c r="EO26" s="10">
        <f>'Building Prop &amp; Tariffs'!$V$13</f>
        <v>100</v>
      </c>
      <c r="EP26" s="10">
        <f>'Building Prop &amp; Tariffs'!$W$13</f>
        <v>100</v>
      </c>
      <c r="EQ26" s="10">
        <f>'Building Prop &amp; Tariffs'!$X$13</f>
        <v>20</v>
      </c>
      <c r="ER26" s="11">
        <f>'Building Prop &amp; Tariffs'!$Y$13</f>
        <v>0</v>
      </c>
      <c r="EV26" s="168"/>
      <c r="EW26" s="1" t="s">
        <v>39</v>
      </c>
      <c r="EY26" s="9"/>
      <c r="EZ26" s="9"/>
      <c r="FA26" s="9"/>
      <c r="FB26" s="9"/>
      <c r="FC26" s="10">
        <f>'Building Prop &amp; Tariffs'!$U$13</f>
        <v>40</v>
      </c>
      <c r="FD26" s="10">
        <f>'Building Prop &amp; Tariffs'!$V$13</f>
        <v>100</v>
      </c>
      <c r="FE26" s="10">
        <f>'Building Prop &amp; Tariffs'!$W$13</f>
        <v>100</v>
      </c>
      <c r="FF26" s="10">
        <f>'Building Prop &amp; Tariffs'!$X$13</f>
        <v>20</v>
      </c>
      <c r="FG26" s="11">
        <f>'Building Prop &amp; Tariffs'!$Y$13</f>
        <v>0</v>
      </c>
      <c r="FK26" s="168"/>
      <c r="FL26" s="1" t="s">
        <v>39</v>
      </c>
      <c r="FN26" s="9"/>
      <c r="FO26" s="9"/>
      <c r="FP26" s="9"/>
      <c r="FQ26" s="9"/>
      <c r="FR26" s="10">
        <f>'Building Prop &amp; Tariffs'!$U$13</f>
        <v>40</v>
      </c>
      <c r="FS26" s="10">
        <f>'Building Prop &amp; Tariffs'!$V$13</f>
        <v>100</v>
      </c>
      <c r="FT26" s="10">
        <f>'Building Prop &amp; Tariffs'!$W$13</f>
        <v>100</v>
      </c>
      <c r="FU26" s="10">
        <f>'Building Prop &amp; Tariffs'!$X$13</f>
        <v>20</v>
      </c>
      <c r="FV26" s="11">
        <f>'Building Prop &amp; Tariffs'!$Y$13</f>
        <v>0</v>
      </c>
      <c r="FZ26" s="144"/>
    </row>
    <row r="27" spans="2:182" x14ac:dyDescent="0.2">
      <c r="B27" s="168"/>
      <c r="C27" s="1" t="s">
        <v>36</v>
      </c>
      <c r="E27" s="9"/>
      <c r="F27" s="9"/>
      <c r="G27" s="9"/>
      <c r="H27" s="9"/>
      <c r="I27" s="10">
        <f>'Building Prop &amp; Tariffs'!$U$14</f>
        <v>130</v>
      </c>
      <c r="J27" s="10">
        <f>'Building Prop &amp; Tariffs'!$V$14</f>
        <v>0</v>
      </c>
      <c r="K27" s="10">
        <f>'Building Prop &amp; Tariffs'!$W$14</f>
        <v>0</v>
      </c>
      <c r="L27" s="10">
        <f>'Building Prop &amp; Tariffs'!$X$14</f>
        <v>0</v>
      </c>
      <c r="M27" s="11">
        <f>'Building Prop &amp; Tariffs'!$Y$14</f>
        <v>0</v>
      </c>
      <c r="Q27" s="168"/>
      <c r="R27" s="1" t="s">
        <v>36</v>
      </c>
      <c r="T27" s="9"/>
      <c r="U27" s="9"/>
      <c r="V27" s="9"/>
      <c r="W27" s="9"/>
      <c r="X27" s="10">
        <f>'Building Prop &amp; Tariffs'!$U$14</f>
        <v>130</v>
      </c>
      <c r="Y27" s="10">
        <f>'Building Prop &amp; Tariffs'!$V$14</f>
        <v>0</v>
      </c>
      <c r="Z27" s="10">
        <f>'Building Prop &amp; Tariffs'!$W$14</f>
        <v>0</v>
      </c>
      <c r="AA27" s="10">
        <f>'Building Prop &amp; Tariffs'!$X$14</f>
        <v>0</v>
      </c>
      <c r="AB27" s="11">
        <f>'Building Prop &amp; Tariffs'!$Y$14</f>
        <v>0</v>
      </c>
      <c r="AF27" s="168"/>
      <c r="AG27" s="1" t="s">
        <v>36</v>
      </c>
      <c r="AI27" s="9"/>
      <c r="AJ27" s="9"/>
      <c r="AK27" s="9"/>
      <c r="AL27" s="9"/>
      <c r="AM27" s="10">
        <f>'Building Prop &amp; Tariffs'!$U$14</f>
        <v>130</v>
      </c>
      <c r="AN27" s="10">
        <f>'Building Prop &amp; Tariffs'!$V$14</f>
        <v>0</v>
      </c>
      <c r="AO27" s="10">
        <f>'Building Prop &amp; Tariffs'!$W$14</f>
        <v>0</v>
      </c>
      <c r="AP27" s="10">
        <f>'Building Prop &amp; Tariffs'!$X$14</f>
        <v>0</v>
      </c>
      <c r="AQ27" s="11">
        <f>'Building Prop &amp; Tariffs'!$Y$14</f>
        <v>0</v>
      </c>
      <c r="AU27" s="168"/>
      <c r="AV27" s="1" t="s">
        <v>36</v>
      </c>
      <c r="AX27" s="9"/>
      <c r="AY27" s="9"/>
      <c r="AZ27" s="9"/>
      <c r="BA27" s="9"/>
      <c r="BB27" s="10">
        <f>'Building Prop &amp; Tariffs'!$U$14</f>
        <v>130</v>
      </c>
      <c r="BC27" s="10">
        <f>'Building Prop &amp; Tariffs'!$V$14</f>
        <v>0</v>
      </c>
      <c r="BD27" s="10">
        <f>'Building Prop &amp; Tariffs'!$W$14</f>
        <v>0</v>
      </c>
      <c r="BE27" s="10">
        <f>'Building Prop &amp; Tariffs'!$X$14</f>
        <v>0</v>
      </c>
      <c r="BF27" s="11">
        <f>'Building Prop &amp; Tariffs'!$Y$14</f>
        <v>0</v>
      </c>
      <c r="BJ27" s="168"/>
      <c r="BK27" s="1" t="s">
        <v>36</v>
      </c>
      <c r="BM27" s="9"/>
      <c r="BN27" s="9"/>
      <c r="BO27" s="9"/>
      <c r="BP27" s="9"/>
      <c r="BQ27" s="10">
        <f>'Building Prop &amp; Tariffs'!$U$14</f>
        <v>130</v>
      </c>
      <c r="BR27" s="10">
        <f>'Building Prop &amp; Tariffs'!$V$14</f>
        <v>0</v>
      </c>
      <c r="BS27" s="10">
        <f>'Building Prop &amp; Tariffs'!$W$14</f>
        <v>0</v>
      </c>
      <c r="BT27" s="10">
        <f>'Building Prop &amp; Tariffs'!$X$14</f>
        <v>0</v>
      </c>
      <c r="BU27" s="11">
        <f>'Building Prop &amp; Tariffs'!$Y$14</f>
        <v>0</v>
      </c>
      <c r="BY27" s="168"/>
      <c r="BZ27" s="1" t="s">
        <v>36</v>
      </c>
      <c r="CB27" s="9"/>
      <c r="CC27" s="9"/>
      <c r="CD27" s="9"/>
      <c r="CE27" s="9"/>
      <c r="CF27" s="10">
        <f>'Building Prop &amp; Tariffs'!$U$14</f>
        <v>130</v>
      </c>
      <c r="CG27" s="10">
        <f>'Building Prop &amp; Tariffs'!$V$14</f>
        <v>0</v>
      </c>
      <c r="CH27" s="10">
        <f>'Building Prop &amp; Tariffs'!$W$14</f>
        <v>0</v>
      </c>
      <c r="CI27" s="10">
        <f>'Building Prop &amp; Tariffs'!$X$14</f>
        <v>0</v>
      </c>
      <c r="CJ27" s="11">
        <f>'Building Prop &amp; Tariffs'!$Y$14</f>
        <v>0</v>
      </c>
      <c r="CN27" s="168"/>
      <c r="CO27" s="1" t="s">
        <v>36</v>
      </c>
      <c r="CQ27" s="9"/>
      <c r="CR27" s="9"/>
      <c r="CS27" s="9"/>
      <c r="CT27" s="9"/>
      <c r="CU27" s="10">
        <f>'Building Prop &amp; Tariffs'!$U$14</f>
        <v>130</v>
      </c>
      <c r="CV27" s="10">
        <f>'Building Prop &amp; Tariffs'!$V$14</f>
        <v>0</v>
      </c>
      <c r="CW27" s="10">
        <f>'Building Prop &amp; Tariffs'!$W$14</f>
        <v>0</v>
      </c>
      <c r="CX27" s="10">
        <f>'Building Prop &amp; Tariffs'!$X$14</f>
        <v>0</v>
      </c>
      <c r="CY27" s="11">
        <f>'Building Prop &amp; Tariffs'!$Y$14</f>
        <v>0</v>
      </c>
      <c r="DC27" s="168"/>
      <c r="DD27" s="1" t="s">
        <v>36</v>
      </c>
      <c r="DF27" s="9"/>
      <c r="DG27" s="9"/>
      <c r="DH27" s="9"/>
      <c r="DI27" s="9"/>
      <c r="DJ27" s="10">
        <f>'Building Prop &amp; Tariffs'!$U$14</f>
        <v>130</v>
      </c>
      <c r="DK27" s="10">
        <f>'Building Prop &amp; Tariffs'!$V$14</f>
        <v>0</v>
      </c>
      <c r="DL27" s="10">
        <f>'Building Prop &amp; Tariffs'!$W$14</f>
        <v>0</v>
      </c>
      <c r="DM27" s="10">
        <f>'Building Prop &amp; Tariffs'!$X$14</f>
        <v>0</v>
      </c>
      <c r="DN27" s="11">
        <f>'Building Prop &amp; Tariffs'!$Y$14</f>
        <v>0</v>
      </c>
      <c r="DR27" s="168"/>
      <c r="DS27" s="1" t="s">
        <v>36</v>
      </c>
      <c r="DU27" s="9"/>
      <c r="DV27" s="9"/>
      <c r="DW27" s="9"/>
      <c r="DX27" s="9"/>
      <c r="DY27" s="10">
        <f>'Building Prop &amp; Tariffs'!$U$14</f>
        <v>130</v>
      </c>
      <c r="DZ27" s="10">
        <f>'Building Prop &amp; Tariffs'!$V$14</f>
        <v>0</v>
      </c>
      <c r="EA27" s="10">
        <f>'Building Prop &amp; Tariffs'!$W$14</f>
        <v>0</v>
      </c>
      <c r="EB27" s="10">
        <f>'Building Prop &amp; Tariffs'!$X$14</f>
        <v>0</v>
      </c>
      <c r="EC27" s="11">
        <f>'Building Prop &amp; Tariffs'!$Y$14</f>
        <v>0</v>
      </c>
      <c r="EG27" s="168"/>
      <c r="EH27" s="1" t="s">
        <v>36</v>
      </c>
      <c r="EJ27" s="9"/>
      <c r="EK27" s="9"/>
      <c r="EL27" s="9"/>
      <c r="EM27" s="9"/>
      <c r="EN27" s="10">
        <f>'Building Prop &amp; Tariffs'!$U$14</f>
        <v>130</v>
      </c>
      <c r="EO27" s="10">
        <f>'Building Prop &amp; Tariffs'!$V$14</f>
        <v>0</v>
      </c>
      <c r="EP27" s="10">
        <f>'Building Prop &amp; Tariffs'!$W$14</f>
        <v>0</v>
      </c>
      <c r="EQ27" s="10">
        <f>'Building Prop &amp; Tariffs'!$X$14</f>
        <v>0</v>
      </c>
      <c r="ER27" s="11">
        <f>'Building Prop &amp; Tariffs'!$Y$14</f>
        <v>0</v>
      </c>
      <c r="EV27" s="168"/>
      <c r="EW27" s="1" t="s">
        <v>36</v>
      </c>
      <c r="EY27" s="9"/>
      <c r="EZ27" s="9"/>
      <c r="FA27" s="9"/>
      <c r="FB27" s="9"/>
      <c r="FC27" s="10">
        <f>'Building Prop &amp; Tariffs'!$U$14</f>
        <v>130</v>
      </c>
      <c r="FD27" s="10">
        <f>'Building Prop &amp; Tariffs'!$V$14</f>
        <v>0</v>
      </c>
      <c r="FE27" s="10">
        <f>'Building Prop &amp; Tariffs'!$W$14</f>
        <v>0</v>
      </c>
      <c r="FF27" s="10">
        <f>'Building Prop &amp; Tariffs'!$X$14</f>
        <v>0</v>
      </c>
      <c r="FG27" s="11">
        <f>'Building Prop &amp; Tariffs'!$Y$14</f>
        <v>0</v>
      </c>
      <c r="FK27" s="168"/>
      <c r="FL27" s="1" t="s">
        <v>36</v>
      </c>
      <c r="FN27" s="9"/>
      <c r="FO27" s="9"/>
      <c r="FP27" s="9"/>
      <c r="FQ27" s="9"/>
      <c r="FR27" s="10">
        <f>'Building Prop &amp; Tariffs'!$U$14</f>
        <v>130</v>
      </c>
      <c r="FS27" s="10">
        <f>'Building Prop &amp; Tariffs'!$V$14</f>
        <v>0</v>
      </c>
      <c r="FT27" s="10">
        <f>'Building Prop &amp; Tariffs'!$W$14</f>
        <v>0</v>
      </c>
      <c r="FU27" s="10">
        <f>'Building Prop &amp; Tariffs'!$X$14</f>
        <v>0</v>
      </c>
      <c r="FV27" s="11">
        <f>'Building Prop &amp; Tariffs'!$Y$14</f>
        <v>0</v>
      </c>
      <c r="FZ27" s="144"/>
    </row>
    <row r="28" spans="2:182" x14ac:dyDescent="0.2">
      <c r="B28" s="168"/>
      <c r="C28" s="1" t="s">
        <v>37</v>
      </c>
      <c r="E28" s="9"/>
      <c r="F28" s="9"/>
      <c r="G28" s="9"/>
      <c r="H28" s="9"/>
      <c r="I28" s="10">
        <f>'Building Prop &amp; Tariffs'!$U$15</f>
        <v>20</v>
      </c>
      <c r="J28" s="10">
        <f>'Building Prop &amp; Tariffs'!$V$15</f>
        <v>20</v>
      </c>
      <c r="K28" s="10">
        <f>'Building Prop &amp; Tariffs'!$W$15</f>
        <v>20</v>
      </c>
      <c r="L28" s="10">
        <f>'Building Prop &amp; Tariffs'!$X$15</f>
        <v>2</v>
      </c>
      <c r="M28" s="11">
        <f>'Building Prop &amp; Tariffs'!$Y$15</f>
        <v>0</v>
      </c>
      <c r="Q28" s="168"/>
      <c r="R28" s="1" t="s">
        <v>37</v>
      </c>
      <c r="T28" s="9"/>
      <c r="U28" s="9"/>
      <c r="V28" s="9"/>
      <c r="W28" s="9"/>
      <c r="X28" s="10">
        <f>'Building Prop &amp; Tariffs'!$U$15</f>
        <v>20</v>
      </c>
      <c r="Y28" s="10">
        <f>'Building Prop &amp; Tariffs'!$V$15</f>
        <v>20</v>
      </c>
      <c r="Z28" s="10">
        <f>'Building Prop &amp; Tariffs'!$W$15</f>
        <v>20</v>
      </c>
      <c r="AA28" s="10">
        <f>'Building Prop &amp; Tariffs'!$X$15</f>
        <v>2</v>
      </c>
      <c r="AB28" s="11">
        <f>'Building Prop &amp; Tariffs'!$Y$15</f>
        <v>0</v>
      </c>
      <c r="AF28" s="168"/>
      <c r="AG28" s="1" t="s">
        <v>37</v>
      </c>
      <c r="AI28" s="9"/>
      <c r="AJ28" s="9"/>
      <c r="AK28" s="9"/>
      <c r="AL28" s="9"/>
      <c r="AM28" s="10">
        <f>'Building Prop &amp; Tariffs'!$U$15</f>
        <v>20</v>
      </c>
      <c r="AN28" s="10">
        <f>'Building Prop &amp; Tariffs'!$V$15</f>
        <v>20</v>
      </c>
      <c r="AO28" s="10">
        <f>'Building Prop &amp; Tariffs'!$W$15</f>
        <v>20</v>
      </c>
      <c r="AP28" s="10">
        <f>'Building Prop &amp; Tariffs'!$X$15</f>
        <v>2</v>
      </c>
      <c r="AQ28" s="11">
        <f>'Building Prop &amp; Tariffs'!$Y$15</f>
        <v>0</v>
      </c>
      <c r="AU28" s="168"/>
      <c r="AV28" s="1" t="s">
        <v>37</v>
      </c>
      <c r="AX28" s="9"/>
      <c r="AY28" s="9"/>
      <c r="AZ28" s="9"/>
      <c r="BA28" s="9"/>
      <c r="BB28" s="10">
        <f>'Building Prop &amp; Tariffs'!$U$15</f>
        <v>20</v>
      </c>
      <c r="BC28" s="10">
        <f>'Building Prop &amp; Tariffs'!$V$15</f>
        <v>20</v>
      </c>
      <c r="BD28" s="10">
        <f>'Building Prop &amp; Tariffs'!$W$15</f>
        <v>20</v>
      </c>
      <c r="BE28" s="10">
        <f>'Building Prop &amp; Tariffs'!$X$15</f>
        <v>2</v>
      </c>
      <c r="BF28" s="11">
        <f>'Building Prop &amp; Tariffs'!$Y$15</f>
        <v>0</v>
      </c>
      <c r="BJ28" s="168"/>
      <c r="BK28" s="1" t="s">
        <v>37</v>
      </c>
      <c r="BM28" s="9"/>
      <c r="BN28" s="9"/>
      <c r="BO28" s="9"/>
      <c r="BP28" s="9"/>
      <c r="BQ28" s="10">
        <f>'Building Prop &amp; Tariffs'!$U$15</f>
        <v>20</v>
      </c>
      <c r="BR28" s="10">
        <f>'Building Prop &amp; Tariffs'!$V$15</f>
        <v>20</v>
      </c>
      <c r="BS28" s="10">
        <f>'Building Prop &amp; Tariffs'!$W$15</f>
        <v>20</v>
      </c>
      <c r="BT28" s="10">
        <f>'Building Prop &amp; Tariffs'!$X$15</f>
        <v>2</v>
      </c>
      <c r="BU28" s="11">
        <f>'Building Prop &amp; Tariffs'!$Y$15</f>
        <v>0</v>
      </c>
      <c r="BY28" s="168"/>
      <c r="BZ28" s="1" t="s">
        <v>37</v>
      </c>
      <c r="CB28" s="9"/>
      <c r="CC28" s="9"/>
      <c r="CD28" s="9"/>
      <c r="CE28" s="9"/>
      <c r="CF28" s="10">
        <f>'Building Prop &amp; Tariffs'!$U$15</f>
        <v>20</v>
      </c>
      <c r="CG28" s="10">
        <f>'Building Prop &amp; Tariffs'!$V$15</f>
        <v>20</v>
      </c>
      <c r="CH28" s="10">
        <f>'Building Prop &amp; Tariffs'!$W$15</f>
        <v>20</v>
      </c>
      <c r="CI28" s="10">
        <f>'Building Prop &amp; Tariffs'!$X$15</f>
        <v>2</v>
      </c>
      <c r="CJ28" s="11">
        <f>'Building Prop &amp; Tariffs'!$Y$15</f>
        <v>0</v>
      </c>
      <c r="CN28" s="168"/>
      <c r="CO28" s="1" t="s">
        <v>37</v>
      </c>
      <c r="CQ28" s="9"/>
      <c r="CR28" s="9"/>
      <c r="CS28" s="9"/>
      <c r="CT28" s="9"/>
      <c r="CU28" s="10">
        <f>'Building Prop &amp; Tariffs'!$U$15</f>
        <v>20</v>
      </c>
      <c r="CV28" s="10">
        <f>'Building Prop &amp; Tariffs'!$V$15</f>
        <v>20</v>
      </c>
      <c r="CW28" s="10">
        <f>'Building Prop &amp; Tariffs'!$W$15</f>
        <v>20</v>
      </c>
      <c r="CX28" s="10">
        <f>'Building Prop &amp; Tariffs'!$X$15</f>
        <v>2</v>
      </c>
      <c r="CY28" s="11">
        <f>'Building Prop &amp; Tariffs'!$Y$15</f>
        <v>0</v>
      </c>
      <c r="DC28" s="168"/>
      <c r="DD28" s="1" t="s">
        <v>37</v>
      </c>
      <c r="DF28" s="9"/>
      <c r="DG28" s="9"/>
      <c r="DH28" s="9"/>
      <c r="DI28" s="9"/>
      <c r="DJ28" s="10">
        <f>'Building Prop &amp; Tariffs'!$U$15</f>
        <v>20</v>
      </c>
      <c r="DK28" s="10">
        <f>'Building Prop &amp; Tariffs'!$V$15</f>
        <v>20</v>
      </c>
      <c r="DL28" s="10">
        <f>'Building Prop &amp; Tariffs'!$W$15</f>
        <v>20</v>
      </c>
      <c r="DM28" s="10">
        <f>'Building Prop &amp; Tariffs'!$X$15</f>
        <v>2</v>
      </c>
      <c r="DN28" s="11">
        <f>'Building Prop &amp; Tariffs'!$Y$15</f>
        <v>0</v>
      </c>
      <c r="DR28" s="168"/>
      <c r="DS28" s="1" t="s">
        <v>37</v>
      </c>
      <c r="DU28" s="9"/>
      <c r="DV28" s="9"/>
      <c r="DW28" s="9"/>
      <c r="DX28" s="9"/>
      <c r="DY28" s="10">
        <f>'Building Prop &amp; Tariffs'!$U$15</f>
        <v>20</v>
      </c>
      <c r="DZ28" s="10">
        <f>'Building Prop &amp; Tariffs'!$V$15</f>
        <v>20</v>
      </c>
      <c r="EA28" s="10">
        <f>'Building Prop &amp; Tariffs'!$W$15</f>
        <v>20</v>
      </c>
      <c r="EB28" s="10">
        <f>'Building Prop &amp; Tariffs'!$X$15</f>
        <v>2</v>
      </c>
      <c r="EC28" s="11">
        <f>'Building Prop &amp; Tariffs'!$Y$15</f>
        <v>0</v>
      </c>
      <c r="EG28" s="168"/>
      <c r="EH28" s="1" t="s">
        <v>37</v>
      </c>
      <c r="EJ28" s="9"/>
      <c r="EK28" s="9"/>
      <c r="EL28" s="9"/>
      <c r="EM28" s="9"/>
      <c r="EN28" s="10">
        <f>'Building Prop &amp; Tariffs'!$U$15</f>
        <v>20</v>
      </c>
      <c r="EO28" s="10">
        <f>'Building Prop &amp; Tariffs'!$V$15</f>
        <v>20</v>
      </c>
      <c r="EP28" s="10">
        <f>'Building Prop &amp; Tariffs'!$W$15</f>
        <v>20</v>
      </c>
      <c r="EQ28" s="10">
        <f>'Building Prop &amp; Tariffs'!$X$15</f>
        <v>2</v>
      </c>
      <c r="ER28" s="11">
        <f>'Building Prop &amp; Tariffs'!$Y$15</f>
        <v>0</v>
      </c>
      <c r="EV28" s="168"/>
      <c r="EW28" s="1" t="s">
        <v>37</v>
      </c>
      <c r="EY28" s="9"/>
      <c r="EZ28" s="9"/>
      <c r="FA28" s="9"/>
      <c r="FB28" s="9"/>
      <c r="FC28" s="10">
        <f>'Building Prop &amp; Tariffs'!$U$15</f>
        <v>20</v>
      </c>
      <c r="FD28" s="10">
        <f>'Building Prop &amp; Tariffs'!$V$15</f>
        <v>20</v>
      </c>
      <c r="FE28" s="10">
        <f>'Building Prop &amp; Tariffs'!$W$15</f>
        <v>20</v>
      </c>
      <c r="FF28" s="10">
        <f>'Building Prop &amp; Tariffs'!$X$15</f>
        <v>2</v>
      </c>
      <c r="FG28" s="11">
        <f>'Building Prop &amp; Tariffs'!$Y$15</f>
        <v>0</v>
      </c>
      <c r="FK28" s="168"/>
      <c r="FL28" s="1" t="s">
        <v>37</v>
      </c>
      <c r="FN28" s="9"/>
      <c r="FO28" s="9"/>
      <c r="FP28" s="9"/>
      <c r="FQ28" s="9"/>
      <c r="FR28" s="10">
        <f>'Building Prop &amp; Tariffs'!$U$15</f>
        <v>20</v>
      </c>
      <c r="FS28" s="10">
        <f>'Building Prop &amp; Tariffs'!$V$15</f>
        <v>20</v>
      </c>
      <c r="FT28" s="10">
        <f>'Building Prop &amp; Tariffs'!$W$15</f>
        <v>20</v>
      </c>
      <c r="FU28" s="10">
        <f>'Building Prop &amp; Tariffs'!$X$15</f>
        <v>2</v>
      </c>
      <c r="FV28" s="11">
        <f>'Building Prop &amp; Tariffs'!$Y$15</f>
        <v>0</v>
      </c>
      <c r="FZ28" s="144"/>
    </row>
    <row r="29" spans="2:182" x14ac:dyDescent="0.2">
      <c r="B29" s="168"/>
      <c r="C29" s="1" t="s">
        <v>38</v>
      </c>
      <c r="E29" s="9"/>
      <c r="F29" s="9"/>
      <c r="G29" s="9"/>
      <c r="H29" s="9"/>
      <c r="I29" s="10">
        <f>'Building Prop &amp; Tariffs'!$U$16</f>
        <v>2</v>
      </c>
      <c r="J29" s="10">
        <f>'Building Prop &amp; Tariffs'!$V$16</f>
        <v>2</v>
      </c>
      <c r="K29" s="10">
        <f>'Building Prop &amp; Tariffs'!$W$16</f>
        <v>10</v>
      </c>
      <c r="L29" s="10">
        <f>'Building Prop &amp; Tariffs'!$X$16</f>
        <v>2</v>
      </c>
      <c r="M29" s="11">
        <f>'Building Prop &amp; Tariffs'!$Y$16</f>
        <v>0</v>
      </c>
      <c r="Q29" s="168"/>
      <c r="R29" s="1" t="s">
        <v>38</v>
      </c>
      <c r="T29" s="9"/>
      <c r="U29" s="9"/>
      <c r="V29" s="9"/>
      <c r="W29" s="9"/>
      <c r="X29" s="10">
        <f>'Building Prop &amp; Tariffs'!$U$16</f>
        <v>2</v>
      </c>
      <c r="Y29" s="10">
        <f>'Building Prop &amp; Tariffs'!$V$16</f>
        <v>2</v>
      </c>
      <c r="Z29" s="10">
        <f>'Building Prop &amp; Tariffs'!$W$16</f>
        <v>10</v>
      </c>
      <c r="AA29" s="10">
        <f>'Building Prop &amp; Tariffs'!$X$16</f>
        <v>2</v>
      </c>
      <c r="AB29" s="11">
        <f>'Building Prop &amp; Tariffs'!$Y$16</f>
        <v>0</v>
      </c>
      <c r="AF29" s="168"/>
      <c r="AG29" s="1" t="s">
        <v>38</v>
      </c>
      <c r="AI29" s="9"/>
      <c r="AJ29" s="9"/>
      <c r="AK29" s="9"/>
      <c r="AL29" s="9"/>
      <c r="AM29" s="10">
        <f>'Building Prop &amp; Tariffs'!$U$16</f>
        <v>2</v>
      </c>
      <c r="AN29" s="10">
        <f>'Building Prop &amp; Tariffs'!$V$16</f>
        <v>2</v>
      </c>
      <c r="AO29" s="10">
        <f>'Building Prop &amp; Tariffs'!$W$16</f>
        <v>10</v>
      </c>
      <c r="AP29" s="10">
        <f>'Building Prop &amp; Tariffs'!$X$16</f>
        <v>2</v>
      </c>
      <c r="AQ29" s="11">
        <f>'Building Prop &amp; Tariffs'!$Y$16</f>
        <v>0</v>
      </c>
      <c r="AU29" s="168"/>
      <c r="AV29" s="1" t="s">
        <v>38</v>
      </c>
      <c r="AX29" s="9"/>
      <c r="AY29" s="9"/>
      <c r="AZ29" s="9"/>
      <c r="BA29" s="9"/>
      <c r="BB29" s="10">
        <f>'Building Prop &amp; Tariffs'!$U$16</f>
        <v>2</v>
      </c>
      <c r="BC29" s="10">
        <f>'Building Prop &amp; Tariffs'!$V$16</f>
        <v>2</v>
      </c>
      <c r="BD29" s="10">
        <f>'Building Prop &amp; Tariffs'!$W$16</f>
        <v>10</v>
      </c>
      <c r="BE29" s="10">
        <f>'Building Prop &amp; Tariffs'!$X$16</f>
        <v>2</v>
      </c>
      <c r="BF29" s="11">
        <f>'Building Prop &amp; Tariffs'!$Y$16</f>
        <v>0</v>
      </c>
      <c r="BJ29" s="168"/>
      <c r="BK29" s="1" t="s">
        <v>38</v>
      </c>
      <c r="BM29" s="9"/>
      <c r="BN29" s="9"/>
      <c r="BO29" s="9"/>
      <c r="BP29" s="9"/>
      <c r="BQ29" s="10">
        <f>'Building Prop &amp; Tariffs'!$U$16</f>
        <v>2</v>
      </c>
      <c r="BR29" s="10">
        <f>'Building Prop &amp; Tariffs'!$V$16</f>
        <v>2</v>
      </c>
      <c r="BS29" s="10">
        <f>'Building Prop &amp; Tariffs'!$W$16</f>
        <v>10</v>
      </c>
      <c r="BT29" s="10">
        <f>'Building Prop &amp; Tariffs'!$X$16</f>
        <v>2</v>
      </c>
      <c r="BU29" s="11">
        <f>'Building Prop &amp; Tariffs'!$Y$16</f>
        <v>0</v>
      </c>
      <c r="BY29" s="168"/>
      <c r="BZ29" s="1" t="s">
        <v>38</v>
      </c>
      <c r="CB29" s="9"/>
      <c r="CC29" s="9"/>
      <c r="CD29" s="9"/>
      <c r="CE29" s="9"/>
      <c r="CF29" s="10">
        <f>'Building Prop &amp; Tariffs'!$U$16</f>
        <v>2</v>
      </c>
      <c r="CG29" s="10">
        <f>'Building Prop &amp; Tariffs'!$V$16</f>
        <v>2</v>
      </c>
      <c r="CH29" s="10">
        <f>'Building Prop &amp; Tariffs'!$W$16</f>
        <v>10</v>
      </c>
      <c r="CI29" s="10">
        <f>'Building Prop &amp; Tariffs'!$X$16</f>
        <v>2</v>
      </c>
      <c r="CJ29" s="11">
        <f>'Building Prop &amp; Tariffs'!$Y$16</f>
        <v>0</v>
      </c>
      <c r="CN29" s="168"/>
      <c r="CO29" s="1" t="s">
        <v>38</v>
      </c>
      <c r="CQ29" s="9"/>
      <c r="CR29" s="9"/>
      <c r="CS29" s="9"/>
      <c r="CT29" s="9"/>
      <c r="CU29" s="10">
        <f>'Building Prop &amp; Tariffs'!$U$16</f>
        <v>2</v>
      </c>
      <c r="CV29" s="10">
        <f>'Building Prop &amp; Tariffs'!$V$16</f>
        <v>2</v>
      </c>
      <c r="CW29" s="10">
        <f>'Building Prop &amp; Tariffs'!$W$16</f>
        <v>10</v>
      </c>
      <c r="CX29" s="10">
        <f>'Building Prop &amp; Tariffs'!$X$16</f>
        <v>2</v>
      </c>
      <c r="CY29" s="11">
        <f>'Building Prop &amp; Tariffs'!$Y$16</f>
        <v>0</v>
      </c>
      <c r="DC29" s="168"/>
      <c r="DD29" s="1" t="s">
        <v>38</v>
      </c>
      <c r="DF29" s="9"/>
      <c r="DG29" s="9"/>
      <c r="DH29" s="9"/>
      <c r="DI29" s="9"/>
      <c r="DJ29" s="10">
        <f>'Building Prop &amp; Tariffs'!$U$16</f>
        <v>2</v>
      </c>
      <c r="DK29" s="10">
        <f>'Building Prop &amp; Tariffs'!$V$16</f>
        <v>2</v>
      </c>
      <c r="DL29" s="10">
        <f>'Building Prop &amp; Tariffs'!$W$16</f>
        <v>10</v>
      </c>
      <c r="DM29" s="10">
        <f>'Building Prop &amp; Tariffs'!$X$16</f>
        <v>2</v>
      </c>
      <c r="DN29" s="11">
        <f>'Building Prop &amp; Tariffs'!$Y$16</f>
        <v>0</v>
      </c>
      <c r="DR29" s="168"/>
      <c r="DS29" s="1" t="s">
        <v>38</v>
      </c>
      <c r="DU29" s="9"/>
      <c r="DV29" s="9"/>
      <c r="DW29" s="9"/>
      <c r="DX29" s="9"/>
      <c r="DY29" s="10">
        <f>'Building Prop &amp; Tariffs'!$U$16</f>
        <v>2</v>
      </c>
      <c r="DZ29" s="10">
        <f>'Building Prop &amp; Tariffs'!$V$16</f>
        <v>2</v>
      </c>
      <c r="EA29" s="10">
        <f>'Building Prop &amp; Tariffs'!$W$16</f>
        <v>10</v>
      </c>
      <c r="EB29" s="10">
        <f>'Building Prop &amp; Tariffs'!$X$16</f>
        <v>2</v>
      </c>
      <c r="EC29" s="11">
        <f>'Building Prop &amp; Tariffs'!$Y$16</f>
        <v>0</v>
      </c>
      <c r="EG29" s="168"/>
      <c r="EH29" s="1" t="s">
        <v>38</v>
      </c>
      <c r="EJ29" s="9"/>
      <c r="EK29" s="9"/>
      <c r="EL29" s="9"/>
      <c r="EM29" s="9"/>
      <c r="EN29" s="10">
        <f>'Building Prop &amp; Tariffs'!$U$16</f>
        <v>2</v>
      </c>
      <c r="EO29" s="10">
        <f>'Building Prop &amp; Tariffs'!$V$16</f>
        <v>2</v>
      </c>
      <c r="EP29" s="10">
        <f>'Building Prop &amp; Tariffs'!$W$16</f>
        <v>10</v>
      </c>
      <c r="EQ29" s="10">
        <f>'Building Prop &amp; Tariffs'!$X$16</f>
        <v>2</v>
      </c>
      <c r="ER29" s="11">
        <f>'Building Prop &amp; Tariffs'!$Y$16</f>
        <v>0</v>
      </c>
      <c r="EV29" s="168"/>
      <c r="EW29" s="1" t="s">
        <v>38</v>
      </c>
      <c r="EY29" s="9"/>
      <c r="EZ29" s="9"/>
      <c r="FA29" s="9"/>
      <c r="FB29" s="9"/>
      <c r="FC29" s="10">
        <f>'Building Prop &amp; Tariffs'!$U$16</f>
        <v>2</v>
      </c>
      <c r="FD29" s="10">
        <f>'Building Prop &amp; Tariffs'!$V$16</f>
        <v>2</v>
      </c>
      <c r="FE29" s="10">
        <f>'Building Prop &amp; Tariffs'!$W$16</f>
        <v>10</v>
      </c>
      <c r="FF29" s="10">
        <f>'Building Prop &amp; Tariffs'!$X$16</f>
        <v>2</v>
      </c>
      <c r="FG29" s="11">
        <f>'Building Prop &amp; Tariffs'!$Y$16</f>
        <v>0</v>
      </c>
      <c r="FK29" s="168"/>
      <c r="FL29" s="1" t="s">
        <v>38</v>
      </c>
      <c r="FN29" s="9"/>
      <c r="FO29" s="9"/>
      <c r="FP29" s="9"/>
      <c r="FQ29" s="9"/>
      <c r="FR29" s="10">
        <f>'Building Prop &amp; Tariffs'!$U$16</f>
        <v>2</v>
      </c>
      <c r="FS29" s="10">
        <f>'Building Prop &amp; Tariffs'!$V$16</f>
        <v>2</v>
      </c>
      <c r="FT29" s="10">
        <f>'Building Prop &amp; Tariffs'!$W$16</f>
        <v>10</v>
      </c>
      <c r="FU29" s="10">
        <f>'Building Prop &amp; Tariffs'!$X$16</f>
        <v>2</v>
      </c>
      <c r="FV29" s="11">
        <f>'Building Prop &amp; Tariffs'!$Y$16</f>
        <v>0</v>
      </c>
      <c r="FZ29" s="144"/>
    </row>
    <row r="30" spans="2:182" x14ac:dyDescent="0.2">
      <c r="B30" s="168"/>
      <c r="C30" s="1" t="s">
        <v>20</v>
      </c>
      <c r="E30" s="10">
        <f>'Building Prop &amp; Tariffs'!$Q$17</f>
        <v>40</v>
      </c>
      <c r="F30" s="10">
        <f>'Building Prop &amp; Tariffs'!$R$17</f>
        <v>130</v>
      </c>
      <c r="G30" s="10">
        <f>'Building Prop &amp; Tariffs'!$S$17</f>
        <v>20</v>
      </c>
      <c r="H30" s="10">
        <f>'Building Prop &amp; Tariffs'!$T$17</f>
        <v>2</v>
      </c>
      <c r="I30" s="12"/>
      <c r="J30" s="12">
        <f>'Building Prop &amp; Tariffs'!$V$17</f>
        <v>100</v>
      </c>
      <c r="K30" s="12">
        <f>'Building Prop &amp; Tariffs'!$W$17</f>
        <v>0</v>
      </c>
      <c r="L30" s="12">
        <f>'Building Prop &amp; Tariffs'!$X$17</f>
        <v>0</v>
      </c>
      <c r="M30" s="11">
        <f>'Building Prop &amp; Tariffs'!$Y$17</f>
        <v>0</v>
      </c>
      <c r="Q30" s="168"/>
      <c r="R30" s="1" t="s">
        <v>20</v>
      </c>
      <c r="T30" s="10">
        <f>'Building Prop &amp; Tariffs'!$Q$17</f>
        <v>40</v>
      </c>
      <c r="U30" s="10">
        <f>'Building Prop &amp; Tariffs'!$R$17</f>
        <v>130</v>
      </c>
      <c r="V30" s="10">
        <f>'Building Prop &amp; Tariffs'!$S$17</f>
        <v>20</v>
      </c>
      <c r="W30" s="10">
        <f>'Building Prop &amp; Tariffs'!$T$17</f>
        <v>2</v>
      </c>
      <c r="X30" s="12"/>
      <c r="Y30" s="12">
        <f>'Building Prop &amp; Tariffs'!$V$17</f>
        <v>100</v>
      </c>
      <c r="Z30" s="12">
        <f>'Building Prop &amp; Tariffs'!$W$17</f>
        <v>0</v>
      </c>
      <c r="AA30" s="12">
        <f>'Building Prop &amp; Tariffs'!$X$17</f>
        <v>0</v>
      </c>
      <c r="AB30" s="11">
        <f>'Building Prop &amp; Tariffs'!$Y$17</f>
        <v>0</v>
      </c>
      <c r="AF30" s="168"/>
      <c r="AG30" s="1" t="s">
        <v>20</v>
      </c>
      <c r="AI30" s="10">
        <f>'Building Prop &amp; Tariffs'!$Q$17</f>
        <v>40</v>
      </c>
      <c r="AJ30" s="10">
        <f>'Building Prop &amp; Tariffs'!$R$17</f>
        <v>130</v>
      </c>
      <c r="AK30" s="10">
        <f>'Building Prop &amp; Tariffs'!$S$17</f>
        <v>20</v>
      </c>
      <c r="AL30" s="10">
        <f>'Building Prop &amp; Tariffs'!$T$17</f>
        <v>2</v>
      </c>
      <c r="AM30" s="12"/>
      <c r="AN30" s="12">
        <f>'Building Prop &amp; Tariffs'!$V$17</f>
        <v>100</v>
      </c>
      <c r="AO30" s="12">
        <f>'Building Prop &amp; Tariffs'!$W$17</f>
        <v>0</v>
      </c>
      <c r="AP30" s="12">
        <f>'Building Prop &amp; Tariffs'!$X$17</f>
        <v>0</v>
      </c>
      <c r="AQ30" s="11">
        <f>'Building Prop &amp; Tariffs'!$Y$17</f>
        <v>0</v>
      </c>
      <c r="AU30" s="168"/>
      <c r="AV30" s="1" t="s">
        <v>20</v>
      </c>
      <c r="AX30" s="10">
        <f>'Building Prop &amp; Tariffs'!$Q$17</f>
        <v>40</v>
      </c>
      <c r="AY30" s="10">
        <f>'Building Prop &amp; Tariffs'!$R$17</f>
        <v>130</v>
      </c>
      <c r="AZ30" s="10">
        <f>'Building Prop &amp; Tariffs'!$S$17</f>
        <v>20</v>
      </c>
      <c r="BA30" s="10">
        <f>'Building Prop &amp; Tariffs'!$T$17</f>
        <v>2</v>
      </c>
      <c r="BB30" s="12"/>
      <c r="BC30" s="12">
        <f>'Building Prop &amp; Tariffs'!$V$17</f>
        <v>100</v>
      </c>
      <c r="BD30" s="12">
        <f>'Building Prop &amp; Tariffs'!$W$17</f>
        <v>0</v>
      </c>
      <c r="BE30" s="12">
        <f>'Building Prop &amp; Tariffs'!$X$17</f>
        <v>0</v>
      </c>
      <c r="BF30" s="11">
        <f>'Building Prop &amp; Tariffs'!$Y$17</f>
        <v>0</v>
      </c>
      <c r="BJ30" s="168"/>
      <c r="BK30" s="1" t="s">
        <v>20</v>
      </c>
      <c r="BM30" s="10">
        <f>'Building Prop &amp; Tariffs'!$Q$17</f>
        <v>40</v>
      </c>
      <c r="BN30" s="10">
        <f>'Building Prop &amp; Tariffs'!$R$17</f>
        <v>130</v>
      </c>
      <c r="BO30" s="10">
        <f>'Building Prop &amp; Tariffs'!$S$17</f>
        <v>20</v>
      </c>
      <c r="BP30" s="10">
        <f>'Building Prop &amp; Tariffs'!$T$17</f>
        <v>2</v>
      </c>
      <c r="BQ30" s="12"/>
      <c r="BR30" s="12">
        <f>'Building Prop &amp; Tariffs'!$V$17</f>
        <v>100</v>
      </c>
      <c r="BS30" s="12">
        <f>'Building Prop &amp; Tariffs'!$W$17</f>
        <v>0</v>
      </c>
      <c r="BT30" s="12">
        <f>'Building Prop &amp; Tariffs'!$X$17</f>
        <v>0</v>
      </c>
      <c r="BU30" s="11">
        <f>'Building Prop &amp; Tariffs'!$Y$17</f>
        <v>0</v>
      </c>
      <c r="BY30" s="168"/>
      <c r="BZ30" s="1" t="s">
        <v>20</v>
      </c>
      <c r="CB30" s="10">
        <f>'Building Prop &amp; Tariffs'!$Q$17</f>
        <v>40</v>
      </c>
      <c r="CC30" s="10">
        <f>'Building Prop &amp; Tariffs'!$R$17</f>
        <v>130</v>
      </c>
      <c r="CD30" s="10">
        <f>'Building Prop &amp; Tariffs'!$S$17</f>
        <v>20</v>
      </c>
      <c r="CE30" s="10">
        <f>'Building Prop &amp; Tariffs'!$T$17</f>
        <v>2</v>
      </c>
      <c r="CF30" s="12"/>
      <c r="CG30" s="12">
        <f>'Building Prop &amp; Tariffs'!$V$17</f>
        <v>100</v>
      </c>
      <c r="CH30" s="12">
        <f>'Building Prop &amp; Tariffs'!$W$17</f>
        <v>0</v>
      </c>
      <c r="CI30" s="12">
        <f>'Building Prop &amp; Tariffs'!$X$17</f>
        <v>0</v>
      </c>
      <c r="CJ30" s="11">
        <f>'Building Prop &amp; Tariffs'!$Y$17</f>
        <v>0</v>
      </c>
      <c r="CN30" s="168"/>
      <c r="CO30" s="1" t="s">
        <v>20</v>
      </c>
      <c r="CQ30" s="10">
        <f>'Building Prop &amp; Tariffs'!$Q$17</f>
        <v>40</v>
      </c>
      <c r="CR30" s="10">
        <f>'Building Prop &amp; Tariffs'!$R$17</f>
        <v>130</v>
      </c>
      <c r="CS30" s="10">
        <f>'Building Prop &amp; Tariffs'!$S$17</f>
        <v>20</v>
      </c>
      <c r="CT30" s="10">
        <f>'Building Prop &amp; Tariffs'!$T$17</f>
        <v>2</v>
      </c>
      <c r="CU30" s="12"/>
      <c r="CV30" s="12">
        <f>'Building Prop &amp; Tariffs'!$V$17</f>
        <v>100</v>
      </c>
      <c r="CW30" s="12">
        <f>'Building Prop &amp; Tariffs'!$W$17</f>
        <v>0</v>
      </c>
      <c r="CX30" s="12">
        <f>'Building Prop &amp; Tariffs'!$X$17</f>
        <v>0</v>
      </c>
      <c r="CY30" s="11">
        <f>'Building Prop &amp; Tariffs'!$Y$17</f>
        <v>0</v>
      </c>
      <c r="DC30" s="168"/>
      <c r="DD30" s="1" t="s">
        <v>20</v>
      </c>
      <c r="DF30" s="10">
        <f>'Building Prop &amp; Tariffs'!$Q$17</f>
        <v>40</v>
      </c>
      <c r="DG30" s="10">
        <f>'Building Prop &amp; Tariffs'!$R$17</f>
        <v>130</v>
      </c>
      <c r="DH30" s="10">
        <f>'Building Prop &amp; Tariffs'!$S$17</f>
        <v>20</v>
      </c>
      <c r="DI30" s="10">
        <f>'Building Prop &amp; Tariffs'!$T$17</f>
        <v>2</v>
      </c>
      <c r="DJ30" s="12"/>
      <c r="DK30" s="12">
        <f>'Building Prop &amp; Tariffs'!$V$17</f>
        <v>100</v>
      </c>
      <c r="DL30" s="12">
        <f>'Building Prop &amp; Tariffs'!$W$17</f>
        <v>0</v>
      </c>
      <c r="DM30" s="12">
        <f>'Building Prop &amp; Tariffs'!$X$17</f>
        <v>0</v>
      </c>
      <c r="DN30" s="11">
        <f>'Building Prop &amp; Tariffs'!$Y$17</f>
        <v>0</v>
      </c>
      <c r="DR30" s="168"/>
      <c r="DS30" s="1" t="s">
        <v>20</v>
      </c>
      <c r="DU30" s="10">
        <f>'Building Prop &amp; Tariffs'!$Q$17</f>
        <v>40</v>
      </c>
      <c r="DV30" s="10">
        <f>'Building Prop &amp; Tariffs'!$R$17</f>
        <v>130</v>
      </c>
      <c r="DW30" s="10">
        <f>'Building Prop &amp; Tariffs'!$S$17</f>
        <v>20</v>
      </c>
      <c r="DX30" s="10">
        <f>'Building Prop &amp; Tariffs'!$T$17</f>
        <v>2</v>
      </c>
      <c r="DY30" s="12"/>
      <c r="DZ30" s="12">
        <f>'Building Prop &amp; Tariffs'!$V$17</f>
        <v>100</v>
      </c>
      <c r="EA30" s="12">
        <f>'Building Prop &amp; Tariffs'!$W$17</f>
        <v>0</v>
      </c>
      <c r="EB30" s="12">
        <f>'Building Prop &amp; Tariffs'!$X$17</f>
        <v>0</v>
      </c>
      <c r="EC30" s="11">
        <f>'Building Prop &amp; Tariffs'!$Y$17</f>
        <v>0</v>
      </c>
      <c r="EG30" s="168"/>
      <c r="EH30" s="1" t="s">
        <v>20</v>
      </c>
      <c r="EJ30" s="10">
        <f>'Building Prop &amp; Tariffs'!$Q$17</f>
        <v>40</v>
      </c>
      <c r="EK30" s="10">
        <f>'Building Prop &amp; Tariffs'!$R$17</f>
        <v>130</v>
      </c>
      <c r="EL30" s="10">
        <f>'Building Prop &amp; Tariffs'!$S$17</f>
        <v>20</v>
      </c>
      <c r="EM30" s="10">
        <f>'Building Prop &amp; Tariffs'!$T$17</f>
        <v>2</v>
      </c>
      <c r="EN30" s="12"/>
      <c r="EO30" s="12">
        <f>'Building Prop &amp; Tariffs'!$V$17</f>
        <v>100</v>
      </c>
      <c r="EP30" s="12">
        <f>'Building Prop &amp; Tariffs'!$W$17</f>
        <v>0</v>
      </c>
      <c r="EQ30" s="12">
        <f>'Building Prop &amp; Tariffs'!$X$17</f>
        <v>0</v>
      </c>
      <c r="ER30" s="11">
        <f>'Building Prop &amp; Tariffs'!$Y$17</f>
        <v>0</v>
      </c>
      <c r="EV30" s="168"/>
      <c r="EW30" s="1" t="s">
        <v>20</v>
      </c>
      <c r="EY30" s="10">
        <f>'Building Prop &amp; Tariffs'!$Q$17</f>
        <v>40</v>
      </c>
      <c r="EZ30" s="10">
        <f>'Building Prop &amp; Tariffs'!$R$17</f>
        <v>130</v>
      </c>
      <c r="FA30" s="10">
        <f>'Building Prop &amp; Tariffs'!$S$17</f>
        <v>20</v>
      </c>
      <c r="FB30" s="10">
        <f>'Building Prop &amp; Tariffs'!$T$17</f>
        <v>2</v>
      </c>
      <c r="FC30" s="12"/>
      <c r="FD30" s="12">
        <f>'Building Prop &amp; Tariffs'!$V$17</f>
        <v>100</v>
      </c>
      <c r="FE30" s="12">
        <f>'Building Prop &amp; Tariffs'!$W$17</f>
        <v>0</v>
      </c>
      <c r="FF30" s="12">
        <f>'Building Prop &amp; Tariffs'!$X$17</f>
        <v>0</v>
      </c>
      <c r="FG30" s="11">
        <f>'Building Prop &amp; Tariffs'!$Y$17</f>
        <v>0</v>
      </c>
      <c r="FK30" s="168"/>
      <c r="FL30" s="1" t="s">
        <v>20</v>
      </c>
      <c r="FN30" s="10">
        <f>'Building Prop &amp; Tariffs'!$Q$17</f>
        <v>40</v>
      </c>
      <c r="FO30" s="10">
        <f>'Building Prop &amp; Tariffs'!$R$17</f>
        <v>130</v>
      </c>
      <c r="FP30" s="10">
        <f>'Building Prop &amp; Tariffs'!$S$17</f>
        <v>20</v>
      </c>
      <c r="FQ30" s="10">
        <f>'Building Prop &amp; Tariffs'!$T$17</f>
        <v>2</v>
      </c>
      <c r="FR30" s="12"/>
      <c r="FS30" s="12">
        <f>'Building Prop &amp; Tariffs'!$V$17</f>
        <v>100</v>
      </c>
      <c r="FT30" s="12">
        <f>'Building Prop &amp; Tariffs'!$W$17</f>
        <v>0</v>
      </c>
      <c r="FU30" s="12">
        <f>'Building Prop &amp; Tariffs'!$X$17</f>
        <v>0</v>
      </c>
      <c r="FV30" s="11">
        <f>'Building Prop &amp; Tariffs'!$Y$17</f>
        <v>0</v>
      </c>
      <c r="FZ30" s="144"/>
    </row>
    <row r="31" spans="2:182" x14ac:dyDescent="0.2">
      <c r="B31" s="168"/>
      <c r="C31" s="1" t="s">
        <v>21</v>
      </c>
      <c r="E31" s="10">
        <f>'Building Prop &amp; Tariffs'!$Q$18</f>
        <v>100</v>
      </c>
      <c r="F31" s="10">
        <f>'Building Prop &amp; Tariffs'!$R$18</f>
        <v>0</v>
      </c>
      <c r="G31" s="10">
        <f>'Building Prop &amp; Tariffs'!$S$18</f>
        <v>20</v>
      </c>
      <c r="H31" s="10">
        <f>'Building Prop &amp; Tariffs'!$T$18</f>
        <v>2</v>
      </c>
      <c r="I31" s="12">
        <f>'Building Prop &amp; Tariffs'!$U$18</f>
        <v>100</v>
      </c>
      <c r="J31" s="12"/>
      <c r="K31" s="12">
        <f>'Building Prop &amp; Tariffs'!$W$18</f>
        <v>100</v>
      </c>
      <c r="L31" s="12">
        <f>'Building Prop &amp; Tariffs'!$X$18</f>
        <v>0</v>
      </c>
      <c r="M31" s="11">
        <f>'Building Prop &amp; Tariffs'!$Y$18</f>
        <v>0</v>
      </c>
      <c r="Q31" s="168"/>
      <c r="R31" s="1" t="s">
        <v>21</v>
      </c>
      <c r="T31" s="10">
        <f>'Building Prop &amp; Tariffs'!$Q$18</f>
        <v>100</v>
      </c>
      <c r="U31" s="10">
        <f>'Building Prop &amp; Tariffs'!$R$18</f>
        <v>0</v>
      </c>
      <c r="V31" s="10">
        <f>'Building Prop &amp; Tariffs'!$S$18</f>
        <v>20</v>
      </c>
      <c r="W31" s="10">
        <f>'Building Prop &amp; Tariffs'!$T$18</f>
        <v>2</v>
      </c>
      <c r="X31" s="12">
        <f>'Building Prop &amp; Tariffs'!$U$18</f>
        <v>100</v>
      </c>
      <c r="Y31" s="12"/>
      <c r="Z31" s="12">
        <f>'Building Prop &amp; Tariffs'!$W$18</f>
        <v>100</v>
      </c>
      <c r="AA31" s="12">
        <f>'Building Prop &amp; Tariffs'!$X$18</f>
        <v>0</v>
      </c>
      <c r="AB31" s="11">
        <f>'Building Prop &amp; Tariffs'!$Y$18</f>
        <v>0</v>
      </c>
      <c r="AF31" s="168"/>
      <c r="AG31" s="1" t="s">
        <v>21</v>
      </c>
      <c r="AI31" s="10">
        <f>'Building Prop &amp; Tariffs'!$Q$18</f>
        <v>100</v>
      </c>
      <c r="AJ31" s="10">
        <f>'Building Prop &amp; Tariffs'!$R$18</f>
        <v>0</v>
      </c>
      <c r="AK31" s="10">
        <f>'Building Prop &amp; Tariffs'!$S$18</f>
        <v>20</v>
      </c>
      <c r="AL31" s="10">
        <f>'Building Prop &amp; Tariffs'!$T$18</f>
        <v>2</v>
      </c>
      <c r="AM31" s="12">
        <f>'Building Prop &amp; Tariffs'!$U$18</f>
        <v>100</v>
      </c>
      <c r="AN31" s="12"/>
      <c r="AO31" s="12">
        <f>'Building Prop &amp; Tariffs'!$W$18</f>
        <v>100</v>
      </c>
      <c r="AP31" s="12">
        <f>'Building Prop &amp; Tariffs'!$X$18</f>
        <v>0</v>
      </c>
      <c r="AQ31" s="11">
        <f>'Building Prop &amp; Tariffs'!$Y$18</f>
        <v>0</v>
      </c>
      <c r="AU31" s="168"/>
      <c r="AV31" s="1" t="s">
        <v>21</v>
      </c>
      <c r="AX31" s="10">
        <f>'Building Prop &amp; Tariffs'!$Q$18</f>
        <v>100</v>
      </c>
      <c r="AY31" s="10">
        <f>'Building Prop &amp; Tariffs'!$R$18</f>
        <v>0</v>
      </c>
      <c r="AZ31" s="10">
        <f>'Building Prop &amp; Tariffs'!$S$18</f>
        <v>20</v>
      </c>
      <c r="BA31" s="10">
        <f>'Building Prop &amp; Tariffs'!$T$18</f>
        <v>2</v>
      </c>
      <c r="BB31" s="12">
        <f>'Building Prop &amp; Tariffs'!$U$18</f>
        <v>100</v>
      </c>
      <c r="BC31" s="12"/>
      <c r="BD31" s="12">
        <f>'Building Prop &amp; Tariffs'!$W$18</f>
        <v>100</v>
      </c>
      <c r="BE31" s="12">
        <f>'Building Prop &amp; Tariffs'!$X$18</f>
        <v>0</v>
      </c>
      <c r="BF31" s="11">
        <f>'Building Prop &amp; Tariffs'!$Y$18</f>
        <v>0</v>
      </c>
      <c r="BJ31" s="168"/>
      <c r="BK31" s="1" t="s">
        <v>21</v>
      </c>
      <c r="BM31" s="10">
        <f>'Building Prop &amp; Tariffs'!$Q$18</f>
        <v>100</v>
      </c>
      <c r="BN31" s="10">
        <f>'Building Prop &amp; Tariffs'!$R$18</f>
        <v>0</v>
      </c>
      <c r="BO31" s="10">
        <f>'Building Prop &amp; Tariffs'!$S$18</f>
        <v>20</v>
      </c>
      <c r="BP31" s="10">
        <f>'Building Prop &amp; Tariffs'!$T$18</f>
        <v>2</v>
      </c>
      <c r="BQ31" s="12">
        <f>'Building Prop &amp; Tariffs'!$U$18</f>
        <v>100</v>
      </c>
      <c r="BR31" s="12"/>
      <c r="BS31" s="12">
        <f>'Building Prop &amp; Tariffs'!$W$18</f>
        <v>100</v>
      </c>
      <c r="BT31" s="12">
        <f>'Building Prop &amp; Tariffs'!$X$18</f>
        <v>0</v>
      </c>
      <c r="BU31" s="11">
        <f>'Building Prop &amp; Tariffs'!$Y$18</f>
        <v>0</v>
      </c>
      <c r="BY31" s="168"/>
      <c r="BZ31" s="1" t="s">
        <v>21</v>
      </c>
      <c r="CB31" s="10">
        <f>'Building Prop &amp; Tariffs'!$Q$18</f>
        <v>100</v>
      </c>
      <c r="CC31" s="10">
        <f>'Building Prop &amp; Tariffs'!$R$18</f>
        <v>0</v>
      </c>
      <c r="CD31" s="10">
        <f>'Building Prop &amp; Tariffs'!$S$18</f>
        <v>20</v>
      </c>
      <c r="CE31" s="10">
        <f>'Building Prop &amp; Tariffs'!$T$18</f>
        <v>2</v>
      </c>
      <c r="CF31" s="12">
        <f>'Building Prop &amp; Tariffs'!$U$18</f>
        <v>100</v>
      </c>
      <c r="CG31" s="12"/>
      <c r="CH31" s="12">
        <f>'Building Prop &amp; Tariffs'!$W$18</f>
        <v>100</v>
      </c>
      <c r="CI31" s="12">
        <f>'Building Prop &amp; Tariffs'!$X$18</f>
        <v>0</v>
      </c>
      <c r="CJ31" s="11">
        <f>'Building Prop &amp; Tariffs'!$Y$18</f>
        <v>0</v>
      </c>
      <c r="CN31" s="168"/>
      <c r="CO31" s="1" t="s">
        <v>21</v>
      </c>
      <c r="CQ31" s="10">
        <f>'Building Prop &amp; Tariffs'!$Q$18</f>
        <v>100</v>
      </c>
      <c r="CR31" s="10">
        <f>'Building Prop &amp; Tariffs'!$R$18</f>
        <v>0</v>
      </c>
      <c r="CS31" s="10">
        <f>'Building Prop &amp; Tariffs'!$S$18</f>
        <v>20</v>
      </c>
      <c r="CT31" s="10">
        <f>'Building Prop &amp; Tariffs'!$T$18</f>
        <v>2</v>
      </c>
      <c r="CU31" s="12">
        <f>'Building Prop &amp; Tariffs'!$U$18</f>
        <v>100</v>
      </c>
      <c r="CV31" s="12"/>
      <c r="CW31" s="12">
        <f>'Building Prop &amp; Tariffs'!$W$18</f>
        <v>100</v>
      </c>
      <c r="CX31" s="12">
        <f>'Building Prop &amp; Tariffs'!$X$18</f>
        <v>0</v>
      </c>
      <c r="CY31" s="11">
        <f>'Building Prop &amp; Tariffs'!$Y$18</f>
        <v>0</v>
      </c>
      <c r="DC31" s="168"/>
      <c r="DD31" s="1" t="s">
        <v>21</v>
      </c>
      <c r="DF31" s="10">
        <f>'Building Prop &amp; Tariffs'!$Q$18</f>
        <v>100</v>
      </c>
      <c r="DG31" s="10">
        <f>'Building Prop &amp; Tariffs'!$R$18</f>
        <v>0</v>
      </c>
      <c r="DH31" s="10">
        <f>'Building Prop &amp; Tariffs'!$S$18</f>
        <v>20</v>
      </c>
      <c r="DI31" s="10">
        <f>'Building Prop &amp; Tariffs'!$T$18</f>
        <v>2</v>
      </c>
      <c r="DJ31" s="12">
        <f>'Building Prop &amp; Tariffs'!$U$18</f>
        <v>100</v>
      </c>
      <c r="DK31" s="12"/>
      <c r="DL31" s="12">
        <f>'Building Prop &amp; Tariffs'!$W$18</f>
        <v>100</v>
      </c>
      <c r="DM31" s="12">
        <f>'Building Prop &amp; Tariffs'!$X$18</f>
        <v>0</v>
      </c>
      <c r="DN31" s="11">
        <f>'Building Prop &amp; Tariffs'!$Y$18</f>
        <v>0</v>
      </c>
      <c r="DR31" s="168"/>
      <c r="DS31" s="1" t="s">
        <v>21</v>
      </c>
      <c r="DU31" s="10">
        <f>'Building Prop &amp; Tariffs'!$Q$18</f>
        <v>100</v>
      </c>
      <c r="DV31" s="10">
        <f>'Building Prop &amp; Tariffs'!$R$18</f>
        <v>0</v>
      </c>
      <c r="DW31" s="10">
        <f>'Building Prop &amp; Tariffs'!$S$18</f>
        <v>20</v>
      </c>
      <c r="DX31" s="10">
        <f>'Building Prop &amp; Tariffs'!$T$18</f>
        <v>2</v>
      </c>
      <c r="DY31" s="12">
        <f>'Building Prop &amp; Tariffs'!$U$18</f>
        <v>100</v>
      </c>
      <c r="DZ31" s="12"/>
      <c r="EA31" s="12">
        <f>'Building Prop &amp; Tariffs'!$W$18</f>
        <v>100</v>
      </c>
      <c r="EB31" s="12">
        <f>'Building Prop &amp; Tariffs'!$X$18</f>
        <v>0</v>
      </c>
      <c r="EC31" s="11">
        <f>'Building Prop &amp; Tariffs'!$Y$18</f>
        <v>0</v>
      </c>
      <c r="EG31" s="168"/>
      <c r="EH31" s="1" t="s">
        <v>21</v>
      </c>
      <c r="EJ31" s="10">
        <f>'Building Prop &amp; Tariffs'!$Q$18</f>
        <v>100</v>
      </c>
      <c r="EK31" s="10">
        <f>'Building Prop &amp; Tariffs'!$R$18</f>
        <v>0</v>
      </c>
      <c r="EL31" s="10">
        <f>'Building Prop &amp; Tariffs'!$S$18</f>
        <v>20</v>
      </c>
      <c r="EM31" s="10">
        <f>'Building Prop &amp; Tariffs'!$T$18</f>
        <v>2</v>
      </c>
      <c r="EN31" s="12">
        <f>'Building Prop &amp; Tariffs'!$U$18</f>
        <v>100</v>
      </c>
      <c r="EO31" s="12"/>
      <c r="EP31" s="12">
        <f>'Building Prop &amp; Tariffs'!$W$18</f>
        <v>100</v>
      </c>
      <c r="EQ31" s="12">
        <f>'Building Prop &amp; Tariffs'!$X$18</f>
        <v>0</v>
      </c>
      <c r="ER31" s="11">
        <f>'Building Prop &amp; Tariffs'!$Y$18</f>
        <v>0</v>
      </c>
      <c r="EV31" s="168"/>
      <c r="EW31" s="1" t="s">
        <v>21</v>
      </c>
      <c r="EY31" s="10">
        <f>'Building Prop &amp; Tariffs'!$Q$18</f>
        <v>100</v>
      </c>
      <c r="EZ31" s="10">
        <f>'Building Prop &amp; Tariffs'!$R$18</f>
        <v>0</v>
      </c>
      <c r="FA31" s="10">
        <f>'Building Prop &amp; Tariffs'!$S$18</f>
        <v>20</v>
      </c>
      <c r="FB31" s="10">
        <f>'Building Prop &amp; Tariffs'!$T$18</f>
        <v>2</v>
      </c>
      <c r="FC31" s="12">
        <f>'Building Prop &amp; Tariffs'!$U$18</f>
        <v>100</v>
      </c>
      <c r="FD31" s="12"/>
      <c r="FE31" s="12">
        <f>'Building Prop &amp; Tariffs'!$W$18</f>
        <v>100</v>
      </c>
      <c r="FF31" s="12">
        <f>'Building Prop &amp; Tariffs'!$X$18</f>
        <v>0</v>
      </c>
      <c r="FG31" s="11">
        <f>'Building Prop &amp; Tariffs'!$Y$18</f>
        <v>0</v>
      </c>
      <c r="FK31" s="168"/>
      <c r="FL31" s="1" t="s">
        <v>21</v>
      </c>
      <c r="FN31" s="10">
        <f>'Building Prop &amp; Tariffs'!$Q$18</f>
        <v>100</v>
      </c>
      <c r="FO31" s="10">
        <f>'Building Prop &amp; Tariffs'!$R$18</f>
        <v>0</v>
      </c>
      <c r="FP31" s="10">
        <f>'Building Prop &amp; Tariffs'!$S$18</f>
        <v>20</v>
      </c>
      <c r="FQ31" s="10">
        <f>'Building Prop &amp; Tariffs'!$T$18</f>
        <v>2</v>
      </c>
      <c r="FR31" s="12">
        <f>'Building Prop &amp; Tariffs'!$U$18</f>
        <v>100</v>
      </c>
      <c r="FS31" s="12"/>
      <c r="FT31" s="12">
        <f>'Building Prop &amp; Tariffs'!$W$18</f>
        <v>100</v>
      </c>
      <c r="FU31" s="12">
        <f>'Building Prop &amp; Tariffs'!$X$18</f>
        <v>0</v>
      </c>
      <c r="FV31" s="11">
        <f>'Building Prop &amp; Tariffs'!$Y$18</f>
        <v>0</v>
      </c>
      <c r="FZ31" s="144"/>
    </row>
    <row r="32" spans="2:182" x14ac:dyDescent="0.2">
      <c r="B32" s="168"/>
      <c r="C32" s="1" t="s">
        <v>27</v>
      </c>
      <c r="E32" s="10">
        <f>'Building Prop &amp; Tariffs'!$Q$19</f>
        <v>100</v>
      </c>
      <c r="F32" s="10">
        <f>'Building Prop &amp; Tariffs'!$R$19</f>
        <v>0</v>
      </c>
      <c r="G32" s="10">
        <f>'Building Prop &amp; Tariffs'!$S$19</f>
        <v>20</v>
      </c>
      <c r="H32" s="10">
        <f>'Building Prop &amp; Tariffs'!$T$19</f>
        <v>10</v>
      </c>
      <c r="I32" s="12">
        <f>'Building Prop &amp; Tariffs'!$U$19</f>
        <v>0</v>
      </c>
      <c r="J32" s="12">
        <f>'Building Prop &amp; Tariffs'!$V$19</f>
        <v>100</v>
      </c>
      <c r="K32" s="12"/>
      <c r="L32" s="12">
        <f>'Building Prop &amp; Tariffs'!$X$19</f>
        <v>100</v>
      </c>
      <c r="M32" s="11">
        <f>'Building Prop &amp; Tariffs'!$Y$19</f>
        <v>0</v>
      </c>
      <c r="Q32" s="168"/>
      <c r="R32" s="1" t="s">
        <v>27</v>
      </c>
      <c r="T32" s="10">
        <f>'Building Prop &amp; Tariffs'!$Q$19</f>
        <v>100</v>
      </c>
      <c r="U32" s="10">
        <f>'Building Prop &amp; Tariffs'!$R$19</f>
        <v>0</v>
      </c>
      <c r="V32" s="10">
        <f>'Building Prop &amp; Tariffs'!$S$19</f>
        <v>20</v>
      </c>
      <c r="W32" s="10">
        <f>'Building Prop &amp; Tariffs'!$T$19</f>
        <v>10</v>
      </c>
      <c r="X32" s="12">
        <f>'Building Prop &amp; Tariffs'!$U$19</f>
        <v>0</v>
      </c>
      <c r="Y32" s="12">
        <f>'Building Prop &amp; Tariffs'!$V$19</f>
        <v>100</v>
      </c>
      <c r="Z32" s="12"/>
      <c r="AA32" s="12">
        <f>'Building Prop &amp; Tariffs'!$X$19</f>
        <v>100</v>
      </c>
      <c r="AB32" s="11">
        <f>'Building Prop &amp; Tariffs'!$Y$19</f>
        <v>0</v>
      </c>
      <c r="AF32" s="168"/>
      <c r="AG32" s="1" t="s">
        <v>27</v>
      </c>
      <c r="AI32" s="10">
        <f>'Building Prop &amp; Tariffs'!$Q$19</f>
        <v>100</v>
      </c>
      <c r="AJ32" s="10">
        <f>'Building Prop &amp; Tariffs'!$R$19</f>
        <v>0</v>
      </c>
      <c r="AK32" s="10">
        <f>'Building Prop &amp; Tariffs'!$S$19</f>
        <v>20</v>
      </c>
      <c r="AL32" s="10">
        <f>'Building Prop &amp; Tariffs'!$T$19</f>
        <v>10</v>
      </c>
      <c r="AM32" s="12">
        <f>'Building Prop &amp; Tariffs'!$U$19</f>
        <v>0</v>
      </c>
      <c r="AN32" s="12">
        <f>'Building Prop &amp; Tariffs'!$V$19</f>
        <v>100</v>
      </c>
      <c r="AO32" s="12"/>
      <c r="AP32" s="12">
        <f>'Building Prop &amp; Tariffs'!$X$19</f>
        <v>100</v>
      </c>
      <c r="AQ32" s="11">
        <f>'Building Prop &amp; Tariffs'!$Y$19</f>
        <v>0</v>
      </c>
      <c r="AU32" s="168"/>
      <c r="AV32" s="1" t="s">
        <v>27</v>
      </c>
      <c r="AX32" s="10">
        <f>'Building Prop &amp; Tariffs'!$Q$19</f>
        <v>100</v>
      </c>
      <c r="AY32" s="10">
        <f>'Building Prop &amp; Tariffs'!$R$19</f>
        <v>0</v>
      </c>
      <c r="AZ32" s="10">
        <f>'Building Prop &amp; Tariffs'!$S$19</f>
        <v>20</v>
      </c>
      <c r="BA32" s="10">
        <f>'Building Prop &amp; Tariffs'!$T$19</f>
        <v>10</v>
      </c>
      <c r="BB32" s="12">
        <f>'Building Prop &amp; Tariffs'!$U$19</f>
        <v>0</v>
      </c>
      <c r="BC32" s="12">
        <f>'Building Prop &amp; Tariffs'!$V$19</f>
        <v>100</v>
      </c>
      <c r="BD32" s="12"/>
      <c r="BE32" s="12">
        <f>'Building Prop &amp; Tariffs'!$X$19</f>
        <v>100</v>
      </c>
      <c r="BF32" s="11">
        <f>'Building Prop &amp; Tariffs'!$Y$19</f>
        <v>0</v>
      </c>
      <c r="BJ32" s="168"/>
      <c r="BK32" s="1" t="s">
        <v>27</v>
      </c>
      <c r="BM32" s="10">
        <f>'Building Prop &amp; Tariffs'!$Q$19</f>
        <v>100</v>
      </c>
      <c r="BN32" s="10">
        <f>'Building Prop &amp; Tariffs'!$R$19</f>
        <v>0</v>
      </c>
      <c r="BO32" s="10">
        <f>'Building Prop &amp; Tariffs'!$S$19</f>
        <v>20</v>
      </c>
      <c r="BP32" s="10">
        <f>'Building Prop &amp; Tariffs'!$T$19</f>
        <v>10</v>
      </c>
      <c r="BQ32" s="12">
        <f>'Building Prop &amp; Tariffs'!$U$19</f>
        <v>0</v>
      </c>
      <c r="BR32" s="12">
        <f>'Building Prop &amp; Tariffs'!$V$19</f>
        <v>100</v>
      </c>
      <c r="BS32" s="12"/>
      <c r="BT32" s="12">
        <f>'Building Prop &amp; Tariffs'!$X$19</f>
        <v>100</v>
      </c>
      <c r="BU32" s="11">
        <f>'Building Prop &amp; Tariffs'!$Y$19</f>
        <v>0</v>
      </c>
      <c r="BY32" s="168"/>
      <c r="BZ32" s="1" t="s">
        <v>27</v>
      </c>
      <c r="CB32" s="10">
        <f>'Building Prop &amp; Tariffs'!$Q$19</f>
        <v>100</v>
      </c>
      <c r="CC32" s="10">
        <f>'Building Prop &amp; Tariffs'!$R$19</f>
        <v>0</v>
      </c>
      <c r="CD32" s="10">
        <f>'Building Prop &amp; Tariffs'!$S$19</f>
        <v>20</v>
      </c>
      <c r="CE32" s="10">
        <f>'Building Prop &amp; Tariffs'!$T$19</f>
        <v>10</v>
      </c>
      <c r="CF32" s="12">
        <f>'Building Prop &amp; Tariffs'!$U$19</f>
        <v>0</v>
      </c>
      <c r="CG32" s="12">
        <f>'Building Prop &amp; Tariffs'!$V$19</f>
        <v>100</v>
      </c>
      <c r="CH32" s="12"/>
      <c r="CI32" s="12">
        <f>'Building Prop &amp; Tariffs'!$X$19</f>
        <v>100</v>
      </c>
      <c r="CJ32" s="11">
        <f>'Building Prop &amp; Tariffs'!$Y$19</f>
        <v>0</v>
      </c>
      <c r="CN32" s="168"/>
      <c r="CO32" s="1" t="s">
        <v>27</v>
      </c>
      <c r="CQ32" s="10">
        <f>'Building Prop &amp; Tariffs'!$Q$19</f>
        <v>100</v>
      </c>
      <c r="CR32" s="10">
        <f>'Building Prop &amp; Tariffs'!$R$19</f>
        <v>0</v>
      </c>
      <c r="CS32" s="10">
        <f>'Building Prop &amp; Tariffs'!$S$19</f>
        <v>20</v>
      </c>
      <c r="CT32" s="10">
        <f>'Building Prop &amp; Tariffs'!$T$19</f>
        <v>10</v>
      </c>
      <c r="CU32" s="12">
        <f>'Building Prop &amp; Tariffs'!$U$19</f>
        <v>0</v>
      </c>
      <c r="CV32" s="12">
        <f>'Building Prop &amp; Tariffs'!$V$19</f>
        <v>100</v>
      </c>
      <c r="CW32" s="12"/>
      <c r="CX32" s="12">
        <f>'Building Prop &amp; Tariffs'!$X$19</f>
        <v>100</v>
      </c>
      <c r="CY32" s="11">
        <f>'Building Prop &amp; Tariffs'!$Y$19</f>
        <v>0</v>
      </c>
      <c r="DC32" s="168"/>
      <c r="DD32" s="1" t="s">
        <v>27</v>
      </c>
      <c r="DF32" s="10">
        <f>'Building Prop &amp; Tariffs'!$Q$19</f>
        <v>100</v>
      </c>
      <c r="DG32" s="10">
        <f>'Building Prop &amp; Tariffs'!$R$19</f>
        <v>0</v>
      </c>
      <c r="DH32" s="10">
        <f>'Building Prop &amp; Tariffs'!$S$19</f>
        <v>20</v>
      </c>
      <c r="DI32" s="10">
        <f>'Building Prop &amp; Tariffs'!$T$19</f>
        <v>10</v>
      </c>
      <c r="DJ32" s="12">
        <f>'Building Prop &amp; Tariffs'!$U$19</f>
        <v>0</v>
      </c>
      <c r="DK32" s="12">
        <f>'Building Prop &amp; Tariffs'!$V$19</f>
        <v>100</v>
      </c>
      <c r="DL32" s="12"/>
      <c r="DM32" s="12">
        <f>'Building Prop &amp; Tariffs'!$X$19</f>
        <v>100</v>
      </c>
      <c r="DN32" s="11">
        <f>'Building Prop &amp; Tariffs'!$Y$19</f>
        <v>0</v>
      </c>
      <c r="DR32" s="168"/>
      <c r="DS32" s="1" t="s">
        <v>27</v>
      </c>
      <c r="DU32" s="10">
        <f>'Building Prop &amp; Tariffs'!$Q$19</f>
        <v>100</v>
      </c>
      <c r="DV32" s="10">
        <f>'Building Prop &amp; Tariffs'!$R$19</f>
        <v>0</v>
      </c>
      <c r="DW32" s="10">
        <f>'Building Prop &amp; Tariffs'!$S$19</f>
        <v>20</v>
      </c>
      <c r="DX32" s="10">
        <f>'Building Prop &amp; Tariffs'!$T$19</f>
        <v>10</v>
      </c>
      <c r="DY32" s="12">
        <f>'Building Prop &amp; Tariffs'!$U$19</f>
        <v>0</v>
      </c>
      <c r="DZ32" s="12">
        <f>'Building Prop &amp; Tariffs'!$V$19</f>
        <v>100</v>
      </c>
      <c r="EA32" s="12"/>
      <c r="EB32" s="12">
        <f>'Building Prop &amp; Tariffs'!$X$19</f>
        <v>100</v>
      </c>
      <c r="EC32" s="11">
        <f>'Building Prop &amp; Tariffs'!$Y$19</f>
        <v>0</v>
      </c>
      <c r="EG32" s="168"/>
      <c r="EH32" s="1" t="s">
        <v>27</v>
      </c>
      <c r="EJ32" s="10">
        <f>'Building Prop &amp; Tariffs'!$Q$19</f>
        <v>100</v>
      </c>
      <c r="EK32" s="10">
        <f>'Building Prop &amp; Tariffs'!$R$19</f>
        <v>0</v>
      </c>
      <c r="EL32" s="10">
        <f>'Building Prop &amp; Tariffs'!$S$19</f>
        <v>20</v>
      </c>
      <c r="EM32" s="10">
        <f>'Building Prop &amp; Tariffs'!$T$19</f>
        <v>10</v>
      </c>
      <c r="EN32" s="12">
        <f>'Building Prop &amp; Tariffs'!$U$19</f>
        <v>0</v>
      </c>
      <c r="EO32" s="12">
        <f>'Building Prop &amp; Tariffs'!$V$19</f>
        <v>100</v>
      </c>
      <c r="EP32" s="12"/>
      <c r="EQ32" s="12">
        <f>'Building Prop &amp; Tariffs'!$X$19</f>
        <v>100</v>
      </c>
      <c r="ER32" s="11">
        <f>'Building Prop &amp; Tariffs'!$Y$19</f>
        <v>0</v>
      </c>
      <c r="EV32" s="168"/>
      <c r="EW32" s="1" t="s">
        <v>27</v>
      </c>
      <c r="EY32" s="10">
        <f>'Building Prop &amp; Tariffs'!$Q$19</f>
        <v>100</v>
      </c>
      <c r="EZ32" s="10">
        <f>'Building Prop &amp; Tariffs'!$R$19</f>
        <v>0</v>
      </c>
      <c r="FA32" s="10">
        <f>'Building Prop &amp; Tariffs'!$S$19</f>
        <v>20</v>
      </c>
      <c r="FB32" s="10">
        <f>'Building Prop &amp; Tariffs'!$T$19</f>
        <v>10</v>
      </c>
      <c r="FC32" s="12">
        <f>'Building Prop &amp; Tariffs'!$U$19</f>
        <v>0</v>
      </c>
      <c r="FD32" s="12">
        <f>'Building Prop &amp; Tariffs'!$V$19</f>
        <v>100</v>
      </c>
      <c r="FE32" s="12"/>
      <c r="FF32" s="12">
        <f>'Building Prop &amp; Tariffs'!$X$19</f>
        <v>100</v>
      </c>
      <c r="FG32" s="11">
        <f>'Building Prop &amp; Tariffs'!$Y$19</f>
        <v>0</v>
      </c>
      <c r="FK32" s="168"/>
      <c r="FL32" s="1" t="s">
        <v>27</v>
      </c>
      <c r="FN32" s="10">
        <f>'Building Prop &amp; Tariffs'!$Q$19</f>
        <v>100</v>
      </c>
      <c r="FO32" s="10">
        <f>'Building Prop &amp; Tariffs'!$R$19</f>
        <v>0</v>
      </c>
      <c r="FP32" s="10">
        <f>'Building Prop &amp; Tariffs'!$S$19</f>
        <v>20</v>
      </c>
      <c r="FQ32" s="10">
        <f>'Building Prop &amp; Tariffs'!$T$19</f>
        <v>10</v>
      </c>
      <c r="FR32" s="12">
        <f>'Building Prop &amp; Tariffs'!$U$19</f>
        <v>0</v>
      </c>
      <c r="FS32" s="12">
        <f>'Building Prop &amp; Tariffs'!$V$19</f>
        <v>100</v>
      </c>
      <c r="FT32" s="12"/>
      <c r="FU32" s="12">
        <f>'Building Prop &amp; Tariffs'!$X$19</f>
        <v>100</v>
      </c>
      <c r="FV32" s="11">
        <f>'Building Prop &amp; Tariffs'!$Y$19</f>
        <v>0</v>
      </c>
      <c r="FZ32" s="144"/>
    </row>
    <row r="33" spans="2:182" x14ac:dyDescent="0.2">
      <c r="B33" s="168"/>
      <c r="C33" s="1" t="s">
        <v>19</v>
      </c>
      <c r="E33" s="10">
        <f>'Building Prop &amp; Tariffs'!$Q$20</f>
        <v>20</v>
      </c>
      <c r="F33" s="10">
        <f>'Building Prop &amp; Tariffs'!$R$20</f>
        <v>0</v>
      </c>
      <c r="G33" s="10">
        <f>'Building Prop &amp; Tariffs'!$S$20</f>
        <v>2</v>
      </c>
      <c r="H33" s="10">
        <f>'Building Prop &amp; Tariffs'!$T$20</f>
        <v>2</v>
      </c>
      <c r="I33" s="12">
        <f>'Building Prop &amp; Tariffs'!$U$20</f>
        <v>0</v>
      </c>
      <c r="J33" s="12">
        <f>'Building Prop &amp; Tariffs'!$V$20</f>
        <v>0</v>
      </c>
      <c r="K33" s="12">
        <f>'Building Prop &amp; Tariffs'!$W$20</f>
        <v>100</v>
      </c>
      <c r="L33" s="12"/>
      <c r="M33" s="11">
        <f>'Building Prop &amp; Tariffs'!$Y$20</f>
        <v>200</v>
      </c>
      <c r="Q33" s="168"/>
      <c r="R33" s="1" t="s">
        <v>19</v>
      </c>
      <c r="T33" s="10">
        <f>'Building Prop &amp; Tariffs'!$Q$20</f>
        <v>20</v>
      </c>
      <c r="U33" s="10">
        <f>'Building Prop &amp; Tariffs'!$R$20</f>
        <v>0</v>
      </c>
      <c r="V33" s="10">
        <f>'Building Prop &amp; Tariffs'!$S$20</f>
        <v>2</v>
      </c>
      <c r="W33" s="10">
        <f>'Building Prop &amp; Tariffs'!$T$20</f>
        <v>2</v>
      </c>
      <c r="X33" s="12">
        <f>'Building Prop &amp; Tariffs'!$U$20</f>
        <v>0</v>
      </c>
      <c r="Y33" s="12">
        <f>'Building Prop &amp; Tariffs'!$V$20</f>
        <v>0</v>
      </c>
      <c r="Z33" s="12">
        <f>'Building Prop &amp; Tariffs'!$W$20</f>
        <v>100</v>
      </c>
      <c r="AA33" s="12"/>
      <c r="AB33" s="11">
        <f>'Building Prop &amp; Tariffs'!$Y$20</f>
        <v>200</v>
      </c>
      <c r="AF33" s="168"/>
      <c r="AG33" s="1" t="s">
        <v>19</v>
      </c>
      <c r="AI33" s="10">
        <f>'Building Prop &amp; Tariffs'!$Q$20</f>
        <v>20</v>
      </c>
      <c r="AJ33" s="10">
        <f>'Building Prop &amp; Tariffs'!$R$20</f>
        <v>0</v>
      </c>
      <c r="AK33" s="10">
        <f>'Building Prop &amp; Tariffs'!$S$20</f>
        <v>2</v>
      </c>
      <c r="AL33" s="10">
        <f>'Building Prop &amp; Tariffs'!$T$20</f>
        <v>2</v>
      </c>
      <c r="AM33" s="12">
        <f>'Building Prop &amp; Tariffs'!$U$20</f>
        <v>0</v>
      </c>
      <c r="AN33" s="12">
        <f>'Building Prop &amp; Tariffs'!$V$20</f>
        <v>0</v>
      </c>
      <c r="AO33" s="12">
        <f>'Building Prop &amp; Tariffs'!$W$20</f>
        <v>100</v>
      </c>
      <c r="AP33" s="12"/>
      <c r="AQ33" s="11">
        <f>'Building Prop &amp; Tariffs'!$Y$20</f>
        <v>200</v>
      </c>
      <c r="AU33" s="168"/>
      <c r="AV33" s="1" t="s">
        <v>19</v>
      </c>
      <c r="AX33" s="10">
        <f>'Building Prop &amp; Tariffs'!$Q$20</f>
        <v>20</v>
      </c>
      <c r="AY33" s="10">
        <f>'Building Prop &amp; Tariffs'!$R$20</f>
        <v>0</v>
      </c>
      <c r="AZ33" s="10">
        <f>'Building Prop &amp; Tariffs'!$S$20</f>
        <v>2</v>
      </c>
      <c r="BA33" s="10">
        <f>'Building Prop &amp; Tariffs'!$T$20</f>
        <v>2</v>
      </c>
      <c r="BB33" s="12">
        <f>'Building Prop &amp; Tariffs'!$U$20</f>
        <v>0</v>
      </c>
      <c r="BC33" s="12">
        <f>'Building Prop &amp; Tariffs'!$V$20</f>
        <v>0</v>
      </c>
      <c r="BD33" s="12">
        <f>'Building Prop &amp; Tariffs'!$W$20</f>
        <v>100</v>
      </c>
      <c r="BE33" s="12"/>
      <c r="BF33" s="11">
        <f>'Building Prop &amp; Tariffs'!$Y$20</f>
        <v>200</v>
      </c>
      <c r="BJ33" s="168"/>
      <c r="BK33" s="1" t="s">
        <v>19</v>
      </c>
      <c r="BM33" s="10">
        <f>'Building Prop &amp; Tariffs'!$Q$20</f>
        <v>20</v>
      </c>
      <c r="BN33" s="10">
        <f>'Building Prop &amp; Tariffs'!$R$20</f>
        <v>0</v>
      </c>
      <c r="BO33" s="10">
        <f>'Building Prop &amp; Tariffs'!$S$20</f>
        <v>2</v>
      </c>
      <c r="BP33" s="10">
        <f>'Building Prop &amp; Tariffs'!$T$20</f>
        <v>2</v>
      </c>
      <c r="BQ33" s="12">
        <f>'Building Prop &amp; Tariffs'!$U$20</f>
        <v>0</v>
      </c>
      <c r="BR33" s="12">
        <f>'Building Prop &amp; Tariffs'!$V$20</f>
        <v>0</v>
      </c>
      <c r="BS33" s="12">
        <f>'Building Prop &amp; Tariffs'!$W$20</f>
        <v>100</v>
      </c>
      <c r="BT33" s="12"/>
      <c r="BU33" s="11">
        <f>'Building Prop &amp; Tariffs'!$Y$20</f>
        <v>200</v>
      </c>
      <c r="BY33" s="168"/>
      <c r="BZ33" s="1" t="s">
        <v>19</v>
      </c>
      <c r="CB33" s="10">
        <f>'Building Prop &amp; Tariffs'!$Q$20</f>
        <v>20</v>
      </c>
      <c r="CC33" s="10">
        <f>'Building Prop &amp; Tariffs'!$R$20</f>
        <v>0</v>
      </c>
      <c r="CD33" s="10">
        <f>'Building Prop &amp; Tariffs'!$S$20</f>
        <v>2</v>
      </c>
      <c r="CE33" s="10">
        <f>'Building Prop &amp; Tariffs'!$T$20</f>
        <v>2</v>
      </c>
      <c r="CF33" s="12">
        <f>'Building Prop &amp; Tariffs'!$U$20</f>
        <v>0</v>
      </c>
      <c r="CG33" s="12">
        <f>'Building Prop &amp; Tariffs'!$V$20</f>
        <v>0</v>
      </c>
      <c r="CH33" s="12">
        <f>'Building Prop &amp; Tariffs'!$W$20</f>
        <v>100</v>
      </c>
      <c r="CI33" s="12"/>
      <c r="CJ33" s="11">
        <f>'Building Prop &amp; Tariffs'!$Y$20</f>
        <v>200</v>
      </c>
      <c r="CN33" s="168"/>
      <c r="CO33" s="1" t="s">
        <v>19</v>
      </c>
      <c r="CQ33" s="10">
        <f>'Building Prop &amp; Tariffs'!$Q$20</f>
        <v>20</v>
      </c>
      <c r="CR33" s="10">
        <f>'Building Prop &amp; Tariffs'!$R$20</f>
        <v>0</v>
      </c>
      <c r="CS33" s="10">
        <f>'Building Prop &amp; Tariffs'!$S$20</f>
        <v>2</v>
      </c>
      <c r="CT33" s="10">
        <f>'Building Prop &amp; Tariffs'!$T$20</f>
        <v>2</v>
      </c>
      <c r="CU33" s="12">
        <f>'Building Prop &amp; Tariffs'!$U$20</f>
        <v>0</v>
      </c>
      <c r="CV33" s="12">
        <f>'Building Prop &amp; Tariffs'!$V$20</f>
        <v>0</v>
      </c>
      <c r="CW33" s="12">
        <f>'Building Prop &amp; Tariffs'!$W$20</f>
        <v>100</v>
      </c>
      <c r="CX33" s="12"/>
      <c r="CY33" s="11">
        <f>'Building Prop &amp; Tariffs'!$Y$20</f>
        <v>200</v>
      </c>
      <c r="DC33" s="168"/>
      <c r="DD33" s="1" t="s">
        <v>19</v>
      </c>
      <c r="DF33" s="10">
        <f>'Building Prop &amp; Tariffs'!$Q$20</f>
        <v>20</v>
      </c>
      <c r="DG33" s="10">
        <f>'Building Prop &amp; Tariffs'!$R$20</f>
        <v>0</v>
      </c>
      <c r="DH33" s="10">
        <f>'Building Prop &amp; Tariffs'!$S$20</f>
        <v>2</v>
      </c>
      <c r="DI33" s="10">
        <f>'Building Prop &amp; Tariffs'!$T$20</f>
        <v>2</v>
      </c>
      <c r="DJ33" s="12">
        <f>'Building Prop &amp; Tariffs'!$U$20</f>
        <v>0</v>
      </c>
      <c r="DK33" s="12">
        <f>'Building Prop &amp; Tariffs'!$V$20</f>
        <v>0</v>
      </c>
      <c r="DL33" s="12">
        <f>'Building Prop &amp; Tariffs'!$W$20</f>
        <v>100</v>
      </c>
      <c r="DM33" s="12"/>
      <c r="DN33" s="11">
        <f>'Building Prop &amp; Tariffs'!$Y$20</f>
        <v>200</v>
      </c>
      <c r="DR33" s="168"/>
      <c r="DS33" s="1" t="s">
        <v>19</v>
      </c>
      <c r="DU33" s="10">
        <f>'Building Prop &amp; Tariffs'!$Q$20</f>
        <v>20</v>
      </c>
      <c r="DV33" s="10">
        <f>'Building Prop &amp; Tariffs'!$R$20</f>
        <v>0</v>
      </c>
      <c r="DW33" s="10">
        <f>'Building Prop &amp; Tariffs'!$S$20</f>
        <v>2</v>
      </c>
      <c r="DX33" s="10">
        <f>'Building Prop &amp; Tariffs'!$T$20</f>
        <v>2</v>
      </c>
      <c r="DY33" s="12">
        <f>'Building Prop &amp; Tariffs'!$U$20</f>
        <v>0</v>
      </c>
      <c r="DZ33" s="12">
        <f>'Building Prop &amp; Tariffs'!$V$20</f>
        <v>0</v>
      </c>
      <c r="EA33" s="12">
        <f>'Building Prop &amp; Tariffs'!$W$20</f>
        <v>100</v>
      </c>
      <c r="EB33" s="12"/>
      <c r="EC33" s="11">
        <f>'Building Prop &amp; Tariffs'!$Y$20</f>
        <v>200</v>
      </c>
      <c r="EG33" s="168"/>
      <c r="EH33" s="1" t="s">
        <v>19</v>
      </c>
      <c r="EJ33" s="10">
        <f>'Building Prop &amp; Tariffs'!$Q$20</f>
        <v>20</v>
      </c>
      <c r="EK33" s="10">
        <f>'Building Prop &amp; Tariffs'!$R$20</f>
        <v>0</v>
      </c>
      <c r="EL33" s="10">
        <f>'Building Prop &amp; Tariffs'!$S$20</f>
        <v>2</v>
      </c>
      <c r="EM33" s="10">
        <f>'Building Prop &amp; Tariffs'!$T$20</f>
        <v>2</v>
      </c>
      <c r="EN33" s="12">
        <f>'Building Prop &amp; Tariffs'!$U$20</f>
        <v>0</v>
      </c>
      <c r="EO33" s="12">
        <f>'Building Prop &amp; Tariffs'!$V$20</f>
        <v>0</v>
      </c>
      <c r="EP33" s="12">
        <f>'Building Prop &amp; Tariffs'!$W$20</f>
        <v>100</v>
      </c>
      <c r="EQ33" s="12"/>
      <c r="ER33" s="11">
        <f>'Building Prop &amp; Tariffs'!$Y$20</f>
        <v>200</v>
      </c>
      <c r="EV33" s="168"/>
      <c r="EW33" s="1" t="s">
        <v>19</v>
      </c>
      <c r="EY33" s="10">
        <f>'Building Prop &amp; Tariffs'!$Q$20</f>
        <v>20</v>
      </c>
      <c r="EZ33" s="10">
        <f>'Building Prop &amp; Tariffs'!$R$20</f>
        <v>0</v>
      </c>
      <c r="FA33" s="10">
        <f>'Building Prop &amp; Tariffs'!$S$20</f>
        <v>2</v>
      </c>
      <c r="FB33" s="10">
        <f>'Building Prop &amp; Tariffs'!$T$20</f>
        <v>2</v>
      </c>
      <c r="FC33" s="12">
        <f>'Building Prop &amp; Tariffs'!$U$20</f>
        <v>0</v>
      </c>
      <c r="FD33" s="12">
        <f>'Building Prop &amp; Tariffs'!$V$20</f>
        <v>0</v>
      </c>
      <c r="FE33" s="12">
        <f>'Building Prop &amp; Tariffs'!$W$20</f>
        <v>100</v>
      </c>
      <c r="FF33" s="12"/>
      <c r="FG33" s="11">
        <f>'Building Prop &amp; Tariffs'!$Y$20</f>
        <v>200</v>
      </c>
      <c r="FK33" s="168"/>
      <c r="FL33" s="1" t="s">
        <v>19</v>
      </c>
      <c r="FN33" s="10">
        <f>'Building Prop &amp; Tariffs'!$Q$20</f>
        <v>20</v>
      </c>
      <c r="FO33" s="10">
        <f>'Building Prop &amp; Tariffs'!$R$20</f>
        <v>0</v>
      </c>
      <c r="FP33" s="10">
        <f>'Building Prop &amp; Tariffs'!$S$20</f>
        <v>2</v>
      </c>
      <c r="FQ33" s="10">
        <f>'Building Prop &amp; Tariffs'!$T$20</f>
        <v>2</v>
      </c>
      <c r="FR33" s="12">
        <f>'Building Prop &amp; Tariffs'!$U$20</f>
        <v>0</v>
      </c>
      <c r="FS33" s="12">
        <f>'Building Prop &amp; Tariffs'!$V$20</f>
        <v>0</v>
      </c>
      <c r="FT33" s="12">
        <f>'Building Prop &amp; Tariffs'!$W$20</f>
        <v>100</v>
      </c>
      <c r="FU33" s="12"/>
      <c r="FV33" s="11">
        <f>'Building Prop &amp; Tariffs'!$Y$20</f>
        <v>200</v>
      </c>
      <c r="FZ33" s="144"/>
    </row>
    <row r="34" spans="2:182" x14ac:dyDescent="0.2">
      <c r="B34" s="168"/>
      <c r="C34" s="1" t="s">
        <v>35</v>
      </c>
      <c r="E34" s="11">
        <f>'Building Prop &amp; Tariffs'!$Q$21</f>
        <v>0</v>
      </c>
      <c r="F34" s="11">
        <f>'Building Prop &amp; Tariffs'!$R$21</f>
        <v>0</v>
      </c>
      <c r="G34" s="11">
        <f>'Building Prop &amp; Tariffs'!$S$21</f>
        <v>0</v>
      </c>
      <c r="H34" s="11">
        <f>'Building Prop &amp; Tariffs'!$T$21</f>
        <v>0</v>
      </c>
      <c r="I34" s="11">
        <f>'Building Prop &amp; Tariffs'!$U$21</f>
        <v>0</v>
      </c>
      <c r="J34" s="11">
        <f>'Building Prop &amp; Tariffs'!$V$21</f>
        <v>0</v>
      </c>
      <c r="K34" s="11">
        <f>'Building Prop &amp; Tariffs'!$W$21</f>
        <v>0</v>
      </c>
      <c r="L34" s="11">
        <f>'Building Prop &amp; Tariffs'!$X$21</f>
        <v>200</v>
      </c>
      <c r="M34" s="11"/>
      <c r="Q34" s="168"/>
      <c r="R34" s="1" t="s">
        <v>35</v>
      </c>
      <c r="T34" s="11">
        <f>'Building Prop &amp; Tariffs'!$Q$21</f>
        <v>0</v>
      </c>
      <c r="U34" s="11">
        <f>'Building Prop &amp; Tariffs'!$R$21</f>
        <v>0</v>
      </c>
      <c r="V34" s="11">
        <f>'Building Prop &amp; Tariffs'!$S$21</f>
        <v>0</v>
      </c>
      <c r="W34" s="11">
        <f>'Building Prop &amp; Tariffs'!$T$21</f>
        <v>0</v>
      </c>
      <c r="X34" s="11">
        <f>'Building Prop &amp; Tariffs'!$U$21</f>
        <v>0</v>
      </c>
      <c r="Y34" s="11">
        <f>'Building Prop &amp; Tariffs'!$V$21</f>
        <v>0</v>
      </c>
      <c r="Z34" s="11">
        <f>'Building Prop &amp; Tariffs'!$W$21</f>
        <v>0</v>
      </c>
      <c r="AA34" s="11">
        <f>'Building Prop &amp; Tariffs'!$X$21</f>
        <v>200</v>
      </c>
      <c r="AB34" s="11"/>
      <c r="AF34" s="168"/>
      <c r="AG34" s="1" t="s">
        <v>35</v>
      </c>
      <c r="AI34" s="11">
        <f>'Building Prop &amp; Tariffs'!$Q$21</f>
        <v>0</v>
      </c>
      <c r="AJ34" s="11">
        <f>'Building Prop &amp; Tariffs'!$R$21</f>
        <v>0</v>
      </c>
      <c r="AK34" s="11">
        <f>'Building Prop &amp; Tariffs'!$S$21</f>
        <v>0</v>
      </c>
      <c r="AL34" s="11">
        <f>'Building Prop &amp; Tariffs'!$T$21</f>
        <v>0</v>
      </c>
      <c r="AM34" s="11">
        <f>'Building Prop &amp; Tariffs'!$U$21</f>
        <v>0</v>
      </c>
      <c r="AN34" s="11">
        <f>'Building Prop &amp; Tariffs'!$V$21</f>
        <v>0</v>
      </c>
      <c r="AO34" s="11">
        <f>'Building Prop &amp; Tariffs'!$W$21</f>
        <v>0</v>
      </c>
      <c r="AP34" s="11">
        <f>'Building Prop &amp; Tariffs'!$X$21</f>
        <v>200</v>
      </c>
      <c r="AQ34" s="11"/>
      <c r="AU34" s="168"/>
      <c r="AV34" s="1" t="s">
        <v>35</v>
      </c>
      <c r="AX34" s="11">
        <f>'Building Prop &amp; Tariffs'!$Q$21</f>
        <v>0</v>
      </c>
      <c r="AY34" s="11">
        <f>'Building Prop &amp; Tariffs'!$R$21</f>
        <v>0</v>
      </c>
      <c r="AZ34" s="11">
        <f>'Building Prop &amp; Tariffs'!$S$21</f>
        <v>0</v>
      </c>
      <c r="BA34" s="11">
        <f>'Building Prop &amp; Tariffs'!$T$21</f>
        <v>0</v>
      </c>
      <c r="BB34" s="11">
        <f>'Building Prop &amp; Tariffs'!$U$21</f>
        <v>0</v>
      </c>
      <c r="BC34" s="11">
        <f>'Building Prop &amp; Tariffs'!$V$21</f>
        <v>0</v>
      </c>
      <c r="BD34" s="11">
        <f>'Building Prop &amp; Tariffs'!$W$21</f>
        <v>0</v>
      </c>
      <c r="BE34" s="11">
        <f>'Building Prop &amp; Tariffs'!$X$21</f>
        <v>200</v>
      </c>
      <c r="BF34" s="11"/>
      <c r="BJ34" s="168"/>
      <c r="BK34" s="1" t="s">
        <v>35</v>
      </c>
      <c r="BM34" s="11">
        <f>'Building Prop &amp; Tariffs'!$Q$21</f>
        <v>0</v>
      </c>
      <c r="BN34" s="11">
        <f>'Building Prop &amp; Tariffs'!$R$21</f>
        <v>0</v>
      </c>
      <c r="BO34" s="11">
        <f>'Building Prop &amp; Tariffs'!$S$21</f>
        <v>0</v>
      </c>
      <c r="BP34" s="11">
        <f>'Building Prop &amp; Tariffs'!$T$21</f>
        <v>0</v>
      </c>
      <c r="BQ34" s="11">
        <f>'Building Prop &amp; Tariffs'!$U$21</f>
        <v>0</v>
      </c>
      <c r="BR34" s="11">
        <f>'Building Prop &amp; Tariffs'!$V$21</f>
        <v>0</v>
      </c>
      <c r="BS34" s="11">
        <f>'Building Prop &amp; Tariffs'!$W$21</f>
        <v>0</v>
      </c>
      <c r="BT34" s="11">
        <f>'Building Prop &amp; Tariffs'!$X$21</f>
        <v>200</v>
      </c>
      <c r="BU34" s="11"/>
      <c r="BY34" s="168"/>
      <c r="BZ34" s="1" t="s">
        <v>35</v>
      </c>
      <c r="CB34" s="11">
        <f>'Building Prop &amp; Tariffs'!$Q$21</f>
        <v>0</v>
      </c>
      <c r="CC34" s="11">
        <f>'Building Prop &amp; Tariffs'!$R$21</f>
        <v>0</v>
      </c>
      <c r="CD34" s="11">
        <f>'Building Prop &amp; Tariffs'!$S$21</f>
        <v>0</v>
      </c>
      <c r="CE34" s="11">
        <f>'Building Prop &amp; Tariffs'!$T$21</f>
        <v>0</v>
      </c>
      <c r="CF34" s="11">
        <f>'Building Prop &amp; Tariffs'!$U$21</f>
        <v>0</v>
      </c>
      <c r="CG34" s="11">
        <f>'Building Prop &amp; Tariffs'!$V$21</f>
        <v>0</v>
      </c>
      <c r="CH34" s="11">
        <f>'Building Prop &amp; Tariffs'!$W$21</f>
        <v>0</v>
      </c>
      <c r="CI34" s="11">
        <f>'Building Prop &amp; Tariffs'!$X$21</f>
        <v>200</v>
      </c>
      <c r="CJ34" s="11"/>
      <c r="CN34" s="168"/>
      <c r="CO34" s="1" t="s">
        <v>35</v>
      </c>
      <c r="CQ34" s="11">
        <f>'Building Prop &amp; Tariffs'!$Q$21</f>
        <v>0</v>
      </c>
      <c r="CR34" s="11">
        <f>'Building Prop &amp; Tariffs'!$R$21</f>
        <v>0</v>
      </c>
      <c r="CS34" s="11">
        <f>'Building Prop &amp; Tariffs'!$S$21</f>
        <v>0</v>
      </c>
      <c r="CT34" s="11">
        <f>'Building Prop &amp; Tariffs'!$T$21</f>
        <v>0</v>
      </c>
      <c r="CU34" s="11">
        <f>'Building Prop &amp; Tariffs'!$U$21</f>
        <v>0</v>
      </c>
      <c r="CV34" s="11">
        <f>'Building Prop &amp; Tariffs'!$V$21</f>
        <v>0</v>
      </c>
      <c r="CW34" s="11">
        <f>'Building Prop &amp; Tariffs'!$W$21</f>
        <v>0</v>
      </c>
      <c r="CX34" s="11">
        <f>'Building Prop &amp; Tariffs'!$X$21</f>
        <v>200</v>
      </c>
      <c r="CY34" s="11"/>
      <c r="DC34" s="168"/>
      <c r="DD34" s="1" t="s">
        <v>35</v>
      </c>
      <c r="DF34" s="11">
        <f>'Building Prop &amp; Tariffs'!$Q$21</f>
        <v>0</v>
      </c>
      <c r="DG34" s="11">
        <f>'Building Prop &amp; Tariffs'!$R$21</f>
        <v>0</v>
      </c>
      <c r="DH34" s="11">
        <f>'Building Prop &amp; Tariffs'!$S$21</f>
        <v>0</v>
      </c>
      <c r="DI34" s="11">
        <f>'Building Prop &amp; Tariffs'!$T$21</f>
        <v>0</v>
      </c>
      <c r="DJ34" s="11">
        <f>'Building Prop &amp; Tariffs'!$U$21</f>
        <v>0</v>
      </c>
      <c r="DK34" s="11">
        <f>'Building Prop &amp; Tariffs'!$V$21</f>
        <v>0</v>
      </c>
      <c r="DL34" s="11">
        <f>'Building Prop &amp; Tariffs'!$W$21</f>
        <v>0</v>
      </c>
      <c r="DM34" s="11">
        <f>'Building Prop &amp; Tariffs'!$X$21</f>
        <v>200</v>
      </c>
      <c r="DN34" s="11"/>
      <c r="DR34" s="168"/>
      <c r="DS34" s="1" t="s">
        <v>35</v>
      </c>
      <c r="DU34" s="11">
        <f>'Building Prop &amp; Tariffs'!$Q$21</f>
        <v>0</v>
      </c>
      <c r="DV34" s="11">
        <f>'Building Prop &amp; Tariffs'!$R$21</f>
        <v>0</v>
      </c>
      <c r="DW34" s="11">
        <f>'Building Prop &amp; Tariffs'!$S$21</f>
        <v>0</v>
      </c>
      <c r="DX34" s="11">
        <f>'Building Prop &amp; Tariffs'!$T$21</f>
        <v>0</v>
      </c>
      <c r="DY34" s="11">
        <f>'Building Prop &amp; Tariffs'!$U$21</f>
        <v>0</v>
      </c>
      <c r="DZ34" s="11">
        <f>'Building Prop &amp; Tariffs'!$V$21</f>
        <v>0</v>
      </c>
      <c r="EA34" s="11">
        <f>'Building Prop &amp; Tariffs'!$W$21</f>
        <v>0</v>
      </c>
      <c r="EB34" s="11">
        <f>'Building Prop &amp; Tariffs'!$X$21</f>
        <v>200</v>
      </c>
      <c r="EC34" s="11"/>
      <c r="EG34" s="168"/>
      <c r="EH34" s="1" t="s">
        <v>35</v>
      </c>
      <c r="EJ34" s="11">
        <f>'Building Prop &amp; Tariffs'!$Q$21</f>
        <v>0</v>
      </c>
      <c r="EK34" s="11">
        <f>'Building Prop &amp; Tariffs'!$R$21</f>
        <v>0</v>
      </c>
      <c r="EL34" s="11">
        <f>'Building Prop &amp; Tariffs'!$S$21</f>
        <v>0</v>
      </c>
      <c r="EM34" s="11">
        <f>'Building Prop &amp; Tariffs'!$T$21</f>
        <v>0</v>
      </c>
      <c r="EN34" s="11">
        <f>'Building Prop &amp; Tariffs'!$U$21</f>
        <v>0</v>
      </c>
      <c r="EO34" s="11">
        <f>'Building Prop &amp; Tariffs'!$V$21</f>
        <v>0</v>
      </c>
      <c r="EP34" s="11">
        <f>'Building Prop &amp; Tariffs'!$W$21</f>
        <v>0</v>
      </c>
      <c r="EQ34" s="11">
        <f>'Building Prop &amp; Tariffs'!$X$21</f>
        <v>200</v>
      </c>
      <c r="ER34" s="11"/>
      <c r="EV34" s="168"/>
      <c r="EW34" s="1" t="s">
        <v>35</v>
      </c>
      <c r="EY34" s="11">
        <f>'Building Prop &amp; Tariffs'!$Q$21</f>
        <v>0</v>
      </c>
      <c r="EZ34" s="11">
        <f>'Building Prop &amp; Tariffs'!$R$21</f>
        <v>0</v>
      </c>
      <c r="FA34" s="11">
        <f>'Building Prop &amp; Tariffs'!$S$21</f>
        <v>0</v>
      </c>
      <c r="FB34" s="11">
        <f>'Building Prop &amp; Tariffs'!$T$21</f>
        <v>0</v>
      </c>
      <c r="FC34" s="11">
        <f>'Building Prop &amp; Tariffs'!$U$21</f>
        <v>0</v>
      </c>
      <c r="FD34" s="11">
        <f>'Building Prop &amp; Tariffs'!$V$21</f>
        <v>0</v>
      </c>
      <c r="FE34" s="11">
        <f>'Building Prop &amp; Tariffs'!$W$21</f>
        <v>0</v>
      </c>
      <c r="FF34" s="11">
        <f>'Building Prop &amp; Tariffs'!$X$21</f>
        <v>200</v>
      </c>
      <c r="FG34" s="11"/>
      <c r="FK34" s="168"/>
      <c r="FL34" s="1" t="s">
        <v>35</v>
      </c>
      <c r="FN34" s="11">
        <f>'Building Prop &amp; Tariffs'!$Q$21</f>
        <v>0</v>
      </c>
      <c r="FO34" s="11">
        <f>'Building Prop &amp; Tariffs'!$R$21</f>
        <v>0</v>
      </c>
      <c r="FP34" s="11">
        <f>'Building Prop &amp; Tariffs'!$S$21</f>
        <v>0</v>
      </c>
      <c r="FQ34" s="11">
        <f>'Building Prop &amp; Tariffs'!$T$21</f>
        <v>0</v>
      </c>
      <c r="FR34" s="11">
        <f>'Building Prop &amp; Tariffs'!$U$21</f>
        <v>0</v>
      </c>
      <c r="FS34" s="11">
        <f>'Building Prop &amp; Tariffs'!$V$21</f>
        <v>0</v>
      </c>
      <c r="FT34" s="11">
        <f>'Building Prop &amp; Tariffs'!$W$21</f>
        <v>0</v>
      </c>
      <c r="FU34" s="11">
        <f>'Building Prop &amp; Tariffs'!$X$21</f>
        <v>200</v>
      </c>
      <c r="FV34" s="11"/>
      <c r="FZ34" s="144"/>
    </row>
    <row r="35" spans="2:182" x14ac:dyDescent="0.2">
      <c r="B35" s="168"/>
      <c r="Q35" s="168"/>
      <c r="AF35" s="168"/>
      <c r="AU35" s="168"/>
      <c r="BJ35" s="168"/>
      <c r="BY35" s="168"/>
      <c r="CN35" s="168"/>
      <c r="DC35" s="168"/>
      <c r="DR35" s="168"/>
      <c r="EG35" s="168"/>
      <c r="EV35" s="168"/>
      <c r="FK35" s="168"/>
      <c r="FZ35" s="144"/>
    </row>
    <row r="36" spans="2:182" ht="34" x14ac:dyDescent="0.2">
      <c r="B36" s="168"/>
      <c r="C36" s="16" t="s">
        <v>55</v>
      </c>
      <c r="D36" s="4" t="s">
        <v>0</v>
      </c>
      <c r="Q36" s="168"/>
      <c r="R36" s="16" t="s">
        <v>55</v>
      </c>
      <c r="S36" s="4" t="s">
        <v>0</v>
      </c>
      <c r="AF36" s="168"/>
      <c r="AG36" s="16" t="s">
        <v>55</v>
      </c>
      <c r="AH36" s="4" t="s">
        <v>0</v>
      </c>
      <c r="AU36" s="168"/>
      <c r="AV36" s="16" t="s">
        <v>55</v>
      </c>
      <c r="AW36" s="4" t="s">
        <v>0</v>
      </c>
      <c r="BJ36" s="168"/>
      <c r="BK36" s="16" t="s">
        <v>55</v>
      </c>
      <c r="BL36" s="4" t="s">
        <v>0</v>
      </c>
      <c r="BY36" s="168"/>
      <c r="BZ36" s="16" t="s">
        <v>55</v>
      </c>
      <c r="CA36" s="4" t="s">
        <v>0</v>
      </c>
      <c r="CN36" s="168"/>
      <c r="CO36" s="16" t="s">
        <v>55</v>
      </c>
      <c r="CP36" s="4" t="s">
        <v>0</v>
      </c>
      <c r="DC36" s="168"/>
      <c r="DD36" s="16" t="s">
        <v>55</v>
      </c>
      <c r="DE36" s="4" t="s">
        <v>0</v>
      </c>
      <c r="DR36" s="168"/>
      <c r="DS36" s="16" t="s">
        <v>55</v>
      </c>
      <c r="DT36" s="4" t="s">
        <v>0</v>
      </c>
      <c r="EG36" s="168"/>
      <c r="EH36" s="16" t="s">
        <v>55</v>
      </c>
      <c r="EI36" s="4" t="s">
        <v>0</v>
      </c>
      <c r="EV36" s="168"/>
      <c r="EW36" s="16" t="s">
        <v>55</v>
      </c>
      <c r="EX36" s="4" t="s">
        <v>0</v>
      </c>
      <c r="FK36" s="168"/>
      <c r="FL36" s="16" t="s">
        <v>55</v>
      </c>
      <c r="FM36" s="4" t="s">
        <v>0</v>
      </c>
      <c r="FZ36" s="144"/>
    </row>
    <row r="37" spans="2:182" x14ac:dyDescent="0.2">
      <c r="B37" s="168"/>
      <c r="C37" s="1" t="s">
        <v>39</v>
      </c>
      <c r="E37" s="9"/>
      <c r="F37" s="9"/>
      <c r="G37" s="9"/>
      <c r="H37" s="9"/>
      <c r="I37" s="10">
        <f>'Building Prop &amp; Tariffs'!$U$28</f>
        <v>1.4</v>
      </c>
      <c r="J37" s="10">
        <f>'Building Prop &amp; Tariffs'!$V$28</f>
        <v>1.4</v>
      </c>
      <c r="K37" s="10">
        <f>'Building Prop &amp; Tariffs'!$W$28</f>
        <v>1.4</v>
      </c>
      <c r="L37" s="10">
        <f>'Building Prop &amp; Tariffs'!$X$28</f>
        <v>1.4</v>
      </c>
      <c r="M37" s="11">
        <f>'Building Prop &amp; Tariffs'!$Y$28</f>
        <v>0</v>
      </c>
      <c r="Q37" s="168"/>
      <c r="R37" s="1" t="s">
        <v>39</v>
      </c>
      <c r="T37" s="9"/>
      <c r="U37" s="9"/>
      <c r="V37" s="9"/>
      <c r="W37" s="9"/>
      <c r="X37" s="10">
        <f>'Building Prop &amp; Tariffs'!$U$28</f>
        <v>1.4</v>
      </c>
      <c r="Y37" s="10">
        <f>'Building Prop &amp; Tariffs'!$V$28</f>
        <v>1.4</v>
      </c>
      <c r="Z37" s="10">
        <f>'Building Prop &amp; Tariffs'!$W$28</f>
        <v>1.4</v>
      </c>
      <c r="AA37" s="10">
        <f>'Building Prop &amp; Tariffs'!$X$28</f>
        <v>1.4</v>
      </c>
      <c r="AB37" s="11">
        <f>'Building Prop &amp; Tariffs'!$Y$28</f>
        <v>0</v>
      </c>
      <c r="AF37" s="168"/>
      <c r="AG37" s="1" t="s">
        <v>39</v>
      </c>
      <c r="AI37" s="9"/>
      <c r="AJ37" s="9"/>
      <c r="AK37" s="9"/>
      <c r="AL37" s="9"/>
      <c r="AM37" s="10">
        <f>'Building Prop &amp; Tariffs'!$U$28</f>
        <v>1.4</v>
      </c>
      <c r="AN37" s="10">
        <f>'Building Prop &amp; Tariffs'!$V$28</f>
        <v>1.4</v>
      </c>
      <c r="AO37" s="10">
        <f>'Building Prop &amp; Tariffs'!$W$28</f>
        <v>1.4</v>
      </c>
      <c r="AP37" s="10">
        <f>'Building Prop &amp; Tariffs'!$X$28</f>
        <v>1.4</v>
      </c>
      <c r="AQ37" s="11">
        <f>'Building Prop &amp; Tariffs'!$Y$28</f>
        <v>0</v>
      </c>
      <c r="AU37" s="168"/>
      <c r="AV37" s="1" t="s">
        <v>39</v>
      </c>
      <c r="AX37" s="9"/>
      <c r="AY37" s="9"/>
      <c r="AZ37" s="9"/>
      <c r="BA37" s="9"/>
      <c r="BB37" s="10">
        <f>'Building Prop &amp; Tariffs'!$U$28</f>
        <v>1.4</v>
      </c>
      <c r="BC37" s="10">
        <f>'Building Prop &amp; Tariffs'!$V$28</f>
        <v>1.4</v>
      </c>
      <c r="BD37" s="10">
        <f>'Building Prop &amp; Tariffs'!$W$28</f>
        <v>1.4</v>
      </c>
      <c r="BE37" s="10">
        <f>'Building Prop &amp; Tariffs'!$X$28</f>
        <v>1.4</v>
      </c>
      <c r="BF37" s="11">
        <f>'Building Prop &amp; Tariffs'!$Y$28</f>
        <v>0</v>
      </c>
      <c r="BJ37" s="168"/>
      <c r="BK37" s="1" t="s">
        <v>39</v>
      </c>
      <c r="BM37" s="9"/>
      <c r="BN37" s="9"/>
      <c r="BO37" s="9"/>
      <c r="BP37" s="9"/>
      <c r="BQ37" s="10">
        <f>'Building Prop &amp; Tariffs'!$U$28</f>
        <v>1.4</v>
      </c>
      <c r="BR37" s="10">
        <f>'Building Prop &amp; Tariffs'!$V$28</f>
        <v>1.4</v>
      </c>
      <c r="BS37" s="10">
        <f>'Building Prop &amp; Tariffs'!$W$28</f>
        <v>1.4</v>
      </c>
      <c r="BT37" s="10">
        <f>'Building Prop &amp; Tariffs'!$X$28</f>
        <v>1.4</v>
      </c>
      <c r="BU37" s="11">
        <f>'Building Prop &amp; Tariffs'!$Y$28</f>
        <v>0</v>
      </c>
      <c r="BY37" s="168"/>
      <c r="BZ37" s="1" t="s">
        <v>39</v>
      </c>
      <c r="CB37" s="9"/>
      <c r="CC37" s="9"/>
      <c r="CD37" s="9"/>
      <c r="CE37" s="9"/>
      <c r="CF37" s="10">
        <f>'Building Prop &amp; Tariffs'!$U$28</f>
        <v>1.4</v>
      </c>
      <c r="CG37" s="10">
        <f>'Building Prop &amp; Tariffs'!$V$28</f>
        <v>1.4</v>
      </c>
      <c r="CH37" s="10">
        <f>'Building Prop &amp; Tariffs'!$W$28</f>
        <v>1.4</v>
      </c>
      <c r="CI37" s="10">
        <f>'Building Prop &amp; Tariffs'!$X$28</f>
        <v>1.4</v>
      </c>
      <c r="CJ37" s="11">
        <f>'Building Prop &amp; Tariffs'!$Y$28</f>
        <v>0</v>
      </c>
      <c r="CN37" s="168"/>
      <c r="CO37" s="1" t="s">
        <v>39</v>
      </c>
      <c r="CQ37" s="9"/>
      <c r="CR37" s="9"/>
      <c r="CS37" s="9"/>
      <c r="CT37" s="9"/>
      <c r="CU37" s="10">
        <f>'Building Prop &amp; Tariffs'!$U$28</f>
        <v>1.4</v>
      </c>
      <c r="CV37" s="10">
        <f>'Building Prop &amp; Tariffs'!$V$28</f>
        <v>1.4</v>
      </c>
      <c r="CW37" s="10">
        <f>'Building Prop &amp; Tariffs'!$W$28</f>
        <v>1.4</v>
      </c>
      <c r="CX37" s="10">
        <f>'Building Prop &amp; Tariffs'!$X$28</f>
        <v>1.4</v>
      </c>
      <c r="CY37" s="11">
        <f>'Building Prop &amp; Tariffs'!$Y$28</f>
        <v>0</v>
      </c>
      <c r="DC37" s="168"/>
      <c r="DD37" s="1" t="s">
        <v>39</v>
      </c>
      <c r="DF37" s="9"/>
      <c r="DG37" s="9"/>
      <c r="DH37" s="9"/>
      <c r="DI37" s="9"/>
      <c r="DJ37" s="10">
        <f>'Building Prop &amp; Tariffs'!$U$28</f>
        <v>1.4</v>
      </c>
      <c r="DK37" s="10">
        <f>'Building Prop &amp; Tariffs'!$V$28</f>
        <v>1.4</v>
      </c>
      <c r="DL37" s="10">
        <f>'Building Prop &amp; Tariffs'!$W$28</f>
        <v>1.4</v>
      </c>
      <c r="DM37" s="10">
        <f>'Building Prop &amp; Tariffs'!$X$28</f>
        <v>1.4</v>
      </c>
      <c r="DN37" s="11">
        <f>'Building Prop &amp; Tariffs'!$Y$28</f>
        <v>0</v>
      </c>
      <c r="DR37" s="168"/>
      <c r="DS37" s="1" t="s">
        <v>39</v>
      </c>
      <c r="DU37" s="9"/>
      <c r="DV37" s="9"/>
      <c r="DW37" s="9"/>
      <c r="DX37" s="9"/>
      <c r="DY37" s="10">
        <f>'Building Prop &amp; Tariffs'!$U$28</f>
        <v>1.4</v>
      </c>
      <c r="DZ37" s="10">
        <f>'Building Prop &amp; Tariffs'!$V$28</f>
        <v>1.4</v>
      </c>
      <c r="EA37" s="10">
        <f>'Building Prop &amp; Tariffs'!$W$28</f>
        <v>1.4</v>
      </c>
      <c r="EB37" s="10">
        <f>'Building Prop &amp; Tariffs'!$X$28</f>
        <v>1.4</v>
      </c>
      <c r="EC37" s="11">
        <f>'Building Prop &amp; Tariffs'!$Y$28</f>
        <v>0</v>
      </c>
      <c r="EG37" s="168"/>
      <c r="EH37" s="1" t="s">
        <v>39</v>
      </c>
      <c r="EJ37" s="9"/>
      <c r="EK37" s="9"/>
      <c r="EL37" s="9"/>
      <c r="EM37" s="9"/>
      <c r="EN37" s="10">
        <f>'Building Prop &amp; Tariffs'!$U$28</f>
        <v>1.4</v>
      </c>
      <c r="EO37" s="10">
        <f>'Building Prop &amp; Tariffs'!$V$28</f>
        <v>1.4</v>
      </c>
      <c r="EP37" s="10">
        <f>'Building Prop &amp; Tariffs'!$W$28</f>
        <v>1.4</v>
      </c>
      <c r="EQ37" s="10">
        <f>'Building Prop &amp; Tariffs'!$X$28</f>
        <v>1.4</v>
      </c>
      <c r="ER37" s="11">
        <f>'Building Prop &amp; Tariffs'!$Y$28</f>
        <v>0</v>
      </c>
      <c r="EV37" s="168"/>
      <c r="EW37" s="1" t="s">
        <v>39</v>
      </c>
      <c r="EY37" s="9"/>
      <c r="EZ37" s="9"/>
      <c r="FA37" s="9"/>
      <c r="FB37" s="9"/>
      <c r="FC37" s="10">
        <f>'Building Prop &amp; Tariffs'!$U$28</f>
        <v>1.4</v>
      </c>
      <c r="FD37" s="10">
        <f>'Building Prop &amp; Tariffs'!$V$28</f>
        <v>1.4</v>
      </c>
      <c r="FE37" s="10">
        <f>'Building Prop &amp; Tariffs'!$W$28</f>
        <v>1.4</v>
      </c>
      <c r="FF37" s="10">
        <f>'Building Prop &amp; Tariffs'!$X$28</f>
        <v>1.4</v>
      </c>
      <c r="FG37" s="11">
        <f>'Building Prop &amp; Tariffs'!$Y$28</f>
        <v>0</v>
      </c>
      <c r="FK37" s="168"/>
      <c r="FL37" s="1" t="s">
        <v>39</v>
      </c>
      <c r="FN37" s="9"/>
      <c r="FO37" s="9"/>
      <c r="FP37" s="9"/>
      <c r="FQ37" s="9"/>
      <c r="FR37" s="10">
        <f>'Building Prop &amp; Tariffs'!$U$28</f>
        <v>1.4</v>
      </c>
      <c r="FS37" s="10">
        <f>'Building Prop &amp; Tariffs'!$V$28</f>
        <v>1.4</v>
      </c>
      <c r="FT37" s="10">
        <f>'Building Prop &amp; Tariffs'!$W$28</f>
        <v>1.4</v>
      </c>
      <c r="FU37" s="10">
        <f>'Building Prop &amp; Tariffs'!$X$28</f>
        <v>1.4</v>
      </c>
      <c r="FV37" s="11">
        <f>'Building Prop &amp; Tariffs'!$Y$28</f>
        <v>0</v>
      </c>
      <c r="FZ37" s="144"/>
    </row>
    <row r="38" spans="2:182" x14ac:dyDescent="0.2">
      <c r="B38" s="168"/>
      <c r="C38" s="1" t="s">
        <v>36</v>
      </c>
      <c r="E38" s="9"/>
      <c r="F38" s="9"/>
      <c r="G38" s="9"/>
      <c r="H38" s="9"/>
      <c r="I38" s="10">
        <f>'Building Prop &amp; Tariffs'!$U$29</f>
        <v>0.24</v>
      </c>
      <c r="J38" s="10">
        <f>'Building Prop &amp; Tariffs'!$V$29</f>
        <v>0</v>
      </c>
      <c r="K38" s="10">
        <f>'Building Prop &amp; Tariffs'!$W$29</f>
        <v>0</v>
      </c>
      <c r="L38" s="10">
        <f>'Building Prop &amp; Tariffs'!$X$29</f>
        <v>0</v>
      </c>
      <c r="M38" s="11">
        <f>'Building Prop &amp; Tariffs'!$Y$29</f>
        <v>0</v>
      </c>
      <c r="Q38" s="168"/>
      <c r="R38" s="1" t="s">
        <v>36</v>
      </c>
      <c r="T38" s="9"/>
      <c r="U38" s="9"/>
      <c r="V38" s="9"/>
      <c r="W38" s="9"/>
      <c r="X38" s="10">
        <f>'Building Prop &amp; Tariffs'!$U$29</f>
        <v>0.24</v>
      </c>
      <c r="Y38" s="10">
        <f>'Building Prop &amp; Tariffs'!$V$29</f>
        <v>0</v>
      </c>
      <c r="Z38" s="10">
        <f>'Building Prop &amp; Tariffs'!$W$29</f>
        <v>0</v>
      </c>
      <c r="AA38" s="10">
        <f>'Building Prop &amp; Tariffs'!$X$29</f>
        <v>0</v>
      </c>
      <c r="AB38" s="11">
        <f>'Building Prop &amp; Tariffs'!$Y$29</f>
        <v>0</v>
      </c>
      <c r="AF38" s="168"/>
      <c r="AG38" s="1" t="s">
        <v>36</v>
      </c>
      <c r="AI38" s="9"/>
      <c r="AJ38" s="9"/>
      <c r="AK38" s="9"/>
      <c r="AL38" s="9"/>
      <c r="AM38" s="10">
        <f>'Building Prop &amp; Tariffs'!$U$29</f>
        <v>0.24</v>
      </c>
      <c r="AN38" s="10">
        <f>'Building Prop &amp; Tariffs'!$V$29</f>
        <v>0</v>
      </c>
      <c r="AO38" s="10">
        <f>'Building Prop &amp; Tariffs'!$W$29</f>
        <v>0</v>
      </c>
      <c r="AP38" s="10">
        <f>'Building Prop &amp; Tariffs'!$X$29</f>
        <v>0</v>
      </c>
      <c r="AQ38" s="11">
        <f>'Building Prop &amp; Tariffs'!$Y$29</f>
        <v>0</v>
      </c>
      <c r="AU38" s="168"/>
      <c r="AV38" s="1" t="s">
        <v>36</v>
      </c>
      <c r="AX38" s="9"/>
      <c r="AY38" s="9"/>
      <c r="AZ38" s="9"/>
      <c r="BA38" s="9"/>
      <c r="BB38" s="10">
        <f>'Building Prop &amp; Tariffs'!$U$29</f>
        <v>0.24</v>
      </c>
      <c r="BC38" s="10">
        <f>'Building Prop &amp; Tariffs'!$V$29</f>
        <v>0</v>
      </c>
      <c r="BD38" s="10">
        <f>'Building Prop &amp; Tariffs'!$W$29</f>
        <v>0</v>
      </c>
      <c r="BE38" s="10">
        <f>'Building Prop &amp; Tariffs'!$X$29</f>
        <v>0</v>
      </c>
      <c r="BF38" s="11">
        <f>'Building Prop &amp; Tariffs'!$Y$29</f>
        <v>0</v>
      </c>
      <c r="BJ38" s="168"/>
      <c r="BK38" s="1" t="s">
        <v>36</v>
      </c>
      <c r="BM38" s="9"/>
      <c r="BN38" s="9"/>
      <c r="BO38" s="9"/>
      <c r="BP38" s="9"/>
      <c r="BQ38" s="10">
        <f>'Building Prop &amp; Tariffs'!$U$29</f>
        <v>0.24</v>
      </c>
      <c r="BR38" s="10">
        <f>'Building Prop &amp; Tariffs'!$V$29</f>
        <v>0</v>
      </c>
      <c r="BS38" s="10">
        <f>'Building Prop &amp; Tariffs'!$W$29</f>
        <v>0</v>
      </c>
      <c r="BT38" s="10">
        <f>'Building Prop &amp; Tariffs'!$X$29</f>
        <v>0</v>
      </c>
      <c r="BU38" s="11">
        <f>'Building Prop &amp; Tariffs'!$Y$29</f>
        <v>0</v>
      </c>
      <c r="BY38" s="168"/>
      <c r="BZ38" s="1" t="s">
        <v>36</v>
      </c>
      <c r="CB38" s="9"/>
      <c r="CC38" s="9"/>
      <c r="CD38" s="9"/>
      <c r="CE38" s="9"/>
      <c r="CF38" s="10">
        <f>'Building Prop &amp; Tariffs'!$U$29</f>
        <v>0.24</v>
      </c>
      <c r="CG38" s="10">
        <f>'Building Prop &amp; Tariffs'!$V$29</f>
        <v>0</v>
      </c>
      <c r="CH38" s="10">
        <f>'Building Prop &amp; Tariffs'!$W$29</f>
        <v>0</v>
      </c>
      <c r="CI38" s="10">
        <f>'Building Prop &amp; Tariffs'!$X$29</f>
        <v>0</v>
      </c>
      <c r="CJ38" s="11">
        <f>'Building Prop &amp; Tariffs'!$Y$29</f>
        <v>0</v>
      </c>
      <c r="CN38" s="168"/>
      <c r="CO38" s="1" t="s">
        <v>36</v>
      </c>
      <c r="CQ38" s="9"/>
      <c r="CR38" s="9"/>
      <c r="CS38" s="9"/>
      <c r="CT38" s="9"/>
      <c r="CU38" s="10">
        <f>'Building Prop &amp; Tariffs'!$U$29</f>
        <v>0.24</v>
      </c>
      <c r="CV38" s="10">
        <f>'Building Prop &amp; Tariffs'!$V$29</f>
        <v>0</v>
      </c>
      <c r="CW38" s="10">
        <f>'Building Prop &amp; Tariffs'!$W$29</f>
        <v>0</v>
      </c>
      <c r="CX38" s="10">
        <f>'Building Prop &amp; Tariffs'!$X$29</f>
        <v>0</v>
      </c>
      <c r="CY38" s="11">
        <f>'Building Prop &amp; Tariffs'!$Y$29</f>
        <v>0</v>
      </c>
      <c r="DC38" s="168"/>
      <c r="DD38" s="1" t="s">
        <v>36</v>
      </c>
      <c r="DF38" s="9"/>
      <c r="DG38" s="9"/>
      <c r="DH38" s="9"/>
      <c r="DI38" s="9"/>
      <c r="DJ38" s="10">
        <f>'Building Prop &amp; Tariffs'!$U$29</f>
        <v>0.24</v>
      </c>
      <c r="DK38" s="10">
        <f>'Building Prop &amp; Tariffs'!$V$29</f>
        <v>0</v>
      </c>
      <c r="DL38" s="10">
        <f>'Building Prop &amp; Tariffs'!$W$29</f>
        <v>0</v>
      </c>
      <c r="DM38" s="10">
        <f>'Building Prop &amp; Tariffs'!$X$29</f>
        <v>0</v>
      </c>
      <c r="DN38" s="11">
        <f>'Building Prop &amp; Tariffs'!$Y$29</f>
        <v>0</v>
      </c>
      <c r="DR38" s="168"/>
      <c r="DS38" s="1" t="s">
        <v>36</v>
      </c>
      <c r="DU38" s="9"/>
      <c r="DV38" s="9"/>
      <c r="DW38" s="9"/>
      <c r="DX38" s="9"/>
      <c r="DY38" s="10">
        <f>'Building Prop &amp; Tariffs'!$U$29</f>
        <v>0.24</v>
      </c>
      <c r="DZ38" s="10">
        <f>'Building Prop &amp; Tariffs'!$V$29</f>
        <v>0</v>
      </c>
      <c r="EA38" s="10">
        <f>'Building Prop &amp; Tariffs'!$W$29</f>
        <v>0</v>
      </c>
      <c r="EB38" s="10">
        <f>'Building Prop &amp; Tariffs'!$X$29</f>
        <v>0</v>
      </c>
      <c r="EC38" s="11">
        <f>'Building Prop &amp; Tariffs'!$Y$29</f>
        <v>0</v>
      </c>
      <c r="EG38" s="168"/>
      <c r="EH38" s="1" t="s">
        <v>36</v>
      </c>
      <c r="EJ38" s="9"/>
      <c r="EK38" s="9"/>
      <c r="EL38" s="9"/>
      <c r="EM38" s="9"/>
      <c r="EN38" s="10">
        <f>'Building Prop &amp; Tariffs'!$U$29</f>
        <v>0.24</v>
      </c>
      <c r="EO38" s="10">
        <f>'Building Prop &amp; Tariffs'!$V$29</f>
        <v>0</v>
      </c>
      <c r="EP38" s="10">
        <f>'Building Prop &amp; Tariffs'!$W$29</f>
        <v>0</v>
      </c>
      <c r="EQ38" s="10">
        <f>'Building Prop &amp; Tariffs'!$X$29</f>
        <v>0</v>
      </c>
      <c r="ER38" s="11">
        <f>'Building Prop &amp; Tariffs'!$Y$29</f>
        <v>0</v>
      </c>
      <c r="EV38" s="168"/>
      <c r="EW38" s="1" t="s">
        <v>36</v>
      </c>
      <c r="EY38" s="9"/>
      <c r="EZ38" s="9"/>
      <c r="FA38" s="9"/>
      <c r="FB38" s="9"/>
      <c r="FC38" s="10">
        <f>'Building Prop &amp; Tariffs'!$U$29</f>
        <v>0.24</v>
      </c>
      <c r="FD38" s="10">
        <f>'Building Prop &amp; Tariffs'!$V$29</f>
        <v>0</v>
      </c>
      <c r="FE38" s="10">
        <f>'Building Prop &amp; Tariffs'!$W$29</f>
        <v>0</v>
      </c>
      <c r="FF38" s="10">
        <f>'Building Prop &amp; Tariffs'!$X$29</f>
        <v>0</v>
      </c>
      <c r="FG38" s="11">
        <f>'Building Prop &amp; Tariffs'!$Y$29</f>
        <v>0</v>
      </c>
      <c r="FK38" s="168"/>
      <c r="FL38" s="1" t="s">
        <v>36</v>
      </c>
      <c r="FN38" s="9"/>
      <c r="FO38" s="9"/>
      <c r="FP38" s="9"/>
      <c r="FQ38" s="9"/>
      <c r="FR38" s="10">
        <f>'Building Prop &amp; Tariffs'!$U$29</f>
        <v>0.24</v>
      </c>
      <c r="FS38" s="10">
        <f>'Building Prop &amp; Tariffs'!$V$29</f>
        <v>0</v>
      </c>
      <c r="FT38" s="10">
        <f>'Building Prop &amp; Tariffs'!$W$29</f>
        <v>0</v>
      </c>
      <c r="FU38" s="10">
        <f>'Building Prop &amp; Tariffs'!$X$29</f>
        <v>0</v>
      </c>
      <c r="FV38" s="11">
        <f>'Building Prop &amp; Tariffs'!$Y$29</f>
        <v>0</v>
      </c>
      <c r="FZ38" s="144"/>
    </row>
    <row r="39" spans="2:182" x14ac:dyDescent="0.2">
      <c r="B39" s="168"/>
      <c r="C39" s="1" t="s">
        <v>37</v>
      </c>
      <c r="E39" s="9"/>
      <c r="F39" s="9"/>
      <c r="G39" s="9"/>
      <c r="H39" s="9"/>
      <c r="I39" s="10">
        <f>'Building Prop &amp; Tariffs'!$U$30</f>
        <v>2</v>
      </c>
      <c r="J39" s="10">
        <f>'Building Prop &amp; Tariffs'!$V$30</f>
        <v>2</v>
      </c>
      <c r="K39" s="10">
        <f>'Building Prop &amp; Tariffs'!$W$30</f>
        <v>2</v>
      </c>
      <c r="L39" s="10">
        <f>'Building Prop &amp; Tariffs'!$X$30</f>
        <v>2</v>
      </c>
      <c r="M39" s="11">
        <f>'Building Prop &amp; Tariffs'!$Y$30</f>
        <v>0</v>
      </c>
      <c r="Q39" s="168"/>
      <c r="R39" s="1" t="s">
        <v>37</v>
      </c>
      <c r="T39" s="9"/>
      <c r="U39" s="9"/>
      <c r="V39" s="9"/>
      <c r="W39" s="9"/>
      <c r="X39" s="10">
        <f>'Building Prop &amp; Tariffs'!$U$30</f>
        <v>2</v>
      </c>
      <c r="Y39" s="10">
        <f>'Building Prop &amp; Tariffs'!$V$30</f>
        <v>2</v>
      </c>
      <c r="Z39" s="10">
        <f>'Building Prop &amp; Tariffs'!$W$30</f>
        <v>2</v>
      </c>
      <c r="AA39" s="10">
        <f>'Building Prop &amp; Tariffs'!$X$30</f>
        <v>2</v>
      </c>
      <c r="AB39" s="11">
        <f>'Building Prop &amp; Tariffs'!$Y$30</f>
        <v>0</v>
      </c>
      <c r="AF39" s="168"/>
      <c r="AG39" s="1" t="s">
        <v>37</v>
      </c>
      <c r="AI39" s="9"/>
      <c r="AJ39" s="9"/>
      <c r="AK39" s="9"/>
      <c r="AL39" s="9"/>
      <c r="AM39" s="10">
        <f>'Building Prop &amp; Tariffs'!$U$30</f>
        <v>2</v>
      </c>
      <c r="AN39" s="10">
        <f>'Building Prop &amp; Tariffs'!$V$30</f>
        <v>2</v>
      </c>
      <c r="AO39" s="10">
        <f>'Building Prop &amp; Tariffs'!$W$30</f>
        <v>2</v>
      </c>
      <c r="AP39" s="10">
        <f>'Building Prop &amp; Tariffs'!$X$30</f>
        <v>2</v>
      </c>
      <c r="AQ39" s="11">
        <f>'Building Prop &amp; Tariffs'!$Y$30</f>
        <v>0</v>
      </c>
      <c r="AU39" s="168"/>
      <c r="AV39" s="1" t="s">
        <v>37</v>
      </c>
      <c r="AX39" s="9"/>
      <c r="AY39" s="9"/>
      <c r="AZ39" s="9"/>
      <c r="BA39" s="9"/>
      <c r="BB39" s="10">
        <f>'Building Prop &amp; Tariffs'!$U$30</f>
        <v>2</v>
      </c>
      <c r="BC39" s="10">
        <f>'Building Prop &amp; Tariffs'!$V$30</f>
        <v>2</v>
      </c>
      <c r="BD39" s="10">
        <f>'Building Prop &amp; Tariffs'!$W$30</f>
        <v>2</v>
      </c>
      <c r="BE39" s="10">
        <f>'Building Prop &amp; Tariffs'!$X$30</f>
        <v>2</v>
      </c>
      <c r="BF39" s="11">
        <f>'Building Prop &amp; Tariffs'!$Y$30</f>
        <v>0</v>
      </c>
      <c r="BJ39" s="168"/>
      <c r="BK39" s="1" t="s">
        <v>37</v>
      </c>
      <c r="BM39" s="9"/>
      <c r="BN39" s="9"/>
      <c r="BO39" s="9"/>
      <c r="BP39" s="9"/>
      <c r="BQ39" s="10">
        <f>'Building Prop &amp; Tariffs'!$U$30</f>
        <v>2</v>
      </c>
      <c r="BR39" s="10">
        <f>'Building Prop &amp; Tariffs'!$V$30</f>
        <v>2</v>
      </c>
      <c r="BS39" s="10">
        <f>'Building Prop &amp; Tariffs'!$W$30</f>
        <v>2</v>
      </c>
      <c r="BT39" s="10">
        <f>'Building Prop &amp; Tariffs'!$X$30</f>
        <v>2</v>
      </c>
      <c r="BU39" s="11">
        <f>'Building Prop &amp; Tariffs'!$Y$30</f>
        <v>0</v>
      </c>
      <c r="BY39" s="168"/>
      <c r="BZ39" s="1" t="s">
        <v>37</v>
      </c>
      <c r="CB39" s="9"/>
      <c r="CC39" s="9"/>
      <c r="CD39" s="9"/>
      <c r="CE39" s="9"/>
      <c r="CF39" s="10">
        <f>'Building Prop &amp; Tariffs'!$U$30</f>
        <v>2</v>
      </c>
      <c r="CG39" s="10">
        <f>'Building Prop &amp; Tariffs'!$V$30</f>
        <v>2</v>
      </c>
      <c r="CH39" s="10">
        <f>'Building Prop &amp; Tariffs'!$W$30</f>
        <v>2</v>
      </c>
      <c r="CI39" s="10">
        <f>'Building Prop &amp; Tariffs'!$X$30</f>
        <v>2</v>
      </c>
      <c r="CJ39" s="11">
        <f>'Building Prop &amp; Tariffs'!$Y$30</f>
        <v>0</v>
      </c>
      <c r="CN39" s="168"/>
      <c r="CO39" s="1" t="s">
        <v>37</v>
      </c>
      <c r="CQ39" s="9"/>
      <c r="CR39" s="9"/>
      <c r="CS39" s="9"/>
      <c r="CT39" s="9"/>
      <c r="CU39" s="10">
        <f>'Building Prop &amp; Tariffs'!$U$30</f>
        <v>2</v>
      </c>
      <c r="CV39" s="10">
        <f>'Building Prop &amp; Tariffs'!$V$30</f>
        <v>2</v>
      </c>
      <c r="CW39" s="10">
        <f>'Building Prop &amp; Tariffs'!$W$30</f>
        <v>2</v>
      </c>
      <c r="CX39" s="10">
        <f>'Building Prop &amp; Tariffs'!$X$30</f>
        <v>2</v>
      </c>
      <c r="CY39" s="11">
        <f>'Building Prop &amp; Tariffs'!$Y$30</f>
        <v>0</v>
      </c>
      <c r="DC39" s="168"/>
      <c r="DD39" s="1" t="s">
        <v>37</v>
      </c>
      <c r="DF39" s="9"/>
      <c r="DG39" s="9"/>
      <c r="DH39" s="9"/>
      <c r="DI39" s="9"/>
      <c r="DJ39" s="10">
        <f>'Building Prop &amp; Tariffs'!$U$30</f>
        <v>2</v>
      </c>
      <c r="DK39" s="10">
        <f>'Building Prop &amp; Tariffs'!$V$30</f>
        <v>2</v>
      </c>
      <c r="DL39" s="10">
        <f>'Building Prop &amp; Tariffs'!$W$30</f>
        <v>2</v>
      </c>
      <c r="DM39" s="10">
        <f>'Building Prop &amp; Tariffs'!$X$30</f>
        <v>2</v>
      </c>
      <c r="DN39" s="11">
        <f>'Building Prop &amp; Tariffs'!$Y$30</f>
        <v>0</v>
      </c>
      <c r="DR39" s="168"/>
      <c r="DS39" s="1" t="s">
        <v>37</v>
      </c>
      <c r="DU39" s="9"/>
      <c r="DV39" s="9"/>
      <c r="DW39" s="9"/>
      <c r="DX39" s="9"/>
      <c r="DY39" s="10">
        <f>'Building Prop &amp; Tariffs'!$U$30</f>
        <v>2</v>
      </c>
      <c r="DZ39" s="10">
        <f>'Building Prop &amp; Tariffs'!$V$30</f>
        <v>2</v>
      </c>
      <c r="EA39" s="10">
        <f>'Building Prop &amp; Tariffs'!$W$30</f>
        <v>2</v>
      </c>
      <c r="EB39" s="10">
        <f>'Building Prop &amp; Tariffs'!$X$30</f>
        <v>2</v>
      </c>
      <c r="EC39" s="11">
        <f>'Building Prop &amp; Tariffs'!$Y$30</f>
        <v>0</v>
      </c>
      <c r="EG39" s="168"/>
      <c r="EH39" s="1" t="s">
        <v>37</v>
      </c>
      <c r="EJ39" s="9"/>
      <c r="EK39" s="9"/>
      <c r="EL39" s="9"/>
      <c r="EM39" s="9"/>
      <c r="EN39" s="10">
        <f>'Building Prop &amp; Tariffs'!$U$30</f>
        <v>2</v>
      </c>
      <c r="EO39" s="10">
        <f>'Building Prop &amp; Tariffs'!$V$30</f>
        <v>2</v>
      </c>
      <c r="EP39" s="10">
        <f>'Building Prop &amp; Tariffs'!$W$30</f>
        <v>2</v>
      </c>
      <c r="EQ39" s="10">
        <f>'Building Prop &amp; Tariffs'!$X$30</f>
        <v>2</v>
      </c>
      <c r="ER39" s="11">
        <f>'Building Prop &amp; Tariffs'!$Y$30</f>
        <v>0</v>
      </c>
      <c r="EV39" s="168"/>
      <c r="EW39" s="1" t="s">
        <v>37</v>
      </c>
      <c r="EY39" s="9"/>
      <c r="EZ39" s="9"/>
      <c r="FA39" s="9"/>
      <c r="FB39" s="9"/>
      <c r="FC39" s="10">
        <f>'Building Prop &amp; Tariffs'!$U$30</f>
        <v>2</v>
      </c>
      <c r="FD39" s="10">
        <f>'Building Prop &amp; Tariffs'!$V$30</f>
        <v>2</v>
      </c>
      <c r="FE39" s="10">
        <f>'Building Prop &amp; Tariffs'!$W$30</f>
        <v>2</v>
      </c>
      <c r="FF39" s="10">
        <f>'Building Prop &amp; Tariffs'!$X$30</f>
        <v>2</v>
      </c>
      <c r="FG39" s="11">
        <f>'Building Prop &amp; Tariffs'!$Y$30</f>
        <v>0</v>
      </c>
      <c r="FK39" s="168"/>
      <c r="FL39" s="1" t="s">
        <v>37</v>
      </c>
      <c r="FN39" s="9"/>
      <c r="FO39" s="9"/>
      <c r="FP39" s="9"/>
      <c r="FQ39" s="9"/>
      <c r="FR39" s="10">
        <f>'Building Prop &amp; Tariffs'!$U$30</f>
        <v>2</v>
      </c>
      <c r="FS39" s="10">
        <f>'Building Prop &amp; Tariffs'!$V$30</f>
        <v>2</v>
      </c>
      <c r="FT39" s="10">
        <f>'Building Prop &amp; Tariffs'!$W$30</f>
        <v>2</v>
      </c>
      <c r="FU39" s="10">
        <f>'Building Prop &amp; Tariffs'!$X$30</f>
        <v>2</v>
      </c>
      <c r="FV39" s="11">
        <f>'Building Prop &amp; Tariffs'!$Y$30</f>
        <v>0</v>
      </c>
      <c r="FZ39" s="144"/>
    </row>
    <row r="40" spans="2:182" x14ac:dyDescent="0.2">
      <c r="B40" s="168"/>
      <c r="C40" s="1" t="s">
        <v>38</v>
      </c>
      <c r="E40" s="9"/>
      <c r="F40" s="9"/>
      <c r="G40" s="9"/>
      <c r="H40" s="9"/>
      <c r="I40" s="10">
        <f>'Building Prop &amp; Tariffs'!$U$31</f>
        <v>0</v>
      </c>
      <c r="J40" s="10">
        <f>'Building Prop &amp; Tariffs'!$V$31</f>
        <v>1</v>
      </c>
      <c r="K40" s="10">
        <f>'Building Prop &amp; Tariffs'!$W$31</f>
        <v>1</v>
      </c>
      <c r="L40" s="10">
        <f>'Building Prop &amp; Tariffs'!$X$31</f>
        <v>2</v>
      </c>
      <c r="M40" s="11">
        <f>'Building Prop &amp; Tariffs'!$Y$31</f>
        <v>0</v>
      </c>
      <c r="Q40" s="168"/>
      <c r="R40" s="1" t="s">
        <v>38</v>
      </c>
      <c r="T40" s="9"/>
      <c r="U40" s="9"/>
      <c r="V40" s="9"/>
      <c r="W40" s="9"/>
      <c r="X40" s="10">
        <f>'Building Prop &amp; Tariffs'!$U$31</f>
        <v>0</v>
      </c>
      <c r="Y40" s="10">
        <f>'Building Prop &amp; Tariffs'!$V$31</f>
        <v>1</v>
      </c>
      <c r="Z40" s="10">
        <f>'Building Prop &amp; Tariffs'!$W$31</f>
        <v>1</v>
      </c>
      <c r="AA40" s="10">
        <f>'Building Prop &amp; Tariffs'!$X$31</f>
        <v>2</v>
      </c>
      <c r="AB40" s="11">
        <f>'Building Prop &amp; Tariffs'!$Y$31</f>
        <v>0</v>
      </c>
      <c r="AF40" s="168"/>
      <c r="AG40" s="1" t="s">
        <v>38</v>
      </c>
      <c r="AI40" s="9"/>
      <c r="AJ40" s="9"/>
      <c r="AK40" s="9"/>
      <c r="AL40" s="9"/>
      <c r="AM40" s="10">
        <f>'Building Prop &amp; Tariffs'!$U$31</f>
        <v>0</v>
      </c>
      <c r="AN40" s="10">
        <f>'Building Prop &amp; Tariffs'!$V$31</f>
        <v>1</v>
      </c>
      <c r="AO40" s="10">
        <f>'Building Prop &amp; Tariffs'!$W$31</f>
        <v>1</v>
      </c>
      <c r="AP40" s="10">
        <f>'Building Prop &amp; Tariffs'!$X$31</f>
        <v>2</v>
      </c>
      <c r="AQ40" s="11">
        <f>'Building Prop &amp; Tariffs'!$Y$31</f>
        <v>0</v>
      </c>
      <c r="AU40" s="168"/>
      <c r="AV40" s="1" t="s">
        <v>38</v>
      </c>
      <c r="AX40" s="9"/>
      <c r="AY40" s="9"/>
      <c r="AZ40" s="9"/>
      <c r="BA40" s="9"/>
      <c r="BB40" s="10">
        <f>'Building Prop &amp; Tariffs'!$U$31</f>
        <v>0</v>
      </c>
      <c r="BC40" s="10">
        <f>'Building Prop &amp; Tariffs'!$V$31</f>
        <v>1</v>
      </c>
      <c r="BD40" s="10">
        <f>'Building Prop &amp; Tariffs'!$W$31</f>
        <v>1</v>
      </c>
      <c r="BE40" s="10">
        <f>'Building Prop &amp; Tariffs'!$X$31</f>
        <v>2</v>
      </c>
      <c r="BF40" s="11">
        <f>'Building Prop &amp; Tariffs'!$Y$31</f>
        <v>0</v>
      </c>
      <c r="BJ40" s="168"/>
      <c r="BK40" s="1" t="s">
        <v>38</v>
      </c>
      <c r="BM40" s="9"/>
      <c r="BN40" s="9"/>
      <c r="BO40" s="9"/>
      <c r="BP40" s="9"/>
      <c r="BQ40" s="10">
        <f>'Building Prop &amp; Tariffs'!$U$31</f>
        <v>0</v>
      </c>
      <c r="BR40" s="10">
        <f>'Building Prop &amp; Tariffs'!$V$31</f>
        <v>1</v>
      </c>
      <c r="BS40" s="10">
        <f>'Building Prop &amp; Tariffs'!$W$31</f>
        <v>1</v>
      </c>
      <c r="BT40" s="10">
        <f>'Building Prop &amp; Tariffs'!$X$31</f>
        <v>2</v>
      </c>
      <c r="BU40" s="11">
        <f>'Building Prop &amp; Tariffs'!$Y$31</f>
        <v>0</v>
      </c>
      <c r="BY40" s="168"/>
      <c r="BZ40" s="1" t="s">
        <v>38</v>
      </c>
      <c r="CB40" s="9"/>
      <c r="CC40" s="9"/>
      <c r="CD40" s="9"/>
      <c r="CE40" s="9"/>
      <c r="CF40" s="10">
        <f>'Building Prop &amp; Tariffs'!$U$31</f>
        <v>0</v>
      </c>
      <c r="CG40" s="10">
        <f>'Building Prop &amp; Tariffs'!$V$31</f>
        <v>1</v>
      </c>
      <c r="CH40" s="10">
        <f>'Building Prop &amp; Tariffs'!$W$31</f>
        <v>1</v>
      </c>
      <c r="CI40" s="10">
        <f>'Building Prop &amp; Tariffs'!$X$31</f>
        <v>2</v>
      </c>
      <c r="CJ40" s="11">
        <f>'Building Prop &amp; Tariffs'!$Y$31</f>
        <v>0</v>
      </c>
      <c r="CN40" s="168"/>
      <c r="CO40" s="1" t="s">
        <v>38</v>
      </c>
      <c r="CQ40" s="9"/>
      <c r="CR40" s="9"/>
      <c r="CS40" s="9"/>
      <c r="CT40" s="9"/>
      <c r="CU40" s="10">
        <f>'Building Prop &amp; Tariffs'!$U$31</f>
        <v>0</v>
      </c>
      <c r="CV40" s="10">
        <f>'Building Prop &amp; Tariffs'!$V$31</f>
        <v>1</v>
      </c>
      <c r="CW40" s="10">
        <f>'Building Prop &amp; Tariffs'!$W$31</f>
        <v>1</v>
      </c>
      <c r="CX40" s="10">
        <f>'Building Prop &amp; Tariffs'!$X$31</f>
        <v>2</v>
      </c>
      <c r="CY40" s="11">
        <f>'Building Prop &amp; Tariffs'!$Y$31</f>
        <v>0</v>
      </c>
      <c r="DC40" s="168"/>
      <c r="DD40" s="1" t="s">
        <v>38</v>
      </c>
      <c r="DF40" s="9"/>
      <c r="DG40" s="9"/>
      <c r="DH40" s="9"/>
      <c r="DI40" s="9"/>
      <c r="DJ40" s="10">
        <f>'Building Prop &amp; Tariffs'!$U$31</f>
        <v>0</v>
      </c>
      <c r="DK40" s="10">
        <f>'Building Prop &amp; Tariffs'!$V$31</f>
        <v>1</v>
      </c>
      <c r="DL40" s="10">
        <f>'Building Prop &amp; Tariffs'!$W$31</f>
        <v>1</v>
      </c>
      <c r="DM40" s="10">
        <f>'Building Prop &amp; Tariffs'!$X$31</f>
        <v>2</v>
      </c>
      <c r="DN40" s="11">
        <f>'Building Prop &amp; Tariffs'!$Y$31</f>
        <v>0</v>
      </c>
      <c r="DR40" s="168"/>
      <c r="DS40" s="1" t="s">
        <v>38</v>
      </c>
      <c r="DU40" s="9"/>
      <c r="DV40" s="9"/>
      <c r="DW40" s="9"/>
      <c r="DX40" s="9"/>
      <c r="DY40" s="10">
        <f>'Building Prop &amp; Tariffs'!$U$31</f>
        <v>0</v>
      </c>
      <c r="DZ40" s="10">
        <f>'Building Prop &amp; Tariffs'!$V$31</f>
        <v>1</v>
      </c>
      <c r="EA40" s="10">
        <f>'Building Prop &amp; Tariffs'!$W$31</f>
        <v>1</v>
      </c>
      <c r="EB40" s="10">
        <f>'Building Prop &amp; Tariffs'!$X$31</f>
        <v>2</v>
      </c>
      <c r="EC40" s="11">
        <f>'Building Prop &amp; Tariffs'!$Y$31</f>
        <v>0</v>
      </c>
      <c r="EG40" s="168"/>
      <c r="EH40" s="1" t="s">
        <v>38</v>
      </c>
      <c r="EJ40" s="9"/>
      <c r="EK40" s="9"/>
      <c r="EL40" s="9"/>
      <c r="EM40" s="9"/>
      <c r="EN40" s="10">
        <f>'Building Prop &amp; Tariffs'!$U$31</f>
        <v>0</v>
      </c>
      <c r="EO40" s="10">
        <f>'Building Prop &amp; Tariffs'!$V$31</f>
        <v>1</v>
      </c>
      <c r="EP40" s="10">
        <f>'Building Prop &amp; Tariffs'!$W$31</f>
        <v>1</v>
      </c>
      <c r="EQ40" s="10">
        <f>'Building Prop &amp; Tariffs'!$X$31</f>
        <v>2</v>
      </c>
      <c r="ER40" s="11">
        <f>'Building Prop &amp; Tariffs'!$Y$31</f>
        <v>0</v>
      </c>
      <c r="EV40" s="168"/>
      <c r="EW40" s="1" t="s">
        <v>38</v>
      </c>
      <c r="EY40" s="9"/>
      <c r="EZ40" s="9"/>
      <c r="FA40" s="9"/>
      <c r="FB40" s="9"/>
      <c r="FC40" s="10">
        <f>'Building Prop &amp; Tariffs'!$U$31</f>
        <v>0</v>
      </c>
      <c r="FD40" s="10">
        <f>'Building Prop &amp; Tariffs'!$V$31</f>
        <v>1</v>
      </c>
      <c r="FE40" s="10">
        <f>'Building Prop &amp; Tariffs'!$W$31</f>
        <v>1</v>
      </c>
      <c r="FF40" s="10">
        <f>'Building Prop &amp; Tariffs'!$X$31</f>
        <v>2</v>
      </c>
      <c r="FG40" s="11">
        <f>'Building Prop &amp; Tariffs'!$Y$31</f>
        <v>0</v>
      </c>
      <c r="FK40" s="168"/>
      <c r="FL40" s="1" t="s">
        <v>38</v>
      </c>
      <c r="FN40" s="9"/>
      <c r="FO40" s="9"/>
      <c r="FP40" s="9"/>
      <c r="FQ40" s="9"/>
      <c r="FR40" s="10">
        <f>'Building Prop &amp; Tariffs'!$U$31</f>
        <v>0</v>
      </c>
      <c r="FS40" s="10">
        <f>'Building Prop &amp; Tariffs'!$V$31</f>
        <v>1</v>
      </c>
      <c r="FT40" s="10">
        <f>'Building Prop &amp; Tariffs'!$W$31</f>
        <v>1</v>
      </c>
      <c r="FU40" s="10">
        <f>'Building Prop &amp; Tariffs'!$X$31</f>
        <v>2</v>
      </c>
      <c r="FV40" s="11">
        <f>'Building Prop &amp; Tariffs'!$Y$31</f>
        <v>0</v>
      </c>
      <c r="FZ40" s="144"/>
    </row>
    <row r="41" spans="2:182" x14ac:dyDescent="0.2">
      <c r="B41" s="168"/>
      <c r="C41" s="1" t="s">
        <v>20</v>
      </c>
      <c r="E41" s="10">
        <f>'Building Prop &amp; Tariffs'!$Q$32</f>
        <v>1.4</v>
      </c>
      <c r="F41" s="10">
        <f>'Building Prop &amp; Tariffs'!$R$32</f>
        <v>0.24</v>
      </c>
      <c r="G41" s="10">
        <f>'Building Prop &amp; Tariffs'!$S$32</f>
        <v>2</v>
      </c>
      <c r="H41" s="10">
        <f>'Building Prop &amp; Tariffs'!$T$32</f>
        <v>0</v>
      </c>
      <c r="I41" s="12"/>
      <c r="J41" s="12">
        <f>'Building Prop &amp; Tariffs'!$V$32</f>
        <v>0.9</v>
      </c>
      <c r="K41" s="12">
        <f>'Building Prop &amp; Tariffs'!$W$32</f>
        <v>0</v>
      </c>
      <c r="L41" s="12">
        <f>'Building Prop &amp; Tariffs'!$X$32</f>
        <v>0</v>
      </c>
      <c r="M41" s="11">
        <f>'Building Prop &amp; Tariffs'!$Y$32</f>
        <v>0</v>
      </c>
      <c r="Q41" s="168"/>
      <c r="R41" s="1" t="s">
        <v>20</v>
      </c>
      <c r="T41" s="10">
        <f>'Building Prop &amp; Tariffs'!$Q$32</f>
        <v>1.4</v>
      </c>
      <c r="U41" s="10">
        <f>'Building Prop &amp; Tariffs'!$R$32</f>
        <v>0.24</v>
      </c>
      <c r="V41" s="10">
        <f>'Building Prop &amp; Tariffs'!$S$32</f>
        <v>2</v>
      </c>
      <c r="W41" s="10">
        <f>'Building Prop &amp; Tariffs'!$T$32</f>
        <v>0</v>
      </c>
      <c r="X41" s="12"/>
      <c r="Y41" s="12">
        <f>'Building Prop &amp; Tariffs'!$V$32</f>
        <v>0.9</v>
      </c>
      <c r="Z41" s="12">
        <f>'Building Prop &amp; Tariffs'!$W$32</f>
        <v>0</v>
      </c>
      <c r="AA41" s="12">
        <f>'Building Prop &amp; Tariffs'!$X$32</f>
        <v>0</v>
      </c>
      <c r="AB41" s="11">
        <f>'Building Prop &amp; Tariffs'!$Y$32</f>
        <v>0</v>
      </c>
      <c r="AF41" s="168"/>
      <c r="AG41" s="1" t="s">
        <v>20</v>
      </c>
      <c r="AI41" s="10">
        <f>'Building Prop &amp; Tariffs'!$Q$32</f>
        <v>1.4</v>
      </c>
      <c r="AJ41" s="10">
        <f>'Building Prop &amp; Tariffs'!$R$32</f>
        <v>0.24</v>
      </c>
      <c r="AK41" s="10">
        <f>'Building Prop &amp; Tariffs'!$S$32</f>
        <v>2</v>
      </c>
      <c r="AL41" s="10">
        <f>'Building Prop &amp; Tariffs'!$T$32</f>
        <v>0</v>
      </c>
      <c r="AM41" s="12"/>
      <c r="AN41" s="12">
        <f>'Building Prop &amp; Tariffs'!$V$32</f>
        <v>0.9</v>
      </c>
      <c r="AO41" s="12">
        <f>'Building Prop &amp; Tariffs'!$W$32</f>
        <v>0</v>
      </c>
      <c r="AP41" s="12">
        <f>'Building Prop &amp; Tariffs'!$X$32</f>
        <v>0</v>
      </c>
      <c r="AQ41" s="11">
        <f>'Building Prop &amp; Tariffs'!$Y$32</f>
        <v>0</v>
      </c>
      <c r="AU41" s="168"/>
      <c r="AV41" s="1" t="s">
        <v>20</v>
      </c>
      <c r="AX41" s="10">
        <f>'Building Prop &amp; Tariffs'!$Q$32</f>
        <v>1.4</v>
      </c>
      <c r="AY41" s="10">
        <f>'Building Prop &amp; Tariffs'!$R$32</f>
        <v>0.24</v>
      </c>
      <c r="AZ41" s="10">
        <f>'Building Prop &amp; Tariffs'!$S$32</f>
        <v>2</v>
      </c>
      <c r="BA41" s="10">
        <f>'Building Prop &amp; Tariffs'!$T$32</f>
        <v>0</v>
      </c>
      <c r="BB41" s="12"/>
      <c r="BC41" s="12">
        <f>'Building Prop &amp; Tariffs'!$V$32</f>
        <v>0.9</v>
      </c>
      <c r="BD41" s="12">
        <f>'Building Prop &amp; Tariffs'!$W$32</f>
        <v>0</v>
      </c>
      <c r="BE41" s="12">
        <f>'Building Prop &amp; Tariffs'!$X$32</f>
        <v>0</v>
      </c>
      <c r="BF41" s="11">
        <f>'Building Prop &amp; Tariffs'!$Y$32</f>
        <v>0</v>
      </c>
      <c r="BJ41" s="168"/>
      <c r="BK41" s="1" t="s">
        <v>20</v>
      </c>
      <c r="BM41" s="10">
        <f>'Building Prop &amp; Tariffs'!$Q$32</f>
        <v>1.4</v>
      </c>
      <c r="BN41" s="10">
        <f>'Building Prop &amp; Tariffs'!$R$32</f>
        <v>0.24</v>
      </c>
      <c r="BO41" s="10">
        <f>'Building Prop &amp; Tariffs'!$S$32</f>
        <v>2</v>
      </c>
      <c r="BP41" s="10">
        <f>'Building Prop &amp; Tariffs'!$T$32</f>
        <v>0</v>
      </c>
      <c r="BQ41" s="12"/>
      <c r="BR41" s="12">
        <f>'Building Prop &amp; Tariffs'!$V$32</f>
        <v>0.9</v>
      </c>
      <c r="BS41" s="12">
        <f>'Building Prop &amp; Tariffs'!$W$32</f>
        <v>0</v>
      </c>
      <c r="BT41" s="12">
        <f>'Building Prop &amp; Tariffs'!$X$32</f>
        <v>0</v>
      </c>
      <c r="BU41" s="11">
        <f>'Building Prop &amp; Tariffs'!$Y$32</f>
        <v>0</v>
      </c>
      <c r="BY41" s="168"/>
      <c r="BZ41" s="1" t="s">
        <v>20</v>
      </c>
      <c r="CB41" s="10">
        <f>'Building Prop &amp; Tariffs'!$Q$32</f>
        <v>1.4</v>
      </c>
      <c r="CC41" s="10">
        <f>'Building Prop &amp; Tariffs'!$R$32</f>
        <v>0.24</v>
      </c>
      <c r="CD41" s="10">
        <f>'Building Prop &amp; Tariffs'!$S$32</f>
        <v>2</v>
      </c>
      <c r="CE41" s="10">
        <f>'Building Prop &amp; Tariffs'!$T$32</f>
        <v>0</v>
      </c>
      <c r="CF41" s="12"/>
      <c r="CG41" s="12">
        <f>'Building Prop &amp; Tariffs'!$V$32</f>
        <v>0.9</v>
      </c>
      <c r="CH41" s="12">
        <f>'Building Prop &amp; Tariffs'!$W$32</f>
        <v>0</v>
      </c>
      <c r="CI41" s="12">
        <f>'Building Prop &amp; Tariffs'!$X$32</f>
        <v>0</v>
      </c>
      <c r="CJ41" s="11">
        <f>'Building Prop &amp; Tariffs'!$Y$32</f>
        <v>0</v>
      </c>
      <c r="CN41" s="168"/>
      <c r="CO41" s="1" t="s">
        <v>20</v>
      </c>
      <c r="CQ41" s="10">
        <f>'Building Prop &amp; Tariffs'!$Q$32</f>
        <v>1.4</v>
      </c>
      <c r="CR41" s="10">
        <f>'Building Prop &amp; Tariffs'!$R$32</f>
        <v>0.24</v>
      </c>
      <c r="CS41" s="10">
        <f>'Building Prop &amp; Tariffs'!$S$32</f>
        <v>2</v>
      </c>
      <c r="CT41" s="10">
        <f>'Building Prop &amp; Tariffs'!$T$32</f>
        <v>0</v>
      </c>
      <c r="CU41" s="12"/>
      <c r="CV41" s="12">
        <f>'Building Prop &amp; Tariffs'!$V$32</f>
        <v>0.9</v>
      </c>
      <c r="CW41" s="12">
        <f>'Building Prop &amp; Tariffs'!$W$32</f>
        <v>0</v>
      </c>
      <c r="CX41" s="12">
        <f>'Building Prop &amp; Tariffs'!$X$32</f>
        <v>0</v>
      </c>
      <c r="CY41" s="11">
        <f>'Building Prop &amp; Tariffs'!$Y$32</f>
        <v>0</v>
      </c>
      <c r="DC41" s="168"/>
      <c r="DD41" s="1" t="s">
        <v>20</v>
      </c>
      <c r="DF41" s="10">
        <f>'Building Prop &amp; Tariffs'!$Q$32</f>
        <v>1.4</v>
      </c>
      <c r="DG41" s="10">
        <f>'Building Prop &amp; Tariffs'!$R$32</f>
        <v>0.24</v>
      </c>
      <c r="DH41" s="10">
        <f>'Building Prop &amp; Tariffs'!$S$32</f>
        <v>2</v>
      </c>
      <c r="DI41" s="10">
        <f>'Building Prop &amp; Tariffs'!$T$32</f>
        <v>0</v>
      </c>
      <c r="DJ41" s="12"/>
      <c r="DK41" s="12">
        <f>'Building Prop &amp; Tariffs'!$V$32</f>
        <v>0.9</v>
      </c>
      <c r="DL41" s="12">
        <f>'Building Prop &amp; Tariffs'!$W$32</f>
        <v>0</v>
      </c>
      <c r="DM41" s="12">
        <f>'Building Prop &amp; Tariffs'!$X$32</f>
        <v>0</v>
      </c>
      <c r="DN41" s="11">
        <f>'Building Prop &amp; Tariffs'!$Y$32</f>
        <v>0</v>
      </c>
      <c r="DR41" s="168"/>
      <c r="DS41" s="1" t="s">
        <v>20</v>
      </c>
      <c r="DU41" s="10">
        <f>'Building Prop &amp; Tariffs'!$Q$32</f>
        <v>1.4</v>
      </c>
      <c r="DV41" s="10">
        <f>'Building Prop &amp; Tariffs'!$R$32</f>
        <v>0.24</v>
      </c>
      <c r="DW41" s="10">
        <f>'Building Prop &amp; Tariffs'!$S$32</f>
        <v>2</v>
      </c>
      <c r="DX41" s="10">
        <f>'Building Prop &amp; Tariffs'!$T$32</f>
        <v>0</v>
      </c>
      <c r="DY41" s="12"/>
      <c r="DZ41" s="12">
        <f>'Building Prop &amp; Tariffs'!$V$32</f>
        <v>0.9</v>
      </c>
      <c r="EA41" s="12">
        <f>'Building Prop &amp; Tariffs'!$W$32</f>
        <v>0</v>
      </c>
      <c r="EB41" s="12">
        <f>'Building Prop &amp; Tariffs'!$X$32</f>
        <v>0</v>
      </c>
      <c r="EC41" s="11">
        <f>'Building Prop &amp; Tariffs'!$Y$32</f>
        <v>0</v>
      </c>
      <c r="EG41" s="168"/>
      <c r="EH41" s="1" t="s">
        <v>20</v>
      </c>
      <c r="EJ41" s="10">
        <f>'Building Prop &amp; Tariffs'!$Q$32</f>
        <v>1.4</v>
      </c>
      <c r="EK41" s="10">
        <f>'Building Prop &amp; Tariffs'!$R$32</f>
        <v>0.24</v>
      </c>
      <c r="EL41" s="10">
        <f>'Building Prop &amp; Tariffs'!$S$32</f>
        <v>2</v>
      </c>
      <c r="EM41" s="10">
        <f>'Building Prop &amp; Tariffs'!$T$32</f>
        <v>0</v>
      </c>
      <c r="EN41" s="12"/>
      <c r="EO41" s="12">
        <f>'Building Prop &amp; Tariffs'!$V$32</f>
        <v>0.9</v>
      </c>
      <c r="EP41" s="12">
        <f>'Building Prop &amp; Tariffs'!$W$32</f>
        <v>0</v>
      </c>
      <c r="EQ41" s="12">
        <f>'Building Prop &amp; Tariffs'!$X$32</f>
        <v>0</v>
      </c>
      <c r="ER41" s="11">
        <f>'Building Prop &amp; Tariffs'!$Y$32</f>
        <v>0</v>
      </c>
      <c r="EV41" s="168"/>
      <c r="EW41" s="1" t="s">
        <v>20</v>
      </c>
      <c r="EY41" s="10">
        <f>'Building Prop &amp; Tariffs'!$Q$32</f>
        <v>1.4</v>
      </c>
      <c r="EZ41" s="10">
        <f>'Building Prop &amp; Tariffs'!$R$32</f>
        <v>0.24</v>
      </c>
      <c r="FA41" s="10">
        <f>'Building Prop &amp; Tariffs'!$S$32</f>
        <v>2</v>
      </c>
      <c r="FB41" s="10">
        <f>'Building Prop &amp; Tariffs'!$T$32</f>
        <v>0</v>
      </c>
      <c r="FC41" s="12"/>
      <c r="FD41" s="12">
        <f>'Building Prop &amp; Tariffs'!$V$32</f>
        <v>0.9</v>
      </c>
      <c r="FE41" s="12">
        <f>'Building Prop &amp; Tariffs'!$W$32</f>
        <v>0</v>
      </c>
      <c r="FF41" s="12">
        <f>'Building Prop &amp; Tariffs'!$X$32</f>
        <v>0</v>
      </c>
      <c r="FG41" s="11">
        <f>'Building Prop &amp; Tariffs'!$Y$32</f>
        <v>0</v>
      </c>
      <c r="FK41" s="168"/>
      <c r="FL41" s="1" t="s">
        <v>20</v>
      </c>
      <c r="FN41" s="10">
        <f>'Building Prop &amp; Tariffs'!$Q$32</f>
        <v>1.4</v>
      </c>
      <c r="FO41" s="10">
        <f>'Building Prop &amp; Tariffs'!$R$32</f>
        <v>0.24</v>
      </c>
      <c r="FP41" s="10">
        <f>'Building Prop &amp; Tariffs'!$S$32</f>
        <v>2</v>
      </c>
      <c r="FQ41" s="10">
        <f>'Building Prop &amp; Tariffs'!$T$32</f>
        <v>0</v>
      </c>
      <c r="FR41" s="12"/>
      <c r="FS41" s="12">
        <f>'Building Prop &amp; Tariffs'!$V$32</f>
        <v>0.9</v>
      </c>
      <c r="FT41" s="12">
        <f>'Building Prop &amp; Tariffs'!$W$32</f>
        <v>0</v>
      </c>
      <c r="FU41" s="12">
        <f>'Building Prop &amp; Tariffs'!$X$32</f>
        <v>0</v>
      </c>
      <c r="FV41" s="11">
        <f>'Building Prop &amp; Tariffs'!$Y$32</f>
        <v>0</v>
      </c>
      <c r="FZ41" s="144"/>
    </row>
    <row r="42" spans="2:182" x14ac:dyDescent="0.2">
      <c r="B42" s="168"/>
      <c r="C42" s="1" t="s">
        <v>21</v>
      </c>
      <c r="E42" s="10">
        <f>'Building Prop &amp; Tariffs'!$Q$33</f>
        <v>1.4</v>
      </c>
      <c r="F42" s="10">
        <f>'Building Prop &amp; Tariffs'!$R$33</f>
        <v>0</v>
      </c>
      <c r="G42" s="10">
        <f>'Building Prop &amp; Tariffs'!$S$33</f>
        <v>2</v>
      </c>
      <c r="H42" s="10">
        <f>'Building Prop &amp; Tariffs'!$T$33</f>
        <v>1</v>
      </c>
      <c r="I42" s="12">
        <f>'Building Prop &amp; Tariffs'!$U$33</f>
        <v>0.9</v>
      </c>
      <c r="J42" s="12"/>
      <c r="K42" s="12">
        <f>'Building Prop &amp; Tariffs'!$W$33</f>
        <v>0.9</v>
      </c>
      <c r="L42" s="12">
        <f>'Building Prop &amp; Tariffs'!$X$33</f>
        <v>0</v>
      </c>
      <c r="M42" s="11">
        <f>'Building Prop &amp; Tariffs'!$Y$33</f>
        <v>0</v>
      </c>
      <c r="Q42" s="168"/>
      <c r="R42" s="1" t="s">
        <v>21</v>
      </c>
      <c r="T42" s="10">
        <f>'Building Prop &amp; Tariffs'!$Q$33</f>
        <v>1.4</v>
      </c>
      <c r="U42" s="10">
        <f>'Building Prop &amp; Tariffs'!$R$33</f>
        <v>0</v>
      </c>
      <c r="V42" s="10">
        <f>'Building Prop &amp; Tariffs'!$S$33</f>
        <v>2</v>
      </c>
      <c r="W42" s="10">
        <f>'Building Prop &amp; Tariffs'!$T$33</f>
        <v>1</v>
      </c>
      <c r="X42" s="12">
        <f>'Building Prop &amp; Tariffs'!$U$33</f>
        <v>0.9</v>
      </c>
      <c r="Y42" s="12"/>
      <c r="Z42" s="12">
        <f>'Building Prop &amp; Tariffs'!$W$33</f>
        <v>0.9</v>
      </c>
      <c r="AA42" s="12">
        <f>'Building Prop &amp; Tariffs'!$X$33</f>
        <v>0</v>
      </c>
      <c r="AB42" s="11">
        <f>'Building Prop &amp; Tariffs'!$Y$33</f>
        <v>0</v>
      </c>
      <c r="AF42" s="168"/>
      <c r="AG42" s="1" t="s">
        <v>21</v>
      </c>
      <c r="AI42" s="10">
        <f>'Building Prop &amp; Tariffs'!$Q$33</f>
        <v>1.4</v>
      </c>
      <c r="AJ42" s="10">
        <f>'Building Prop &amp; Tariffs'!$R$33</f>
        <v>0</v>
      </c>
      <c r="AK42" s="10">
        <f>'Building Prop &amp; Tariffs'!$S$33</f>
        <v>2</v>
      </c>
      <c r="AL42" s="10">
        <f>'Building Prop &amp; Tariffs'!$T$33</f>
        <v>1</v>
      </c>
      <c r="AM42" s="12">
        <f>'Building Prop &amp; Tariffs'!$U$33</f>
        <v>0.9</v>
      </c>
      <c r="AN42" s="12"/>
      <c r="AO42" s="12">
        <f>'Building Prop &amp; Tariffs'!$W$33</f>
        <v>0.9</v>
      </c>
      <c r="AP42" s="12">
        <f>'Building Prop &amp; Tariffs'!$X$33</f>
        <v>0</v>
      </c>
      <c r="AQ42" s="11">
        <f>'Building Prop &amp; Tariffs'!$Y$33</f>
        <v>0</v>
      </c>
      <c r="AU42" s="168"/>
      <c r="AV42" s="1" t="s">
        <v>21</v>
      </c>
      <c r="AX42" s="10">
        <f>'Building Prop &amp; Tariffs'!$Q$33</f>
        <v>1.4</v>
      </c>
      <c r="AY42" s="10">
        <f>'Building Prop &amp; Tariffs'!$R$33</f>
        <v>0</v>
      </c>
      <c r="AZ42" s="10">
        <f>'Building Prop &amp; Tariffs'!$S$33</f>
        <v>2</v>
      </c>
      <c r="BA42" s="10">
        <f>'Building Prop &amp; Tariffs'!$T$33</f>
        <v>1</v>
      </c>
      <c r="BB42" s="12">
        <f>'Building Prop &amp; Tariffs'!$U$33</f>
        <v>0.9</v>
      </c>
      <c r="BC42" s="12"/>
      <c r="BD42" s="12">
        <f>'Building Prop &amp; Tariffs'!$W$33</f>
        <v>0.9</v>
      </c>
      <c r="BE42" s="12">
        <f>'Building Prop &amp; Tariffs'!$X$33</f>
        <v>0</v>
      </c>
      <c r="BF42" s="11">
        <f>'Building Prop &amp; Tariffs'!$Y$33</f>
        <v>0</v>
      </c>
      <c r="BJ42" s="168"/>
      <c r="BK42" s="1" t="s">
        <v>21</v>
      </c>
      <c r="BM42" s="10">
        <f>'Building Prop &amp; Tariffs'!$Q$33</f>
        <v>1.4</v>
      </c>
      <c r="BN42" s="10">
        <f>'Building Prop &amp; Tariffs'!$R$33</f>
        <v>0</v>
      </c>
      <c r="BO42" s="10">
        <f>'Building Prop &amp; Tariffs'!$S$33</f>
        <v>2</v>
      </c>
      <c r="BP42" s="10">
        <f>'Building Prop &amp; Tariffs'!$T$33</f>
        <v>1</v>
      </c>
      <c r="BQ42" s="12">
        <f>'Building Prop &amp; Tariffs'!$U$33</f>
        <v>0.9</v>
      </c>
      <c r="BR42" s="12"/>
      <c r="BS42" s="12">
        <f>'Building Prop &amp; Tariffs'!$W$33</f>
        <v>0.9</v>
      </c>
      <c r="BT42" s="12">
        <f>'Building Prop &amp; Tariffs'!$X$33</f>
        <v>0</v>
      </c>
      <c r="BU42" s="11">
        <f>'Building Prop &amp; Tariffs'!$Y$33</f>
        <v>0</v>
      </c>
      <c r="BY42" s="168"/>
      <c r="BZ42" s="1" t="s">
        <v>21</v>
      </c>
      <c r="CB42" s="10">
        <f>'Building Prop &amp; Tariffs'!$Q$33</f>
        <v>1.4</v>
      </c>
      <c r="CC42" s="10">
        <f>'Building Prop &amp; Tariffs'!$R$33</f>
        <v>0</v>
      </c>
      <c r="CD42" s="10">
        <f>'Building Prop &amp; Tariffs'!$S$33</f>
        <v>2</v>
      </c>
      <c r="CE42" s="10">
        <f>'Building Prop &amp; Tariffs'!$T$33</f>
        <v>1</v>
      </c>
      <c r="CF42" s="12">
        <f>'Building Prop &amp; Tariffs'!$U$33</f>
        <v>0.9</v>
      </c>
      <c r="CG42" s="12"/>
      <c r="CH42" s="12">
        <f>'Building Prop &amp; Tariffs'!$W$33</f>
        <v>0.9</v>
      </c>
      <c r="CI42" s="12">
        <f>'Building Prop &amp; Tariffs'!$X$33</f>
        <v>0</v>
      </c>
      <c r="CJ42" s="11">
        <f>'Building Prop &amp; Tariffs'!$Y$33</f>
        <v>0</v>
      </c>
      <c r="CN42" s="168"/>
      <c r="CO42" s="1" t="s">
        <v>21</v>
      </c>
      <c r="CQ42" s="10">
        <f>'Building Prop &amp; Tariffs'!$Q$33</f>
        <v>1.4</v>
      </c>
      <c r="CR42" s="10">
        <f>'Building Prop &amp; Tariffs'!$R$33</f>
        <v>0</v>
      </c>
      <c r="CS42" s="10">
        <f>'Building Prop &amp; Tariffs'!$S$33</f>
        <v>2</v>
      </c>
      <c r="CT42" s="10">
        <f>'Building Prop &amp; Tariffs'!$T$33</f>
        <v>1</v>
      </c>
      <c r="CU42" s="12">
        <f>'Building Prop &amp; Tariffs'!$U$33</f>
        <v>0.9</v>
      </c>
      <c r="CV42" s="12"/>
      <c r="CW42" s="12">
        <f>'Building Prop &amp; Tariffs'!$W$33</f>
        <v>0.9</v>
      </c>
      <c r="CX42" s="12">
        <f>'Building Prop &amp; Tariffs'!$X$33</f>
        <v>0</v>
      </c>
      <c r="CY42" s="11">
        <f>'Building Prop &amp; Tariffs'!$Y$33</f>
        <v>0</v>
      </c>
      <c r="DC42" s="168"/>
      <c r="DD42" s="1" t="s">
        <v>21</v>
      </c>
      <c r="DF42" s="10">
        <f>'Building Prop &amp; Tariffs'!$Q$33</f>
        <v>1.4</v>
      </c>
      <c r="DG42" s="10">
        <f>'Building Prop &amp; Tariffs'!$R$33</f>
        <v>0</v>
      </c>
      <c r="DH42" s="10">
        <f>'Building Prop &amp; Tariffs'!$S$33</f>
        <v>2</v>
      </c>
      <c r="DI42" s="10">
        <f>'Building Prop &amp; Tariffs'!$T$33</f>
        <v>1</v>
      </c>
      <c r="DJ42" s="12">
        <f>'Building Prop &amp; Tariffs'!$U$33</f>
        <v>0.9</v>
      </c>
      <c r="DK42" s="12"/>
      <c r="DL42" s="12">
        <f>'Building Prop &amp; Tariffs'!$W$33</f>
        <v>0.9</v>
      </c>
      <c r="DM42" s="12">
        <f>'Building Prop &amp; Tariffs'!$X$33</f>
        <v>0</v>
      </c>
      <c r="DN42" s="11">
        <f>'Building Prop &amp; Tariffs'!$Y$33</f>
        <v>0</v>
      </c>
      <c r="DR42" s="168"/>
      <c r="DS42" s="1" t="s">
        <v>21</v>
      </c>
      <c r="DU42" s="10">
        <f>'Building Prop &amp; Tariffs'!$Q$33</f>
        <v>1.4</v>
      </c>
      <c r="DV42" s="10">
        <f>'Building Prop &amp; Tariffs'!$R$33</f>
        <v>0</v>
      </c>
      <c r="DW42" s="10">
        <f>'Building Prop &amp; Tariffs'!$S$33</f>
        <v>2</v>
      </c>
      <c r="DX42" s="10">
        <f>'Building Prop &amp; Tariffs'!$T$33</f>
        <v>1</v>
      </c>
      <c r="DY42" s="12">
        <f>'Building Prop &amp; Tariffs'!$U$33</f>
        <v>0.9</v>
      </c>
      <c r="DZ42" s="12"/>
      <c r="EA42" s="12">
        <f>'Building Prop &amp; Tariffs'!$W$33</f>
        <v>0.9</v>
      </c>
      <c r="EB42" s="12">
        <f>'Building Prop &amp; Tariffs'!$X$33</f>
        <v>0</v>
      </c>
      <c r="EC42" s="11">
        <f>'Building Prop &amp; Tariffs'!$Y$33</f>
        <v>0</v>
      </c>
      <c r="EG42" s="168"/>
      <c r="EH42" s="1" t="s">
        <v>21</v>
      </c>
      <c r="EJ42" s="10">
        <f>'Building Prop &amp; Tariffs'!$Q$33</f>
        <v>1.4</v>
      </c>
      <c r="EK42" s="10">
        <f>'Building Prop &amp; Tariffs'!$R$33</f>
        <v>0</v>
      </c>
      <c r="EL42" s="10">
        <f>'Building Prop &amp; Tariffs'!$S$33</f>
        <v>2</v>
      </c>
      <c r="EM42" s="10">
        <f>'Building Prop &amp; Tariffs'!$T$33</f>
        <v>1</v>
      </c>
      <c r="EN42" s="12">
        <f>'Building Prop &amp; Tariffs'!$U$33</f>
        <v>0.9</v>
      </c>
      <c r="EO42" s="12"/>
      <c r="EP42" s="12">
        <f>'Building Prop &amp; Tariffs'!$W$33</f>
        <v>0.9</v>
      </c>
      <c r="EQ42" s="12">
        <f>'Building Prop &amp; Tariffs'!$X$33</f>
        <v>0</v>
      </c>
      <c r="ER42" s="11">
        <f>'Building Prop &amp; Tariffs'!$Y$33</f>
        <v>0</v>
      </c>
      <c r="EV42" s="168"/>
      <c r="EW42" s="1" t="s">
        <v>21</v>
      </c>
      <c r="EY42" s="10">
        <f>'Building Prop &amp; Tariffs'!$Q$33</f>
        <v>1.4</v>
      </c>
      <c r="EZ42" s="10">
        <f>'Building Prop &amp; Tariffs'!$R$33</f>
        <v>0</v>
      </c>
      <c r="FA42" s="10">
        <f>'Building Prop &amp; Tariffs'!$S$33</f>
        <v>2</v>
      </c>
      <c r="FB42" s="10">
        <f>'Building Prop &amp; Tariffs'!$T$33</f>
        <v>1</v>
      </c>
      <c r="FC42" s="12">
        <f>'Building Prop &amp; Tariffs'!$U$33</f>
        <v>0.9</v>
      </c>
      <c r="FD42" s="12"/>
      <c r="FE42" s="12">
        <f>'Building Prop &amp; Tariffs'!$W$33</f>
        <v>0.9</v>
      </c>
      <c r="FF42" s="12">
        <f>'Building Prop &amp; Tariffs'!$X$33</f>
        <v>0</v>
      </c>
      <c r="FG42" s="11">
        <f>'Building Prop &amp; Tariffs'!$Y$33</f>
        <v>0</v>
      </c>
      <c r="FK42" s="168"/>
      <c r="FL42" s="1" t="s">
        <v>21</v>
      </c>
      <c r="FN42" s="10">
        <f>'Building Prop &amp; Tariffs'!$Q$33</f>
        <v>1.4</v>
      </c>
      <c r="FO42" s="10">
        <f>'Building Prop &amp; Tariffs'!$R$33</f>
        <v>0</v>
      </c>
      <c r="FP42" s="10">
        <f>'Building Prop &amp; Tariffs'!$S$33</f>
        <v>2</v>
      </c>
      <c r="FQ42" s="10">
        <f>'Building Prop &amp; Tariffs'!$T$33</f>
        <v>1</v>
      </c>
      <c r="FR42" s="12">
        <f>'Building Prop &amp; Tariffs'!$U$33</f>
        <v>0.9</v>
      </c>
      <c r="FS42" s="12"/>
      <c r="FT42" s="12">
        <f>'Building Prop &amp; Tariffs'!$W$33</f>
        <v>0.9</v>
      </c>
      <c r="FU42" s="12">
        <f>'Building Prop &amp; Tariffs'!$X$33</f>
        <v>0</v>
      </c>
      <c r="FV42" s="11">
        <f>'Building Prop &amp; Tariffs'!$Y$33</f>
        <v>0</v>
      </c>
      <c r="FZ42" s="144"/>
    </row>
    <row r="43" spans="2:182" x14ac:dyDescent="0.2">
      <c r="B43" s="168"/>
      <c r="C43" s="1" t="s">
        <v>27</v>
      </c>
      <c r="E43" s="10">
        <f>'Building Prop &amp; Tariffs'!$Q$34</f>
        <v>1.4</v>
      </c>
      <c r="F43" s="10">
        <f>'Building Prop &amp; Tariffs'!$R$34</f>
        <v>0</v>
      </c>
      <c r="G43" s="10">
        <f>'Building Prop &amp; Tariffs'!$S$34</f>
        <v>2</v>
      </c>
      <c r="H43" s="10">
        <f>'Building Prop &amp; Tariffs'!$T$34</f>
        <v>1</v>
      </c>
      <c r="I43" s="12">
        <f>'Building Prop &amp; Tariffs'!$U$34</f>
        <v>0</v>
      </c>
      <c r="J43" s="12">
        <f>'Building Prop &amp; Tariffs'!$V$34</f>
        <v>0.9</v>
      </c>
      <c r="K43" s="12"/>
      <c r="L43" s="12">
        <f>'Building Prop &amp; Tariffs'!$X$34</f>
        <v>0.9</v>
      </c>
      <c r="M43" s="11">
        <f>'Building Prop &amp; Tariffs'!$Y$34</f>
        <v>0</v>
      </c>
      <c r="Q43" s="168"/>
      <c r="R43" s="1" t="s">
        <v>27</v>
      </c>
      <c r="T43" s="10">
        <f>'Building Prop &amp; Tariffs'!$Q$34</f>
        <v>1.4</v>
      </c>
      <c r="U43" s="10">
        <f>'Building Prop &amp; Tariffs'!$R$34</f>
        <v>0</v>
      </c>
      <c r="V43" s="10">
        <f>'Building Prop &amp; Tariffs'!$S$34</f>
        <v>2</v>
      </c>
      <c r="W43" s="10">
        <f>'Building Prop &amp; Tariffs'!$T$34</f>
        <v>1</v>
      </c>
      <c r="X43" s="12">
        <f>'Building Prop &amp; Tariffs'!$U$34</f>
        <v>0</v>
      </c>
      <c r="Y43" s="12">
        <f>'Building Prop &amp; Tariffs'!$V$34</f>
        <v>0.9</v>
      </c>
      <c r="Z43" s="12"/>
      <c r="AA43" s="12">
        <f>'Building Prop &amp; Tariffs'!$X$34</f>
        <v>0.9</v>
      </c>
      <c r="AB43" s="11">
        <f>'Building Prop &amp; Tariffs'!$Y$34</f>
        <v>0</v>
      </c>
      <c r="AF43" s="168"/>
      <c r="AG43" s="1" t="s">
        <v>27</v>
      </c>
      <c r="AI43" s="10">
        <f>'Building Prop &amp; Tariffs'!$Q$34</f>
        <v>1.4</v>
      </c>
      <c r="AJ43" s="10">
        <f>'Building Prop &amp; Tariffs'!$R$34</f>
        <v>0</v>
      </c>
      <c r="AK43" s="10">
        <f>'Building Prop &amp; Tariffs'!$S$34</f>
        <v>2</v>
      </c>
      <c r="AL43" s="10">
        <f>'Building Prop &amp; Tariffs'!$T$34</f>
        <v>1</v>
      </c>
      <c r="AM43" s="12">
        <f>'Building Prop &amp; Tariffs'!$U$34</f>
        <v>0</v>
      </c>
      <c r="AN43" s="12">
        <f>'Building Prop &amp; Tariffs'!$V$34</f>
        <v>0.9</v>
      </c>
      <c r="AO43" s="12"/>
      <c r="AP43" s="12">
        <f>'Building Prop &amp; Tariffs'!$X$34</f>
        <v>0.9</v>
      </c>
      <c r="AQ43" s="11">
        <f>'Building Prop &amp; Tariffs'!$Y$34</f>
        <v>0</v>
      </c>
      <c r="AU43" s="168"/>
      <c r="AV43" s="1" t="s">
        <v>27</v>
      </c>
      <c r="AX43" s="10">
        <f>'Building Prop &amp; Tariffs'!$Q$34</f>
        <v>1.4</v>
      </c>
      <c r="AY43" s="10">
        <f>'Building Prop &amp; Tariffs'!$R$34</f>
        <v>0</v>
      </c>
      <c r="AZ43" s="10">
        <f>'Building Prop &amp; Tariffs'!$S$34</f>
        <v>2</v>
      </c>
      <c r="BA43" s="10">
        <f>'Building Prop &amp; Tariffs'!$T$34</f>
        <v>1</v>
      </c>
      <c r="BB43" s="12">
        <f>'Building Prop &amp; Tariffs'!$U$34</f>
        <v>0</v>
      </c>
      <c r="BC43" s="12">
        <f>'Building Prop &amp; Tariffs'!$V$34</f>
        <v>0.9</v>
      </c>
      <c r="BD43" s="12"/>
      <c r="BE43" s="12">
        <f>'Building Prop &amp; Tariffs'!$X$34</f>
        <v>0.9</v>
      </c>
      <c r="BF43" s="11">
        <f>'Building Prop &amp; Tariffs'!$Y$34</f>
        <v>0</v>
      </c>
      <c r="BJ43" s="168"/>
      <c r="BK43" s="1" t="s">
        <v>27</v>
      </c>
      <c r="BM43" s="10">
        <f>'Building Prop &amp; Tariffs'!$Q$34</f>
        <v>1.4</v>
      </c>
      <c r="BN43" s="10">
        <f>'Building Prop &amp; Tariffs'!$R$34</f>
        <v>0</v>
      </c>
      <c r="BO43" s="10">
        <f>'Building Prop &amp; Tariffs'!$S$34</f>
        <v>2</v>
      </c>
      <c r="BP43" s="10">
        <f>'Building Prop &amp; Tariffs'!$T$34</f>
        <v>1</v>
      </c>
      <c r="BQ43" s="12">
        <f>'Building Prop &amp; Tariffs'!$U$34</f>
        <v>0</v>
      </c>
      <c r="BR43" s="12">
        <f>'Building Prop &amp; Tariffs'!$V$34</f>
        <v>0.9</v>
      </c>
      <c r="BS43" s="12"/>
      <c r="BT43" s="12">
        <f>'Building Prop &amp; Tariffs'!$X$34</f>
        <v>0.9</v>
      </c>
      <c r="BU43" s="11">
        <f>'Building Prop &amp; Tariffs'!$Y$34</f>
        <v>0</v>
      </c>
      <c r="BY43" s="168"/>
      <c r="BZ43" s="1" t="s">
        <v>27</v>
      </c>
      <c r="CB43" s="10">
        <f>'Building Prop &amp; Tariffs'!$Q$34</f>
        <v>1.4</v>
      </c>
      <c r="CC43" s="10">
        <f>'Building Prop &amp; Tariffs'!$R$34</f>
        <v>0</v>
      </c>
      <c r="CD43" s="10">
        <f>'Building Prop &amp; Tariffs'!$S$34</f>
        <v>2</v>
      </c>
      <c r="CE43" s="10">
        <f>'Building Prop &amp; Tariffs'!$T$34</f>
        <v>1</v>
      </c>
      <c r="CF43" s="12">
        <f>'Building Prop &amp; Tariffs'!$U$34</f>
        <v>0</v>
      </c>
      <c r="CG43" s="12">
        <f>'Building Prop &amp; Tariffs'!$V$34</f>
        <v>0.9</v>
      </c>
      <c r="CH43" s="12"/>
      <c r="CI43" s="12">
        <f>'Building Prop &amp; Tariffs'!$X$34</f>
        <v>0.9</v>
      </c>
      <c r="CJ43" s="11">
        <f>'Building Prop &amp; Tariffs'!$Y$34</f>
        <v>0</v>
      </c>
      <c r="CN43" s="168"/>
      <c r="CO43" s="1" t="s">
        <v>27</v>
      </c>
      <c r="CQ43" s="10">
        <f>'Building Prop &amp; Tariffs'!$Q$34</f>
        <v>1.4</v>
      </c>
      <c r="CR43" s="10">
        <f>'Building Prop &amp; Tariffs'!$R$34</f>
        <v>0</v>
      </c>
      <c r="CS43" s="10">
        <f>'Building Prop &amp; Tariffs'!$S$34</f>
        <v>2</v>
      </c>
      <c r="CT43" s="10">
        <f>'Building Prop &amp; Tariffs'!$T$34</f>
        <v>1</v>
      </c>
      <c r="CU43" s="12">
        <f>'Building Prop &amp; Tariffs'!$U$34</f>
        <v>0</v>
      </c>
      <c r="CV43" s="12">
        <f>'Building Prop &amp; Tariffs'!$V$34</f>
        <v>0.9</v>
      </c>
      <c r="CW43" s="12"/>
      <c r="CX43" s="12">
        <f>'Building Prop &amp; Tariffs'!$X$34</f>
        <v>0.9</v>
      </c>
      <c r="CY43" s="11">
        <f>'Building Prop &amp; Tariffs'!$Y$34</f>
        <v>0</v>
      </c>
      <c r="DC43" s="168"/>
      <c r="DD43" s="1" t="s">
        <v>27</v>
      </c>
      <c r="DF43" s="10">
        <f>'Building Prop &amp; Tariffs'!$Q$34</f>
        <v>1.4</v>
      </c>
      <c r="DG43" s="10">
        <f>'Building Prop &amp; Tariffs'!$R$34</f>
        <v>0</v>
      </c>
      <c r="DH43" s="10">
        <f>'Building Prop &amp; Tariffs'!$S$34</f>
        <v>2</v>
      </c>
      <c r="DI43" s="10">
        <f>'Building Prop &amp; Tariffs'!$T$34</f>
        <v>1</v>
      </c>
      <c r="DJ43" s="12">
        <f>'Building Prop &amp; Tariffs'!$U$34</f>
        <v>0</v>
      </c>
      <c r="DK43" s="12">
        <f>'Building Prop &amp; Tariffs'!$V$34</f>
        <v>0.9</v>
      </c>
      <c r="DL43" s="12"/>
      <c r="DM43" s="12">
        <f>'Building Prop &amp; Tariffs'!$X$34</f>
        <v>0.9</v>
      </c>
      <c r="DN43" s="11">
        <f>'Building Prop &amp; Tariffs'!$Y$34</f>
        <v>0</v>
      </c>
      <c r="DR43" s="168"/>
      <c r="DS43" s="1" t="s">
        <v>27</v>
      </c>
      <c r="DU43" s="10">
        <f>'Building Prop &amp; Tariffs'!$Q$34</f>
        <v>1.4</v>
      </c>
      <c r="DV43" s="10">
        <f>'Building Prop &amp; Tariffs'!$R$34</f>
        <v>0</v>
      </c>
      <c r="DW43" s="10">
        <f>'Building Prop &amp; Tariffs'!$S$34</f>
        <v>2</v>
      </c>
      <c r="DX43" s="10">
        <f>'Building Prop &amp; Tariffs'!$T$34</f>
        <v>1</v>
      </c>
      <c r="DY43" s="12">
        <f>'Building Prop &amp; Tariffs'!$U$34</f>
        <v>0</v>
      </c>
      <c r="DZ43" s="12">
        <f>'Building Prop &amp; Tariffs'!$V$34</f>
        <v>0.9</v>
      </c>
      <c r="EA43" s="12"/>
      <c r="EB43" s="12">
        <f>'Building Prop &amp; Tariffs'!$X$34</f>
        <v>0.9</v>
      </c>
      <c r="EC43" s="11">
        <f>'Building Prop &amp; Tariffs'!$Y$34</f>
        <v>0</v>
      </c>
      <c r="EG43" s="168"/>
      <c r="EH43" s="1" t="s">
        <v>27</v>
      </c>
      <c r="EJ43" s="10">
        <f>'Building Prop &amp; Tariffs'!$Q$34</f>
        <v>1.4</v>
      </c>
      <c r="EK43" s="10">
        <f>'Building Prop &amp; Tariffs'!$R$34</f>
        <v>0</v>
      </c>
      <c r="EL43" s="10">
        <f>'Building Prop &amp; Tariffs'!$S$34</f>
        <v>2</v>
      </c>
      <c r="EM43" s="10">
        <f>'Building Prop &amp; Tariffs'!$T$34</f>
        <v>1</v>
      </c>
      <c r="EN43" s="12">
        <f>'Building Prop &amp; Tariffs'!$U$34</f>
        <v>0</v>
      </c>
      <c r="EO43" s="12">
        <f>'Building Prop &amp; Tariffs'!$V$34</f>
        <v>0.9</v>
      </c>
      <c r="EP43" s="12"/>
      <c r="EQ43" s="12">
        <f>'Building Prop &amp; Tariffs'!$X$34</f>
        <v>0.9</v>
      </c>
      <c r="ER43" s="11">
        <f>'Building Prop &amp; Tariffs'!$Y$34</f>
        <v>0</v>
      </c>
      <c r="EV43" s="168"/>
      <c r="EW43" s="1" t="s">
        <v>27</v>
      </c>
      <c r="EY43" s="10">
        <f>'Building Prop &amp; Tariffs'!$Q$34</f>
        <v>1.4</v>
      </c>
      <c r="EZ43" s="10">
        <f>'Building Prop &amp; Tariffs'!$R$34</f>
        <v>0</v>
      </c>
      <c r="FA43" s="10">
        <f>'Building Prop &amp; Tariffs'!$S$34</f>
        <v>2</v>
      </c>
      <c r="FB43" s="10">
        <f>'Building Prop &amp; Tariffs'!$T$34</f>
        <v>1</v>
      </c>
      <c r="FC43" s="12">
        <f>'Building Prop &amp; Tariffs'!$U$34</f>
        <v>0</v>
      </c>
      <c r="FD43" s="12">
        <f>'Building Prop &amp; Tariffs'!$V$34</f>
        <v>0.9</v>
      </c>
      <c r="FE43" s="12"/>
      <c r="FF43" s="12">
        <f>'Building Prop &amp; Tariffs'!$X$34</f>
        <v>0.9</v>
      </c>
      <c r="FG43" s="11">
        <f>'Building Prop &amp; Tariffs'!$Y$34</f>
        <v>0</v>
      </c>
      <c r="FK43" s="168"/>
      <c r="FL43" s="1" t="s">
        <v>27</v>
      </c>
      <c r="FN43" s="10">
        <f>'Building Prop &amp; Tariffs'!$Q$34</f>
        <v>1.4</v>
      </c>
      <c r="FO43" s="10">
        <f>'Building Prop &amp; Tariffs'!$R$34</f>
        <v>0</v>
      </c>
      <c r="FP43" s="10">
        <f>'Building Prop &amp; Tariffs'!$S$34</f>
        <v>2</v>
      </c>
      <c r="FQ43" s="10">
        <f>'Building Prop &amp; Tariffs'!$T$34</f>
        <v>1</v>
      </c>
      <c r="FR43" s="12">
        <f>'Building Prop &amp; Tariffs'!$U$34</f>
        <v>0</v>
      </c>
      <c r="FS43" s="12">
        <f>'Building Prop &amp; Tariffs'!$V$34</f>
        <v>0.9</v>
      </c>
      <c r="FT43" s="12"/>
      <c r="FU43" s="12">
        <f>'Building Prop &amp; Tariffs'!$X$34</f>
        <v>0.9</v>
      </c>
      <c r="FV43" s="11">
        <f>'Building Prop &amp; Tariffs'!$Y$34</f>
        <v>0</v>
      </c>
      <c r="FZ43" s="144"/>
    </row>
    <row r="44" spans="2:182" x14ac:dyDescent="0.2">
      <c r="B44" s="168"/>
      <c r="C44" s="1" t="s">
        <v>19</v>
      </c>
      <c r="E44" s="10">
        <f>'Building Prop &amp; Tariffs'!$Q$35</f>
        <v>1.4</v>
      </c>
      <c r="F44" s="10">
        <f>'Building Prop &amp; Tariffs'!$R$35</f>
        <v>0</v>
      </c>
      <c r="G44" s="10">
        <f>'Building Prop &amp; Tariffs'!$S$35</f>
        <v>2</v>
      </c>
      <c r="H44" s="10">
        <f>'Building Prop &amp; Tariffs'!$T$35</f>
        <v>2</v>
      </c>
      <c r="I44" s="12">
        <f>'Building Prop &amp; Tariffs'!$U$35</f>
        <v>0</v>
      </c>
      <c r="J44" s="12">
        <f>'Building Prop &amp; Tariffs'!$V$35</f>
        <v>0</v>
      </c>
      <c r="K44" s="12">
        <f>'Building Prop &amp; Tariffs'!$W$35</f>
        <v>0.9</v>
      </c>
      <c r="L44" s="12"/>
      <c r="M44" s="11">
        <f>'Building Prop &amp; Tariffs'!$Y$35</f>
        <v>1.9</v>
      </c>
      <c r="Q44" s="168"/>
      <c r="R44" s="1" t="s">
        <v>19</v>
      </c>
      <c r="T44" s="10">
        <f>'Building Prop &amp; Tariffs'!$Q$35</f>
        <v>1.4</v>
      </c>
      <c r="U44" s="10">
        <f>'Building Prop &amp; Tariffs'!$R$35</f>
        <v>0</v>
      </c>
      <c r="V44" s="10">
        <f>'Building Prop &amp; Tariffs'!$S$35</f>
        <v>2</v>
      </c>
      <c r="W44" s="10">
        <f>'Building Prop &amp; Tariffs'!$T$35</f>
        <v>2</v>
      </c>
      <c r="X44" s="12">
        <f>'Building Prop &amp; Tariffs'!$U$35</f>
        <v>0</v>
      </c>
      <c r="Y44" s="12">
        <f>'Building Prop &amp; Tariffs'!$V$35</f>
        <v>0</v>
      </c>
      <c r="Z44" s="12">
        <f>'Building Prop &amp; Tariffs'!$W$35</f>
        <v>0.9</v>
      </c>
      <c r="AA44" s="12"/>
      <c r="AB44" s="11">
        <f>'Building Prop &amp; Tariffs'!$Y$35</f>
        <v>1.9</v>
      </c>
      <c r="AF44" s="168"/>
      <c r="AG44" s="1" t="s">
        <v>19</v>
      </c>
      <c r="AI44" s="10">
        <f>'Building Prop &amp; Tariffs'!$Q$35</f>
        <v>1.4</v>
      </c>
      <c r="AJ44" s="10">
        <f>'Building Prop &amp; Tariffs'!$R$35</f>
        <v>0</v>
      </c>
      <c r="AK44" s="10">
        <f>'Building Prop &amp; Tariffs'!$S$35</f>
        <v>2</v>
      </c>
      <c r="AL44" s="10">
        <f>'Building Prop &amp; Tariffs'!$T$35</f>
        <v>2</v>
      </c>
      <c r="AM44" s="12">
        <f>'Building Prop &amp; Tariffs'!$U$35</f>
        <v>0</v>
      </c>
      <c r="AN44" s="12">
        <f>'Building Prop &amp; Tariffs'!$V$35</f>
        <v>0</v>
      </c>
      <c r="AO44" s="12">
        <f>'Building Prop &amp; Tariffs'!$W$35</f>
        <v>0.9</v>
      </c>
      <c r="AP44" s="12"/>
      <c r="AQ44" s="11">
        <f>'Building Prop &amp; Tariffs'!$Y$35</f>
        <v>1.9</v>
      </c>
      <c r="AU44" s="168"/>
      <c r="AV44" s="1" t="s">
        <v>19</v>
      </c>
      <c r="AX44" s="10">
        <f>'Building Prop &amp; Tariffs'!$Q$35</f>
        <v>1.4</v>
      </c>
      <c r="AY44" s="10">
        <f>'Building Prop &amp; Tariffs'!$R$35</f>
        <v>0</v>
      </c>
      <c r="AZ44" s="10">
        <f>'Building Prop &amp; Tariffs'!$S$35</f>
        <v>2</v>
      </c>
      <c r="BA44" s="10">
        <f>'Building Prop &amp; Tariffs'!$T$35</f>
        <v>2</v>
      </c>
      <c r="BB44" s="12">
        <f>'Building Prop &amp; Tariffs'!$U$35</f>
        <v>0</v>
      </c>
      <c r="BC44" s="12">
        <f>'Building Prop &amp; Tariffs'!$V$35</f>
        <v>0</v>
      </c>
      <c r="BD44" s="12">
        <f>'Building Prop &amp; Tariffs'!$W$35</f>
        <v>0.9</v>
      </c>
      <c r="BE44" s="12"/>
      <c r="BF44" s="11">
        <f>'Building Prop &amp; Tariffs'!$Y$35</f>
        <v>1.9</v>
      </c>
      <c r="BJ44" s="168"/>
      <c r="BK44" s="1" t="s">
        <v>19</v>
      </c>
      <c r="BM44" s="10">
        <f>'Building Prop &amp; Tariffs'!$Q$35</f>
        <v>1.4</v>
      </c>
      <c r="BN44" s="10">
        <f>'Building Prop &amp; Tariffs'!$R$35</f>
        <v>0</v>
      </c>
      <c r="BO44" s="10">
        <f>'Building Prop &amp; Tariffs'!$S$35</f>
        <v>2</v>
      </c>
      <c r="BP44" s="10">
        <f>'Building Prop &amp; Tariffs'!$T$35</f>
        <v>2</v>
      </c>
      <c r="BQ44" s="12">
        <f>'Building Prop &amp; Tariffs'!$U$35</f>
        <v>0</v>
      </c>
      <c r="BR44" s="12">
        <f>'Building Prop &amp; Tariffs'!$V$35</f>
        <v>0</v>
      </c>
      <c r="BS44" s="12">
        <f>'Building Prop &amp; Tariffs'!$W$35</f>
        <v>0.9</v>
      </c>
      <c r="BT44" s="12"/>
      <c r="BU44" s="11">
        <f>'Building Prop &amp; Tariffs'!$Y$35</f>
        <v>1.9</v>
      </c>
      <c r="BY44" s="168"/>
      <c r="BZ44" s="1" t="s">
        <v>19</v>
      </c>
      <c r="CB44" s="10">
        <f>'Building Prop &amp; Tariffs'!$Q$35</f>
        <v>1.4</v>
      </c>
      <c r="CC44" s="10">
        <f>'Building Prop &amp; Tariffs'!$R$35</f>
        <v>0</v>
      </c>
      <c r="CD44" s="10">
        <f>'Building Prop &amp; Tariffs'!$S$35</f>
        <v>2</v>
      </c>
      <c r="CE44" s="10">
        <f>'Building Prop &amp; Tariffs'!$T$35</f>
        <v>2</v>
      </c>
      <c r="CF44" s="12">
        <f>'Building Prop &amp; Tariffs'!$U$35</f>
        <v>0</v>
      </c>
      <c r="CG44" s="12">
        <f>'Building Prop &amp; Tariffs'!$V$35</f>
        <v>0</v>
      </c>
      <c r="CH44" s="12">
        <f>'Building Prop &amp; Tariffs'!$W$35</f>
        <v>0.9</v>
      </c>
      <c r="CI44" s="12"/>
      <c r="CJ44" s="11">
        <f>'Building Prop &amp; Tariffs'!$Y$35</f>
        <v>1.9</v>
      </c>
      <c r="CN44" s="168"/>
      <c r="CO44" s="1" t="s">
        <v>19</v>
      </c>
      <c r="CQ44" s="10">
        <f>'Building Prop &amp; Tariffs'!$Q$35</f>
        <v>1.4</v>
      </c>
      <c r="CR44" s="10">
        <f>'Building Prop &amp; Tariffs'!$R$35</f>
        <v>0</v>
      </c>
      <c r="CS44" s="10">
        <f>'Building Prop &amp; Tariffs'!$S$35</f>
        <v>2</v>
      </c>
      <c r="CT44" s="10">
        <f>'Building Prop &amp; Tariffs'!$T$35</f>
        <v>2</v>
      </c>
      <c r="CU44" s="12">
        <f>'Building Prop &amp; Tariffs'!$U$35</f>
        <v>0</v>
      </c>
      <c r="CV44" s="12">
        <f>'Building Prop &amp; Tariffs'!$V$35</f>
        <v>0</v>
      </c>
      <c r="CW44" s="12">
        <f>'Building Prop &amp; Tariffs'!$W$35</f>
        <v>0.9</v>
      </c>
      <c r="CX44" s="12"/>
      <c r="CY44" s="11">
        <f>'Building Prop &amp; Tariffs'!$Y$35</f>
        <v>1.9</v>
      </c>
      <c r="DC44" s="168"/>
      <c r="DD44" s="1" t="s">
        <v>19</v>
      </c>
      <c r="DF44" s="10">
        <f>'Building Prop &amp; Tariffs'!$Q$35</f>
        <v>1.4</v>
      </c>
      <c r="DG44" s="10">
        <f>'Building Prop &amp; Tariffs'!$R$35</f>
        <v>0</v>
      </c>
      <c r="DH44" s="10">
        <f>'Building Prop &amp; Tariffs'!$S$35</f>
        <v>2</v>
      </c>
      <c r="DI44" s="10">
        <f>'Building Prop &amp; Tariffs'!$T$35</f>
        <v>2</v>
      </c>
      <c r="DJ44" s="12">
        <f>'Building Prop &amp; Tariffs'!$U$35</f>
        <v>0</v>
      </c>
      <c r="DK44" s="12">
        <f>'Building Prop &amp; Tariffs'!$V$35</f>
        <v>0</v>
      </c>
      <c r="DL44" s="12">
        <f>'Building Prop &amp; Tariffs'!$W$35</f>
        <v>0.9</v>
      </c>
      <c r="DM44" s="12"/>
      <c r="DN44" s="11">
        <f>'Building Prop &amp; Tariffs'!$Y$35</f>
        <v>1.9</v>
      </c>
      <c r="DR44" s="168"/>
      <c r="DS44" s="1" t="s">
        <v>19</v>
      </c>
      <c r="DU44" s="10">
        <f>'Building Prop &amp; Tariffs'!$Q$35</f>
        <v>1.4</v>
      </c>
      <c r="DV44" s="10">
        <f>'Building Prop &amp; Tariffs'!$R$35</f>
        <v>0</v>
      </c>
      <c r="DW44" s="10">
        <f>'Building Prop &amp; Tariffs'!$S$35</f>
        <v>2</v>
      </c>
      <c r="DX44" s="10">
        <f>'Building Prop &amp; Tariffs'!$T$35</f>
        <v>2</v>
      </c>
      <c r="DY44" s="12">
        <f>'Building Prop &amp; Tariffs'!$U$35</f>
        <v>0</v>
      </c>
      <c r="DZ44" s="12">
        <f>'Building Prop &amp; Tariffs'!$V$35</f>
        <v>0</v>
      </c>
      <c r="EA44" s="12">
        <f>'Building Prop &amp; Tariffs'!$W$35</f>
        <v>0.9</v>
      </c>
      <c r="EB44" s="12"/>
      <c r="EC44" s="11">
        <f>'Building Prop &amp; Tariffs'!$Y$35</f>
        <v>1.9</v>
      </c>
      <c r="EG44" s="168"/>
      <c r="EH44" s="1" t="s">
        <v>19</v>
      </c>
      <c r="EJ44" s="10">
        <f>'Building Prop &amp; Tariffs'!$Q$35</f>
        <v>1.4</v>
      </c>
      <c r="EK44" s="10">
        <f>'Building Prop &amp; Tariffs'!$R$35</f>
        <v>0</v>
      </c>
      <c r="EL44" s="10">
        <f>'Building Prop &amp; Tariffs'!$S$35</f>
        <v>2</v>
      </c>
      <c r="EM44" s="10">
        <f>'Building Prop &amp; Tariffs'!$T$35</f>
        <v>2</v>
      </c>
      <c r="EN44" s="12">
        <f>'Building Prop &amp; Tariffs'!$U$35</f>
        <v>0</v>
      </c>
      <c r="EO44" s="12">
        <f>'Building Prop &amp; Tariffs'!$V$35</f>
        <v>0</v>
      </c>
      <c r="EP44" s="12">
        <f>'Building Prop &amp; Tariffs'!$W$35</f>
        <v>0.9</v>
      </c>
      <c r="EQ44" s="12"/>
      <c r="ER44" s="11">
        <f>'Building Prop &amp; Tariffs'!$Y$35</f>
        <v>1.9</v>
      </c>
      <c r="EV44" s="168"/>
      <c r="EW44" s="1" t="s">
        <v>19</v>
      </c>
      <c r="EY44" s="10">
        <f>'Building Prop &amp; Tariffs'!$Q$35</f>
        <v>1.4</v>
      </c>
      <c r="EZ44" s="10">
        <f>'Building Prop &amp; Tariffs'!$R$35</f>
        <v>0</v>
      </c>
      <c r="FA44" s="10">
        <f>'Building Prop &amp; Tariffs'!$S$35</f>
        <v>2</v>
      </c>
      <c r="FB44" s="10">
        <f>'Building Prop &amp; Tariffs'!$T$35</f>
        <v>2</v>
      </c>
      <c r="FC44" s="12">
        <f>'Building Prop &amp; Tariffs'!$U$35</f>
        <v>0</v>
      </c>
      <c r="FD44" s="12">
        <f>'Building Prop &amp; Tariffs'!$V$35</f>
        <v>0</v>
      </c>
      <c r="FE44" s="12">
        <f>'Building Prop &amp; Tariffs'!$W$35</f>
        <v>0.9</v>
      </c>
      <c r="FF44" s="12"/>
      <c r="FG44" s="11">
        <f>'Building Prop &amp; Tariffs'!$Y$35</f>
        <v>1.9</v>
      </c>
      <c r="FK44" s="168"/>
      <c r="FL44" s="1" t="s">
        <v>19</v>
      </c>
      <c r="FN44" s="10">
        <f>'Building Prop &amp; Tariffs'!$Q$35</f>
        <v>1.4</v>
      </c>
      <c r="FO44" s="10">
        <f>'Building Prop &amp; Tariffs'!$R$35</f>
        <v>0</v>
      </c>
      <c r="FP44" s="10">
        <f>'Building Prop &amp; Tariffs'!$S$35</f>
        <v>2</v>
      </c>
      <c r="FQ44" s="10">
        <f>'Building Prop &amp; Tariffs'!$T$35</f>
        <v>2</v>
      </c>
      <c r="FR44" s="12">
        <f>'Building Prop &amp; Tariffs'!$U$35</f>
        <v>0</v>
      </c>
      <c r="FS44" s="12">
        <f>'Building Prop &amp; Tariffs'!$V$35</f>
        <v>0</v>
      </c>
      <c r="FT44" s="12">
        <f>'Building Prop &amp; Tariffs'!$W$35</f>
        <v>0.9</v>
      </c>
      <c r="FU44" s="12"/>
      <c r="FV44" s="11">
        <f>'Building Prop &amp; Tariffs'!$Y$35</f>
        <v>1.9</v>
      </c>
      <c r="FZ44" s="144"/>
    </row>
    <row r="45" spans="2:182" x14ac:dyDescent="0.2">
      <c r="B45" s="168"/>
      <c r="C45" s="1" t="s">
        <v>35</v>
      </c>
      <c r="E45" s="11">
        <f>'Building Prop &amp; Tariffs'!$Q$36</f>
        <v>0</v>
      </c>
      <c r="F45" s="11">
        <f>'Building Prop &amp; Tariffs'!$R$36</f>
        <v>0</v>
      </c>
      <c r="G45" s="11">
        <f>'Building Prop &amp; Tariffs'!$S$36</f>
        <v>0</v>
      </c>
      <c r="H45" s="11">
        <f>'Building Prop &amp; Tariffs'!$T$36</f>
        <v>0</v>
      </c>
      <c r="I45" s="11">
        <f>'Building Prop &amp; Tariffs'!$U$36</f>
        <v>0</v>
      </c>
      <c r="J45" s="11">
        <f>'Building Prop &amp; Tariffs'!$V$36</f>
        <v>0</v>
      </c>
      <c r="K45" s="11">
        <f>'Building Prop &amp; Tariffs'!$W$36</f>
        <v>0</v>
      </c>
      <c r="L45" s="11">
        <f>'Building Prop &amp; Tariffs'!$X$36</f>
        <v>1.9</v>
      </c>
      <c r="M45" s="11"/>
      <c r="Q45" s="168"/>
      <c r="R45" s="1" t="s">
        <v>35</v>
      </c>
      <c r="T45" s="11">
        <f>'Building Prop &amp; Tariffs'!$Q$36</f>
        <v>0</v>
      </c>
      <c r="U45" s="11">
        <f>'Building Prop &amp; Tariffs'!$R$36</f>
        <v>0</v>
      </c>
      <c r="V45" s="11">
        <f>'Building Prop &amp; Tariffs'!$S$36</f>
        <v>0</v>
      </c>
      <c r="W45" s="11">
        <f>'Building Prop &amp; Tariffs'!$T$36</f>
        <v>0</v>
      </c>
      <c r="X45" s="11">
        <f>'Building Prop &amp; Tariffs'!$U$36</f>
        <v>0</v>
      </c>
      <c r="Y45" s="11">
        <f>'Building Prop &amp; Tariffs'!$V$36</f>
        <v>0</v>
      </c>
      <c r="Z45" s="11">
        <f>'Building Prop &amp; Tariffs'!$W$36</f>
        <v>0</v>
      </c>
      <c r="AA45" s="11">
        <f>'Building Prop &amp; Tariffs'!$X$36</f>
        <v>1.9</v>
      </c>
      <c r="AB45" s="11"/>
      <c r="AF45" s="168"/>
      <c r="AG45" s="1" t="s">
        <v>35</v>
      </c>
      <c r="AI45" s="11">
        <f>'Building Prop &amp; Tariffs'!$Q$36</f>
        <v>0</v>
      </c>
      <c r="AJ45" s="11">
        <f>'Building Prop &amp; Tariffs'!$R$36</f>
        <v>0</v>
      </c>
      <c r="AK45" s="11">
        <f>'Building Prop &amp; Tariffs'!$S$36</f>
        <v>0</v>
      </c>
      <c r="AL45" s="11">
        <f>'Building Prop &amp; Tariffs'!$T$36</f>
        <v>0</v>
      </c>
      <c r="AM45" s="11">
        <f>'Building Prop &amp; Tariffs'!$U$36</f>
        <v>0</v>
      </c>
      <c r="AN45" s="11">
        <f>'Building Prop &amp; Tariffs'!$V$36</f>
        <v>0</v>
      </c>
      <c r="AO45" s="11">
        <f>'Building Prop &amp; Tariffs'!$W$36</f>
        <v>0</v>
      </c>
      <c r="AP45" s="11">
        <f>'Building Prop &amp; Tariffs'!$X$36</f>
        <v>1.9</v>
      </c>
      <c r="AQ45" s="11"/>
      <c r="AU45" s="168"/>
      <c r="AV45" s="1" t="s">
        <v>35</v>
      </c>
      <c r="AX45" s="11">
        <f>'Building Prop &amp; Tariffs'!$Q$36</f>
        <v>0</v>
      </c>
      <c r="AY45" s="11">
        <f>'Building Prop &amp; Tariffs'!$R$36</f>
        <v>0</v>
      </c>
      <c r="AZ45" s="11">
        <f>'Building Prop &amp; Tariffs'!$S$36</f>
        <v>0</v>
      </c>
      <c r="BA45" s="11">
        <f>'Building Prop &amp; Tariffs'!$T$36</f>
        <v>0</v>
      </c>
      <c r="BB45" s="11">
        <f>'Building Prop &amp; Tariffs'!$U$36</f>
        <v>0</v>
      </c>
      <c r="BC45" s="11">
        <f>'Building Prop &amp; Tariffs'!$V$36</f>
        <v>0</v>
      </c>
      <c r="BD45" s="11">
        <f>'Building Prop &amp; Tariffs'!$W$36</f>
        <v>0</v>
      </c>
      <c r="BE45" s="11">
        <f>'Building Prop &amp; Tariffs'!$X$36</f>
        <v>1.9</v>
      </c>
      <c r="BF45" s="11"/>
      <c r="BJ45" s="168"/>
      <c r="BK45" s="1" t="s">
        <v>35</v>
      </c>
      <c r="BM45" s="11">
        <f>'Building Prop &amp; Tariffs'!$Q$36</f>
        <v>0</v>
      </c>
      <c r="BN45" s="11">
        <f>'Building Prop &amp; Tariffs'!$R$36</f>
        <v>0</v>
      </c>
      <c r="BO45" s="11">
        <f>'Building Prop &amp; Tariffs'!$S$36</f>
        <v>0</v>
      </c>
      <c r="BP45" s="11">
        <f>'Building Prop &amp; Tariffs'!$T$36</f>
        <v>0</v>
      </c>
      <c r="BQ45" s="11">
        <f>'Building Prop &amp; Tariffs'!$U$36</f>
        <v>0</v>
      </c>
      <c r="BR45" s="11">
        <f>'Building Prop &amp; Tariffs'!$V$36</f>
        <v>0</v>
      </c>
      <c r="BS45" s="11">
        <f>'Building Prop &amp; Tariffs'!$W$36</f>
        <v>0</v>
      </c>
      <c r="BT45" s="11">
        <f>'Building Prop &amp; Tariffs'!$X$36</f>
        <v>1.9</v>
      </c>
      <c r="BU45" s="11"/>
      <c r="BY45" s="168"/>
      <c r="BZ45" s="1" t="s">
        <v>35</v>
      </c>
      <c r="CB45" s="11">
        <f>'Building Prop &amp; Tariffs'!$Q$36</f>
        <v>0</v>
      </c>
      <c r="CC45" s="11">
        <f>'Building Prop &amp; Tariffs'!$R$36</f>
        <v>0</v>
      </c>
      <c r="CD45" s="11">
        <f>'Building Prop &amp; Tariffs'!$S$36</f>
        <v>0</v>
      </c>
      <c r="CE45" s="11">
        <f>'Building Prop &amp; Tariffs'!$T$36</f>
        <v>0</v>
      </c>
      <c r="CF45" s="11">
        <f>'Building Prop &amp; Tariffs'!$U$36</f>
        <v>0</v>
      </c>
      <c r="CG45" s="11">
        <f>'Building Prop &amp; Tariffs'!$V$36</f>
        <v>0</v>
      </c>
      <c r="CH45" s="11">
        <f>'Building Prop &amp; Tariffs'!$W$36</f>
        <v>0</v>
      </c>
      <c r="CI45" s="11">
        <f>'Building Prop &amp; Tariffs'!$X$36</f>
        <v>1.9</v>
      </c>
      <c r="CJ45" s="11"/>
      <c r="CN45" s="168"/>
      <c r="CO45" s="1" t="s">
        <v>35</v>
      </c>
      <c r="CQ45" s="11">
        <f>'Building Prop &amp; Tariffs'!$Q$36</f>
        <v>0</v>
      </c>
      <c r="CR45" s="11">
        <f>'Building Prop &amp; Tariffs'!$R$36</f>
        <v>0</v>
      </c>
      <c r="CS45" s="11">
        <f>'Building Prop &amp; Tariffs'!$S$36</f>
        <v>0</v>
      </c>
      <c r="CT45" s="11">
        <f>'Building Prop &amp; Tariffs'!$T$36</f>
        <v>0</v>
      </c>
      <c r="CU45" s="11">
        <f>'Building Prop &amp; Tariffs'!$U$36</f>
        <v>0</v>
      </c>
      <c r="CV45" s="11">
        <f>'Building Prop &amp; Tariffs'!$V$36</f>
        <v>0</v>
      </c>
      <c r="CW45" s="11">
        <f>'Building Prop &amp; Tariffs'!$W$36</f>
        <v>0</v>
      </c>
      <c r="CX45" s="11">
        <f>'Building Prop &amp; Tariffs'!$X$36</f>
        <v>1.9</v>
      </c>
      <c r="CY45" s="11"/>
      <c r="DC45" s="168"/>
      <c r="DD45" s="1" t="s">
        <v>35</v>
      </c>
      <c r="DF45" s="11">
        <f>'Building Prop &amp; Tariffs'!$Q$36</f>
        <v>0</v>
      </c>
      <c r="DG45" s="11">
        <f>'Building Prop &amp; Tariffs'!$R$36</f>
        <v>0</v>
      </c>
      <c r="DH45" s="11">
        <f>'Building Prop &amp; Tariffs'!$S$36</f>
        <v>0</v>
      </c>
      <c r="DI45" s="11">
        <f>'Building Prop &amp; Tariffs'!$T$36</f>
        <v>0</v>
      </c>
      <c r="DJ45" s="11">
        <f>'Building Prop &amp; Tariffs'!$U$36</f>
        <v>0</v>
      </c>
      <c r="DK45" s="11">
        <f>'Building Prop &amp; Tariffs'!$V$36</f>
        <v>0</v>
      </c>
      <c r="DL45" s="11">
        <f>'Building Prop &amp; Tariffs'!$W$36</f>
        <v>0</v>
      </c>
      <c r="DM45" s="11">
        <f>'Building Prop &amp; Tariffs'!$X$36</f>
        <v>1.9</v>
      </c>
      <c r="DN45" s="11"/>
      <c r="DR45" s="168"/>
      <c r="DS45" s="1" t="s">
        <v>35</v>
      </c>
      <c r="DU45" s="11">
        <f>'Building Prop &amp; Tariffs'!$Q$36</f>
        <v>0</v>
      </c>
      <c r="DV45" s="11">
        <f>'Building Prop &amp; Tariffs'!$R$36</f>
        <v>0</v>
      </c>
      <c r="DW45" s="11">
        <f>'Building Prop &amp; Tariffs'!$S$36</f>
        <v>0</v>
      </c>
      <c r="DX45" s="11">
        <f>'Building Prop &amp; Tariffs'!$T$36</f>
        <v>0</v>
      </c>
      <c r="DY45" s="11">
        <f>'Building Prop &amp; Tariffs'!$U$36</f>
        <v>0</v>
      </c>
      <c r="DZ45" s="11">
        <f>'Building Prop &amp; Tariffs'!$V$36</f>
        <v>0</v>
      </c>
      <c r="EA45" s="11">
        <f>'Building Prop &amp; Tariffs'!$W$36</f>
        <v>0</v>
      </c>
      <c r="EB45" s="11">
        <f>'Building Prop &amp; Tariffs'!$X$36</f>
        <v>1.9</v>
      </c>
      <c r="EC45" s="11"/>
      <c r="EG45" s="168"/>
      <c r="EH45" s="1" t="s">
        <v>35</v>
      </c>
      <c r="EJ45" s="11">
        <f>'Building Prop &amp; Tariffs'!$Q$36</f>
        <v>0</v>
      </c>
      <c r="EK45" s="11">
        <f>'Building Prop &amp; Tariffs'!$R$36</f>
        <v>0</v>
      </c>
      <c r="EL45" s="11">
        <f>'Building Prop &amp; Tariffs'!$S$36</f>
        <v>0</v>
      </c>
      <c r="EM45" s="11">
        <f>'Building Prop &amp; Tariffs'!$T$36</f>
        <v>0</v>
      </c>
      <c r="EN45" s="11">
        <f>'Building Prop &amp; Tariffs'!$U$36</f>
        <v>0</v>
      </c>
      <c r="EO45" s="11">
        <f>'Building Prop &amp; Tariffs'!$V$36</f>
        <v>0</v>
      </c>
      <c r="EP45" s="11">
        <f>'Building Prop &amp; Tariffs'!$W$36</f>
        <v>0</v>
      </c>
      <c r="EQ45" s="11">
        <f>'Building Prop &amp; Tariffs'!$X$36</f>
        <v>1.9</v>
      </c>
      <c r="ER45" s="11"/>
      <c r="EV45" s="168"/>
      <c r="EW45" s="1" t="s">
        <v>35</v>
      </c>
      <c r="EY45" s="11">
        <f>'Building Prop &amp; Tariffs'!$Q$36</f>
        <v>0</v>
      </c>
      <c r="EZ45" s="11">
        <f>'Building Prop &amp; Tariffs'!$R$36</f>
        <v>0</v>
      </c>
      <c r="FA45" s="11">
        <f>'Building Prop &amp; Tariffs'!$S$36</f>
        <v>0</v>
      </c>
      <c r="FB45" s="11">
        <f>'Building Prop &amp; Tariffs'!$T$36</f>
        <v>0</v>
      </c>
      <c r="FC45" s="11">
        <f>'Building Prop &amp; Tariffs'!$U$36</f>
        <v>0</v>
      </c>
      <c r="FD45" s="11">
        <f>'Building Prop &amp; Tariffs'!$V$36</f>
        <v>0</v>
      </c>
      <c r="FE45" s="11">
        <f>'Building Prop &amp; Tariffs'!$W$36</f>
        <v>0</v>
      </c>
      <c r="FF45" s="11">
        <f>'Building Prop &amp; Tariffs'!$X$36</f>
        <v>1.9</v>
      </c>
      <c r="FG45" s="11"/>
      <c r="FK45" s="168"/>
      <c r="FL45" s="1" t="s">
        <v>35</v>
      </c>
      <c r="FN45" s="11">
        <f>'Building Prop &amp; Tariffs'!$Q$36</f>
        <v>0</v>
      </c>
      <c r="FO45" s="11">
        <f>'Building Prop &amp; Tariffs'!$R$36</f>
        <v>0</v>
      </c>
      <c r="FP45" s="11">
        <f>'Building Prop &amp; Tariffs'!$S$36</f>
        <v>0</v>
      </c>
      <c r="FQ45" s="11">
        <f>'Building Prop &amp; Tariffs'!$T$36</f>
        <v>0</v>
      </c>
      <c r="FR45" s="11">
        <f>'Building Prop &amp; Tariffs'!$U$36</f>
        <v>0</v>
      </c>
      <c r="FS45" s="11">
        <f>'Building Prop &amp; Tariffs'!$V$36</f>
        <v>0</v>
      </c>
      <c r="FT45" s="11">
        <f>'Building Prop &amp; Tariffs'!$W$36</f>
        <v>0</v>
      </c>
      <c r="FU45" s="11">
        <f>'Building Prop &amp; Tariffs'!$X$36</f>
        <v>1.9</v>
      </c>
      <c r="FV45" s="11"/>
      <c r="FZ45" s="144"/>
    </row>
    <row r="46" spans="2:182" x14ac:dyDescent="0.2">
      <c r="B46" s="168"/>
      <c r="Q46" s="168"/>
      <c r="AF46" s="168"/>
      <c r="AU46" s="168"/>
      <c r="BJ46" s="168"/>
      <c r="BY46" s="168"/>
      <c r="CN46" s="168"/>
      <c r="DC46" s="168"/>
      <c r="DR46" s="168"/>
      <c r="EG46" s="168"/>
      <c r="EV46" s="168"/>
      <c r="FK46" s="168"/>
      <c r="FZ46" s="144"/>
    </row>
    <row r="47" spans="2:182" ht="34" x14ac:dyDescent="0.2">
      <c r="B47" s="168"/>
      <c r="C47" s="16" t="s">
        <v>45</v>
      </c>
      <c r="D47" s="4" t="s">
        <v>56</v>
      </c>
      <c r="Q47" s="168"/>
      <c r="R47" s="16" t="s">
        <v>45</v>
      </c>
      <c r="S47" s="4" t="s">
        <v>56</v>
      </c>
      <c r="AF47" s="168"/>
      <c r="AG47" s="16" t="s">
        <v>45</v>
      </c>
      <c r="AH47" s="4" t="s">
        <v>56</v>
      </c>
      <c r="AU47" s="168"/>
      <c r="AV47" s="16" t="s">
        <v>45</v>
      </c>
      <c r="AW47" s="4" t="s">
        <v>56</v>
      </c>
      <c r="BJ47" s="168"/>
      <c r="BK47" s="16" t="s">
        <v>45</v>
      </c>
      <c r="BL47" s="4" t="s">
        <v>56</v>
      </c>
      <c r="BY47" s="168"/>
      <c r="BZ47" s="16" t="s">
        <v>45</v>
      </c>
      <c r="CA47" s="4" t="s">
        <v>56</v>
      </c>
      <c r="CN47" s="168"/>
      <c r="CO47" s="16" t="s">
        <v>45</v>
      </c>
      <c r="CP47" s="4" t="s">
        <v>56</v>
      </c>
      <c r="DC47" s="168"/>
      <c r="DD47" s="16" t="s">
        <v>45</v>
      </c>
      <c r="DE47" s="4" t="s">
        <v>56</v>
      </c>
      <c r="DR47" s="168"/>
      <c r="DS47" s="16" t="s">
        <v>45</v>
      </c>
      <c r="DT47" s="4" t="s">
        <v>56</v>
      </c>
      <c r="EG47" s="168"/>
      <c r="EH47" s="16" t="s">
        <v>45</v>
      </c>
      <c r="EI47" s="4" t="s">
        <v>56</v>
      </c>
      <c r="EV47" s="168"/>
      <c r="EW47" s="16" t="s">
        <v>45</v>
      </c>
      <c r="EX47" s="4" t="s">
        <v>56</v>
      </c>
      <c r="FK47" s="168"/>
      <c r="FL47" s="16" t="s">
        <v>45</v>
      </c>
      <c r="FM47" s="4" t="s">
        <v>56</v>
      </c>
      <c r="FZ47" s="144"/>
    </row>
    <row r="48" spans="2:182" x14ac:dyDescent="0.2">
      <c r="B48" s="168"/>
      <c r="C48" s="1" t="s">
        <v>39</v>
      </c>
      <c r="E48" s="4">
        <f t="shared" ref="E48:M56" si="14">E26*E37</f>
        <v>0</v>
      </c>
      <c r="F48" s="4">
        <f t="shared" si="14"/>
        <v>0</v>
      </c>
      <c r="G48" s="4">
        <f t="shared" si="14"/>
        <v>0</v>
      </c>
      <c r="H48" s="4">
        <f t="shared" si="14"/>
        <v>0</v>
      </c>
      <c r="I48" s="8">
        <f>I26*I37</f>
        <v>56</v>
      </c>
      <c r="J48" s="8">
        <f t="shared" ref="J48:M48" si="15">J26*J37</f>
        <v>140</v>
      </c>
      <c r="K48" s="8">
        <f t="shared" si="15"/>
        <v>140</v>
      </c>
      <c r="L48" s="8">
        <f t="shared" si="15"/>
        <v>28</v>
      </c>
      <c r="M48" s="6">
        <f t="shared" si="15"/>
        <v>0</v>
      </c>
      <c r="Q48" s="168"/>
      <c r="R48" s="1" t="s">
        <v>39</v>
      </c>
      <c r="T48" s="4">
        <f t="shared" ref="T48:W48" si="16">T26*T37</f>
        <v>0</v>
      </c>
      <c r="U48" s="4">
        <f t="shared" si="16"/>
        <v>0</v>
      </c>
      <c r="V48" s="4">
        <f t="shared" si="16"/>
        <v>0</v>
      </c>
      <c r="W48" s="4">
        <f t="shared" si="16"/>
        <v>0</v>
      </c>
      <c r="X48" s="8">
        <f>X26*X37</f>
        <v>56</v>
      </c>
      <c r="Y48" s="8">
        <f t="shared" ref="Y48:AB48" si="17">Y26*Y37</f>
        <v>140</v>
      </c>
      <c r="Z48" s="8">
        <f t="shared" si="17"/>
        <v>140</v>
      </c>
      <c r="AA48" s="8">
        <f t="shared" si="17"/>
        <v>28</v>
      </c>
      <c r="AB48" s="6">
        <f t="shared" si="17"/>
        <v>0</v>
      </c>
      <c r="AF48" s="168"/>
      <c r="AG48" s="1" t="s">
        <v>39</v>
      </c>
      <c r="AI48" s="4">
        <f t="shared" ref="AI48:AL48" si="18">AI26*AI37</f>
        <v>0</v>
      </c>
      <c r="AJ48" s="4">
        <f t="shared" si="18"/>
        <v>0</v>
      </c>
      <c r="AK48" s="4">
        <f t="shared" si="18"/>
        <v>0</v>
      </c>
      <c r="AL48" s="4">
        <f t="shared" si="18"/>
        <v>0</v>
      </c>
      <c r="AM48" s="8">
        <f>AM26*AM37</f>
        <v>56</v>
      </c>
      <c r="AN48" s="8">
        <f t="shared" ref="AN48:AQ48" si="19">AN26*AN37</f>
        <v>140</v>
      </c>
      <c r="AO48" s="8">
        <f t="shared" si="19"/>
        <v>140</v>
      </c>
      <c r="AP48" s="8">
        <f t="shared" si="19"/>
        <v>28</v>
      </c>
      <c r="AQ48" s="6">
        <f t="shared" si="19"/>
        <v>0</v>
      </c>
      <c r="AU48" s="168"/>
      <c r="AV48" s="1" t="s">
        <v>39</v>
      </c>
      <c r="AX48" s="4">
        <f t="shared" ref="AX48:BA48" si="20">AX26*AX37</f>
        <v>0</v>
      </c>
      <c r="AY48" s="4">
        <f t="shared" si="20"/>
        <v>0</v>
      </c>
      <c r="AZ48" s="4">
        <f t="shared" si="20"/>
        <v>0</v>
      </c>
      <c r="BA48" s="4">
        <f t="shared" si="20"/>
        <v>0</v>
      </c>
      <c r="BB48" s="8">
        <f>BB26*BB37</f>
        <v>56</v>
      </c>
      <c r="BC48" s="8">
        <f t="shared" ref="BC48:BF48" si="21">BC26*BC37</f>
        <v>140</v>
      </c>
      <c r="BD48" s="8">
        <f t="shared" si="21"/>
        <v>140</v>
      </c>
      <c r="BE48" s="8">
        <f t="shared" si="21"/>
        <v>28</v>
      </c>
      <c r="BF48" s="6">
        <f t="shared" si="21"/>
        <v>0</v>
      </c>
      <c r="BJ48" s="168"/>
      <c r="BK48" s="1" t="s">
        <v>39</v>
      </c>
      <c r="BM48" s="4">
        <f t="shared" ref="BM48:BP48" si="22">BM26*BM37</f>
        <v>0</v>
      </c>
      <c r="BN48" s="4">
        <f t="shared" si="22"/>
        <v>0</v>
      </c>
      <c r="BO48" s="4">
        <f t="shared" si="22"/>
        <v>0</v>
      </c>
      <c r="BP48" s="4">
        <f t="shared" si="22"/>
        <v>0</v>
      </c>
      <c r="BQ48" s="8">
        <f>BQ26*BQ37</f>
        <v>56</v>
      </c>
      <c r="BR48" s="8">
        <f t="shared" ref="BR48:BU48" si="23">BR26*BR37</f>
        <v>140</v>
      </c>
      <c r="BS48" s="8">
        <f t="shared" si="23"/>
        <v>140</v>
      </c>
      <c r="BT48" s="8">
        <f t="shared" si="23"/>
        <v>28</v>
      </c>
      <c r="BU48" s="6">
        <f t="shared" si="23"/>
        <v>0</v>
      </c>
      <c r="BY48" s="168"/>
      <c r="BZ48" s="1" t="s">
        <v>39</v>
      </c>
      <c r="CB48" s="4">
        <f t="shared" ref="CB48:CE48" si="24">CB26*CB37</f>
        <v>0</v>
      </c>
      <c r="CC48" s="4">
        <f t="shared" si="24"/>
        <v>0</v>
      </c>
      <c r="CD48" s="4">
        <f t="shared" si="24"/>
        <v>0</v>
      </c>
      <c r="CE48" s="4">
        <f t="shared" si="24"/>
        <v>0</v>
      </c>
      <c r="CF48" s="8">
        <f>CF26*CF37</f>
        <v>56</v>
      </c>
      <c r="CG48" s="8">
        <f t="shared" ref="CG48:CJ48" si="25">CG26*CG37</f>
        <v>140</v>
      </c>
      <c r="CH48" s="8">
        <f t="shared" si="25"/>
        <v>140</v>
      </c>
      <c r="CI48" s="8">
        <f t="shared" si="25"/>
        <v>28</v>
      </c>
      <c r="CJ48" s="6">
        <f t="shared" si="25"/>
        <v>0</v>
      </c>
      <c r="CN48" s="168"/>
      <c r="CO48" s="1" t="s">
        <v>39</v>
      </c>
      <c r="CQ48" s="4">
        <f t="shared" ref="CQ48:CT48" si="26">CQ26*CQ37</f>
        <v>0</v>
      </c>
      <c r="CR48" s="4">
        <f t="shared" si="26"/>
        <v>0</v>
      </c>
      <c r="CS48" s="4">
        <f t="shared" si="26"/>
        <v>0</v>
      </c>
      <c r="CT48" s="4">
        <f t="shared" si="26"/>
        <v>0</v>
      </c>
      <c r="CU48" s="8">
        <f>CU26*CU37</f>
        <v>56</v>
      </c>
      <c r="CV48" s="8">
        <f t="shared" ref="CV48:CY48" si="27">CV26*CV37</f>
        <v>140</v>
      </c>
      <c r="CW48" s="8">
        <f t="shared" si="27"/>
        <v>140</v>
      </c>
      <c r="CX48" s="8">
        <f t="shared" si="27"/>
        <v>28</v>
      </c>
      <c r="CY48" s="6">
        <f t="shared" si="27"/>
        <v>0</v>
      </c>
      <c r="DC48" s="168"/>
      <c r="DD48" s="1" t="s">
        <v>39</v>
      </c>
      <c r="DF48" s="4">
        <f t="shared" ref="DF48:DI48" si="28">DF26*DF37</f>
        <v>0</v>
      </c>
      <c r="DG48" s="4">
        <f t="shared" si="28"/>
        <v>0</v>
      </c>
      <c r="DH48" s="4">
        <f t="shared" si="28"/>
        <v>0</v>
      </c>
      <c r="DI48" s="4">
        <f t="shared" si="28"/>
        <v>0</v>
      </c>
      <c r="DJ48" s="8">
        <f>DJ26*DJ37</f>
        <v>56</v>
      </c>
      <c r="DK48" s="8">
        <f t="shared" ref="DK48:DN48" si="29">DK26*DK37</f>
        <v>140</v>
      </c>
      <c r="DL48" s="8">
        <f t="shared" si="29"/>
        <v>140</v>
      </c>
      <c r="DM48" s="8">
        <f t="shared" si="29"/>
        <v>28</v>
      </c>
      <c r="DN48" s="6">
        <f t="shared" si="29"/>
        <v>0</v>
      </c>
      <c r="DR48" s="168"/>
      <c r="DS48" s="1" t="s">
        <v>39</v>
      </c>
      <c r="DU48" s="4">
        <f t="shared" ref="DU48:DX48" si="30">DU26*DU37</f>
        <v>0</v>
      </c>
      <c r="DV48" s="4">
        <f t="shared" si="30"/>
        <v>0</v>
      </c>
      <c r="DW48" s="4">
        <f t="shared" si="30"/>
        <v>0</v>
      </c>
      <c r="DX48" s="4">
        <f t="shared" si="30"/>
        <v>0</v>
      </c>
      <c r="DY48" s="8">
        <f>DY26*DY37</f>
        <v>56</v>
      </c>
      <c r="DZ48" s="8">
        <f t="shared" ref="DZ48:EC48" si="31">DZ26*DZ37</f>
        <v>140</v>
      </c>
      <c r="EA48" s="8">
        <f t="shared" si="31"/>
        <v>140</v>
      </c>
      <c r="EB48" s="8">
        <f t="shared" si="31"/>
        <v>28</v>
      </c>
      <c r="EC48" s="6">
        <f t="shared" si="31"/>
        <v>0</v>
      </c>
      <c r="EG48" s="168"/>
      <c r="EH48" s="1" t="s">
        <v>39</v>
      </c>
      <c r="EJ48" s="4">
        <f t="shared" ref="EJ48:EM48" si="32">EJ26*EJ37</f>
        <v>0</v>
      </c>
      <c r="EK48" s="4">
        <f t="shared" si="32"/>
        <v>0</v>
      </c>
      <c r="EL48" s="4">
        <f t="shared" si="32"/>
        <v>0</v>
      </c>
      <c r="EM48" s="4">
        <f t="shared" si="32"/>
        <v>0</v>
      </c>
      <c r="EN48" s="8">
        <f>EN26*EN37</f>
        <v>56</v>
      </c>
      <c r="EO48" s="8">
        <f t="shared" ref="EO48:ER48" si="33">EO26*EO37</f>
        <v>140</v>
      </c>
      <c r="EP48" s="8">
        <f t="shared" si="33"/>
        <v>140</v>
      </c>
      <c r="EQ48" s="8">
        <f t="shared" si="33"/>
        <v>28</v>
      </c>
      <c r="ER48" s="6">
        <f t="shared" si="33"/>
        <v>0</v>
      </c>
      <c r="EV48" s="168"/>
      <c r="EW48" s="1" t="s">
        <v>39</v>
      </c>
      <c r="EY48" s="4">
        <f t="shared" ref="EY48:FB48" si="34">EY26*EY37</f>
        <v>0</v>
      </c>
      <c r="EZ48" s="4">
        <f t="shared" si="34"/>
        <v>0</v>
      </c>
      <c r="FA48" s="4">
        <f t="shared" si="34"/>
        <v>0</v>
      </c>
      <c r="FB48" s="4">
        <f t="shared" si="34"/>
        <v>0</v>
      </c>
      <c r="FC48" s="8">
        <f>FC26*FC37</f>
        <v>56</v>
      </c>
      <c r="FD48" s="8">
        <f t="shared" ref="FD48:FG48" si="35">FD26*FD37</f>
        <v>140</v>
      </c>
      <c r="FE48" s="8">
        <f t="shared" si="35"/>
        <v>140</v>
      </c>
      <c r="FF48" s="8">
        <f t="shared" si="35"/>
        <v>28</v>
      </c>
      <c r="FG48" s="6">
        <f t="shared" si="35"/>
        <v>0</v>
      </c>
      <c r="FK48" s="168"/>
      <c r="FL48" s="1" t="s">
        <v>39</v>
      </c>
      <c r="FN48" s="4">
        <f t="shared" ref="FN48:FQ48" si="36">FN26*FN37</f>
        <v>0</v>
      </c>
      <c r="FO48" s="4">
        <f t="shared" si="36"/>
        <v>0</v>
      </c>
      <c r="FP48" s="4">
        <f t="shared" si="36"/>
        <v>0</v>
      </c>
      <c r="FQ48" s="4">
        <f t="shared" si="36"/>
        <v>0</v>
      </c>
      <c r="FR48" s="8">
        <f>FR26*FR37</f>
        <v>56</v>
      </c>
      <c r="FS48" s="8">
        <f t="shared" ref="FS48:FV48" si="37">FS26*FS37</f>
        <v>140</v>
      </c>
      <c r="FT48" s="8">
        <f t="shared" si="37"/>
        <v>140</v>
      </c>
      <c r="FU48" s="8">
        <f t="shared" si="37"/>
        <v>28</v>
      </c>
      <c r="FV48" s="6">
        <f t="shared" si="37"/>
        <v>0</v>
      </c>
      <c r="FZ48" s="144"/>
    </row>
    <row r="49" spans="2:182" x14ac:dyDescent="0.2">
      <c r="B49" s="168"/>
      <c r="C49" s="1" t="s">
        <v>36</v>
      </c>
      <c r="E49" s="4">
        <f t="shared" si="14"/>
        <v>0</v>
      </c>
      <c r="F49" s="4">
        <f t="shared" si="14"/>
        <v>0</v>
      </c>
      <c r="G49" s="4">
        <f t="shared" si="14"/>
        <v>0</v>
      </c>
      <c r="H49" s="4">
        <f t="shared" si="14"/>
        <v>0</v>
      </c>
      <c r="I49" s="8">
        <f t="shared" si="14"/>
        <v>31.2</v>
      </c>
      <c r="J49" s="8">
        <f t="shared" si="14"/>
        <v>0</v>
      </c>
      <c r="K49" s="8">
        <f t="shared" si="14"/>
        <v>0</v>
      </c>
      <c r="L49" s="8">
        <f t="shared" si="14"/>
        <v>0</v>
      </c>
      <c r="M49" s="6">
        <f t="shared" si="14"/>
        <v>0</v>
      </c>
      <c r="Q49" s="168"/>
      <c r="R49" s="1" t="s">
        <v>36</v>
      </c>
      <c r="T49" s="4">
        <f t="shared" ref="T49:AB49" si="38">T27*T38</f>
        <v>0</v>
      </c>
      <c r="U49" s="4">
        <f t="shared" si="38"/>
        <v>0</v>
      </c>
      <c r="V49" s="4">
        <f t="shared" si="38"/>
        <v>0</v>
      </c>
      <c r="W49" s="4">
        <f t="shared" si="38"/>
        <v>0</v>
      </c>
      <c r="X49" s="8">
        <f t="shared" si="38"/>
        <v>31.2</v>
      </c>
      <c r="Y49" s="8">
        <f t="shared" si="38"/>
        <v>0</v>
      </c>
      <c r="Z49" s="8">
        <f t="shared" si="38"/>
        <v>0</v>
      </c>
      <c r="AA49" s="8">
        <f t="shared" si="38"/>
        <v>0</v>
      </c>
      <c r="AB49" s="6">
        <f t="shared" si="38"/>
        <v>0</v>
      </c>
      <c r="AF49" s="168"/>
      <c r="AG49" s="1" t="s">
        <v>36</v>
      </c>
      <c r="AI49" s="4">
        <f t="shared" ref="AI49:AQ49" si="39">AI27*AI38</f>
        <v>0</v>
      </c>
      <c r="AJ49" s="4">
        <f t="shared" si="39"/>
        <v>0</v>
      </c>
      <c r="AK49" s="4">
        <f t="shared" si="39"/>
        <v>0</v>
      </c>
      <c r="AL49" s="4">
        <f t="shared" si="39"/>
        <v>0</v>
      </c>
      <c r="AM49" s="8">
        <f t="shared" si="39"/>
        <v>31.2</v>
      </c>
      <c r="AN49" s="8">
        <f t="shared" si="39"/>
        <v>0</v>
      </c>
      <c r="AO49" s="8">
        <f t="shared" si="39"/>
        <v>0</v>
      </c>
      <c r="AP49" s="8">
        <f t="shared" si="39"/>
        <v>0</v>
      </c>
      <c r="AQ49" s="6">
        <f t="shared" si="39"/>
        <v>0</v>
      </c>
      <c r="AU49" s="168"/>
      <c r="AV49" s="1" t="s">
        <v>36</v>
      </c>
      <c r="AX49" s="4">
        <f t="shared" ref="AX49:BF49" si="40">AX27*AX38</f>
        <v>0</v>
      </c>
      <c r="AY49" s="4">
        <f t="shared" si="40"/>
        <v>0</v>
      </c>
      <c r="AZ49" s="4">
        <f t="shared" si="40"/>
        <v>0</v>
      </c>
      <c r="BA49" s="4">
        <f t="shared" si="40"/>
        <v>0</v>
      </c>
      <c r="BB49" s="8">
        <f t="shared" si="40"/>
        <v>31.2</v>
      </c>
      <c r="BC49" s="8">
        <f t="shared" si="40"/>
        <v>0</v>
      </c>
      <c r="BD49" s="8">
        <f t="shared" si="40"/>
        <v>0</v>
      </c>
      <c r="BE49" s="8">
        <f t="shared" si="40"/>
        <v>0</v>
      </c>
      <c r="BF49" s="6">
        <f t="shared" si="40"/>
        <v>0</v>
      </c>
      <c r="BJ49" s="168"/>
      <c r="BK49" s="1" t="s">
        <v>36</v>
      </c>
      <c r="BM49" s="4">
        <f t="shared" ref="BM49:BU49" si="41">BM27*BM38</f>
        <v>0</v>
      </c>
      <c r="BN49" s="4">
        <f t="shared" si="41"/>
        <v>0</v>
      </c>
      <c r="BO49" s="4">
        <f t="shared" si="41"/>
        <v>0</v>
      </c>
      <c r="BP49" s="4">
        <f t="shared" si="41"/>
        <v>0</v>
      </c>
      <c r="BQ49" s="8">
        <f t="shared" si="41"/>
        <v>31.2</v>
      </c>
      <c r="BR49" s="8">
        <f t="shared" si="41"/>
        <v>0</v>
      </c>
      <c r="BS49" s="8">
        <f t="shared" si="41"/>
        <v>0</v>
      </c>
      <c r="BT49" s="8">
        <f t="shared" si="41"/>
        <v>0</v>
      </c>
      <c r="BU49" s="6">
        <f t="shared" si="41"/>
        <v>0</v>
      </c>
      <c r="BY49" s="168"/>
      <c r="BZ49" s="1" t="s">
        <v>36</v>
      </c>
      <c r="CB49" s="4">
        <f t="shared" ref="CB49:CJ49" si="42">CB27*CB38</f>
        <v>0</v>
      </c>
      <c r="CC49" s="4">
        <f t="shared" si="42"/>
        <v>0</v>
      </c>
      <c r="CD49" s="4">
        <f t="shared" si="42"/>
        <v>0</v>
      </c>
      <c r="CE49" s="4">
        <f t="shared" si="42"/>
        <v>0</v>
      </c>
      <c r="CF49" s="8">
        <f t="shared" si="42"/>
        <v>31.2</v>
      </c>
      <c r="CG49" s="8">
        <f t="shared" si="42"/>
        <v>0</v>
      </c>
      <c r="CH49" s="8">
        <f t="shared" si="42"/>
        <v>0</v>
      </c>
      <c r="CI49" s="8">
        <f t="shared" si="42"/>
        <v>0</v>
      </c>
      <c r="CJ49" s="6">
        <f t="shared" si="42"/>
        <v>0</v>
      </c>
      <c r="CN49" s="168"/>
      <c r="CO49" s="1" t="s">
        <v>36</v>
      </c>
      <c r="CQ49" s="4">
        <f t="shared" ref="CQ49:CY49" si="43">CQ27*CQ38</f>
        <v>0</v>
      </c>
      <c r="CR49" s="4">
        <f t="shared" si="43"/>
        <v>0</v>
      </c>
      <c r="CS49" s="4">
        <f t="shared" si="43"/>
        <v>0</v>
      </c>
      <c r="CT49" s="4">
        <f t="shared" si="43"/>
        <v>0</v>
      </c>
      <c r="CU49" s="8">
        <f t="shared" si="43"/>
        <v>31.2</v>
      </c>
      <c r="CV49" s="8">
        <f t="shared" si="43"/>
        <v>0</v>
      </c>
      <c r="CW49" s="8">
        <f t="shared" si="43"/>
        <v>0</v>
      </c>
      <c r="CX49" s="8">
        <f t="shared" si="43"/>
        <v>0</v>
      </c>
      <c r="CY49" s="6">
        <f t="shared" si="43"/>
        <v>0</v>
      </c>
      <c r="DC49" s="168"/>
      <c r="DD49" s="1" t="s">
        <v>36</v>
      </c>
      <c r="DF49" s="4">
        <f t="shared" ref="DF49:DN49" si="44">DF27*DF38</f>
        <v>0</v>
      </c>
      <c r="DG49" s="4">
        <f t="shared" si="44"/>
        <v>0</v>
      </c>
      <c r="DH49" s="4">
        <f t="shared" si="44"/>
        <v>0</v>
      </c>
      <c r="DI49" s="4">
        <f t="shared" si="44"/>
        <v>0</v>
      </c>
      <c r="DJ49" s="8">
        <f t="shared" si="44"/>
        <v>31.2</v>
      </c>
      <c r="DK49" s="8">
        <f t="shared" si="44"/>
        <v>0</v>
      </c>
      <c r="DL49" s="8">
        <f t="shared" si="44"/>
        <v>0</v>
      </c>
      <c r="DM49" s="8">
        <f t="shared" si="44"/>
        <v>0</v>
      </c>
      <c r="DN49" s="6">
        <f t="shared" si="44"/>
        <v>0</v>
      </c>
      <c r="DR49" s="168"/>
      <c r="DS49" s="1" t="s">
        <v>36</v>
      </c>
      <c r="DU49" s="4">
        <f t="shared" ref="DU49:EC49" si="45">DU27*DU38</f>
        <v>0</v>
      </c>
      <c r="DV49" s="4">
        <f t="shared" si="45"/>
        <v>0</v>
      </c>
      <c r="DW49" s="4">
        <f t="shared" si="45"/>
        <v>0</v>
      </c>
      <c r="DX49" s="4">
        <f t="shared" si="45"/>
        <v>0</v>
      </c>
      <c r="DY49" s="8">
        <f t="shared" si="45"/>
        <v>31.2</v>
      </c>
      <c r="DZ49" s="8">
        <f t="shared" si="45"/>
        <v>0</v>
      </c>
      <c r="EA49" s="8">
        <f t="shared" si="45"/>
        <v>0</v>
      </c>
      <c r="EB49" s="8">
        <f t="shared" si="45"/>
        <v>0</v>
      </c>
      <c r="EC49" s="6">
        <f t="shared" si="45"/>
        <v>0</v>
      </c>
      <c r="EG49" s="168"/>
      <c r="EH49" s="1" t="s">
        <v>36</v>
      </c>
      <c r="EJ49" s="4">
        <f t="shared" ref="EJ49:ER49" si="46">EJ27*EJ38</f>
        <v>0</v>
      </c>
      <c r="EK49" s="4">
        <f t="shared" si="46"/>
        <v>0</v>
      </c>
      <c r="EL49" s="4">
        <f t="shared" si="46"/>
        <v>0</v>
      </c>
      <c r="EM49" s="4">
        <f t="shared" si="46"/>
        <v>0</v>
      </c>
      <c r="EN49" s="8">
        <f t="shared" si="46"/>
        <v>31.2</v>
      </c>
      <c r="EO49" s="8">
        <f t="shared" si="46"/>
        <v>0</v>
      </c>
      <c r="EP49" s="8">
        <f t="shared" si="46"/>
        <v>0</v>
      </c>
      <c r="EQ49" s="8">
        <f t="shared" si="46"/>
        <v>0</v>
      </c>
      <c r="ER49" s="6">
        <f t="shared" si="46"/>
        <v>0</v>
      </c>
      <c r="EV49" s="168"/>
      <c r="EW49" s="1" t="s">
        <v>36</v>
      </c>
      <c r="EY49" s="4">
        <f t="shared" ref="EY49:FG49" si="47">EY27*EY38</f>
        <v>0</v>
      </c>
      <c r="EZ49" s="4">
        <f t="shared" si="47"/>
        <v>0</v>
      </c>
      <c r="FA49" s="4">
        <f t="shared" si="47"/>
        <v>0</v>
      </c>
      <c r="FB49" s="4">
        <f t="shared" si="47"/>
        <v>0</v>
      </c>
      <c r="FC49" s="8">
        <f t="shared" si="47"/>
        <v>31.2</v>
      </c>
      <c r="FD49" s="8">
        <f t="shared" si="47"/>
        <v>0</v>
      </c>
      <c r="FE49" s="8">
        <f t="shared" si="47"/>
        <v>0</v>
      </c>
      <c r="FF49" s="8">
        <f t="shared" si="47"/>
        <v>0</v>
      </c>
      <c r="FG49" s="6">
        <f t="shared" si="47"/>
        <v>0</v>
      </c>
      <c r="FK49" s="168"/>
      <c r="FL49" s="1" t="s">
        <v>36</v>
      </c>
      <c r="FN49" s="4">
        <f t="shared" ref="FN49:FV49" si="48">FN27*FN38</f>
        <v>0</v>
      </c>
      <c r="FO49" s="4">
        <f t="shared" si="48"/>
        <v>0</v>
      </c>
      <c r="FP49" s="4">
        <f t="shared" si="48"/>
        <v>0</v>
      </c>
      <c r="FQ49" s="4">
        <f t="shared" si="48"/>
        <v>0</v>
      </c>
      <c r="FR49" s="8">
        <f t="shared" si="48"/>
        <v>31.2</v>
      </c>
      <c r="FS49" s="8">
        <f t="shared" si="48"/>
        <v>0</v>
      </c>
      <c r="FT49" s="8">
        <f t="shared" si="48"/>
        <v>0</v>
      </c>
      <c r="FU49" s="8">
        <f t="shared" si="48"/>
        <v>0</v>
      </c>
      <c r="FV49" s="6">
        <f t="shared" si="48"/>
        <v>0</v>
      </c>
      <c r="FZ49" s="144"/>
    </row>
    <row r="50" spans="2:182" x14ac:dyDescent="0.2">
      <c r="B50" s="168"/>
      <c r="C50" s="1" t="s">
        <v>37</v>
      </c>
      <c r="E50" s="4">
        <f t="shared" si="14"/>
        <v>0</v>
      </c>
      <c r="F50" s="4">
        <f t="shared" si="14"/>
        <v>0</v>
      </c>
      <c r="G50" s="4">
        <f t="shared" si="14"/>
        <v>0</v>
      </c>
      <c r="H50" s="4">
        <f t="shared" si="14"/>
        <v>0</v>
      </c>
      <c r="I50" s="8">
        <f t="shared" si="14"/>
        <v>40</v>
      </c>
      <c r="J50" s="8">
        <f t="shared" si="14"/>
        <v>40</v>
      </c>
      <c r="K50" s="8">
        <f t="shared" si="14"/>
        <v>40</v>
      </c>
      <c r="L50" s="8">
        <f t="shared" si="14"/>
        <v>4</v>
      </c>
      <c r="M50" s="6">
        <f t="shared" si="14"/>
        <v>0</v>
      </c>
      <c r="Q50" s="168"/>
      <c r="R50" s="1" t="s">
        <v>37</v>
      </c>
      <c r="T50" s="4">
        <f t="shared" ref="T50:AB50" si="49">T28*T39</f>
        <v>0</v>
      </c>
      <c r="U50" s="4">
        <f t="shared" si="49"/>
        <v>0</v>
      </c>
      <c r="V50" s="4">
        <f t="shared" si="49"/>
        <v>0</v>
      </c>
      <c r="W50" s="4">
        <f t="shared" si="49"/>
        <v>0</v>
      </c>
      <c r="X50" s="8">
        <f t="shared" si="49"/>
        <v>40</v>
      </c>
      <c r="Y50" s="8">
        <f t="shared" si="49"/>
        <v>40</v>
      </c>
      <c r="Z50" s="8">
        <f t="shared" si="49"/>
        <v>40</v>
      </c>
      <c r="AA50" s="8">
        <f t="shared" si="49"/>
        <v>4</v>
      </c>
      <c r="AB50" s="6">
        <f t="shared" si="49"/>
        <v>0</v>
      </c>
      <c r="AF50" s="168"/>
      <c r="AG50" s="1" t="s">
        <v>37</v>
      </c>
      <c r="AI50" s="4">
        <f t="shared" ref="AI50:AQ50" si="50">AI28*AI39</f>
        <v>0</v>
      </c>
      <c r="AJ50" s="4">
        <f t="shared" si="50"/>
        <v>0</v>
      </c>
      <c r="AK50" s="4">
        <f t="shared" si="50"/>
        <v>0</v>
      </c>
      <c r="AL50" s="4">
        <f t="shared" si="50"/>
        <v>0</v>
      </c>
      <c r="AM50" s="8">
        <f t="shared" si="50"/>
        <v>40</v>
      </c>
      <c r="AN50" s="8">
        <f t="shared" si="50"/>
        <v>40</v>
      </c>
      <c r="AO50" s="8">
        <f t="shared" si="50"/>
        <v>40</v>
      </c>
      <c r="AP50" s="8">
        <f t="shared" si="50"/>
        <v>4</v>
      </c>
      <c r="AQ50" s="6">
        <f t="shared" si="50"/>
        <v>0</v>
      </c>
      <c r="AU50" s="168"/>
      <c r="AV50" s="1" t="s">
        <v>37</v>
      </c>
      <c r="AX50" s="4">
        <f t="shared" ref="AX50:BF50" si="51">AX28*AX39</f>
        <v>0</v>
      </c>
      <c r="AY50" s="4">
        <f t="shared" si="51"/>
        <v>0</v>
      </c>
      <c r="AZ50" s="4">
        <f t="shared" si="51"/>
        <v>0</v>
      </c>
      <c r="BA50" s="4">
        <f t="shared" si="51"/>
        <v>0</v>
      </c>
      <c r="BB50" s="8">
        <f t="shared" si="51"/>
        <v>40</v>
      </c>
      <c r="BC50" s="8">
        <f t="shared" si="51"/>
        <v>40</v>
      </c>
      <c r="BD50" s="8">
        <f t="shared" si="51"/>
        <v>40</v>
      </c>
      <c r="BE50" s="8">
        <f t="shared" si="51"/>
        <v>4</v>
      </c>
      <c r="BF50" s="6">
        <f t="shared" si="51"/>
        <v>0</v>
      </c>
      <c r="BJ50" s="168"/>
      <c r="BK50" s="1" t="s">
        <v>37</v>
      </c>
      <c r="BM50" s="4">
        <f t="shared" ref="BM50:BU50" si="52">BM28*BM39</f>
        <v>0</v>
      </c>
      <c r="BN50" s="4">
        <f t="shared" si="52"/>
        <v>0</v>
      </c>
      <c r="BO50" s="4">
        <f t="shared" si="52"/>
        <v>0</v>
      </c>
      <c r="BP50" s="4">
        <f t="shared" si="52"/>
        <v>0</v>
      </c>
      <c r="BQ50" s="8">
        <f t="shared" si="52"/>
        <v>40</v>
      </c>
      <c r="BR50" s="8">
        <f t="shared" si="52"/>
        <v>40</v>
      </c>
      <c r="BS50" s="8">
        <f t="shared" si="52"/>
        <v>40</v>
      </c>
      <c r="BT50" s="8">
        <f t="shared" si="52"/>
        <v>4</v>
      </c>
      <c r="BU50" s="6">
        <f t="shared" si="52"/>
        <v>0</v>
      </c>
      <c r="BY50" s="168"/>
      <c r="BZ50" s="1" t="s">
        <v>37</v>
      </c>
      <c r="CB50" s="4">
        <f t="shared" ref="CB50:CJ50" si="53">CB28*CB39</f>
        <v>0</v>
      </c>
      <c r="CC50" s="4">
        <f t="shared" si="53"/>
        <v>0</v>
      </c>
      <c r="CD50" s="4">
        <f t="shared" si="53"/>
        <v>0</v>
      </c>
      <c r="CE50" s="4">
        <f t="shared" si="53"/>
        <v>0</v>
      </c>
      <c r="CF50" s="8">
        <f t="shared" si="53"/>
        <v>40</v>
      </c>
      <c r="CG50" s="8">
        <f t="shared" si="53"/>
        <v>40</v>
      </c>
      <c r="CH50" s="8">
        <f t="shared" si="53"/>
        <v>40</v>
      </c>
      <c r="CI50" s="8">
        <f t="shared" si="53"/>
        <v>4</v>
      </c>
      <c r="CJ50" s="6">
        <f t="shared" si="53"/>
        <v>0</v>
      </c>
      <c r="CN50" s="168"/>
      <c r="CO50" s="1" t="s">
        <v>37</v>
      </c>
      <c r="CQ50" s="4">
        <f t="shared" ref="CQ50:CY50" si="54">CQ28*CQ39</f>
        <v>0</v>
      </c>
      <c r="CR50" s="4">
        <f t="shared" si="54"/>
        <v>0</v>
      </c>
      <c r="CS50" s="4">
        <f t="shared" si="54"/>
        <v>0</v>
      </c>
      <c r="CT50" s="4">
        <f t="shared" si="54"/>
        <v>0</v>
      </c>
      <c r="CU50" s="8">
        <f t="shared" si="54"/>
        <v>40</v>
      </c>
      <c r="CV50" s="8">
        <f t="shared" si="54"/>
        <v>40</v>
      </c>
      <c r="CW50" s="8">
        <f t="shared" si="54"/>
        <v>40</v>
      </c>
      <c r="CX50" s="8">
        <f t="shared" si="54"/>
        <v>4</v>
      </c>
      <c r="CY50" s="6">
        <f t="shared" si="54"/>
        <v>0</v>
      </c>
      <c r="DC50" s="168"/>
      <c r="DD50" s="1" t="s">
        <v>37</v>
      </c>
      <c r="DF50" s="4">
        <f t="shared" ref="DF50:DN50" si="55">DF28*DF39</f>
        <v>0</v>
      </c>
      <c r="DG50" s="4">
        <f t="shared" si="55"/>
        <v>0</v>
      </c>
      <c r="DH50" s="4">
        <f t="shared" si="55"/>
        <v>0</v>
      </c>
      <c r="DI50" s="4">
        <f t="shared" si="55"/>
        <v>0</v>
      </c>
      <c r="DJ50" s="8">
        <f t="shared" si="55"/>
        <v>40</v>
      </c>
      <c r="DK50" s="8">
        <f t="shared" si="55"/>
        <v>40</v>
      </c>
      <c r="DL50" s="8">
        <f t="shared" si="55"/>
        <v>40</v>
      </c>
      <c r="DM50" s="8">
        <f t="shared" si="55"/>
        <v>4</v>
      </c>
      <c r="DN50" s="6">
        <f t="shared" si="55"/>
        <v>0</v>
      </c>
      <c r="DR50" s="168"/>
      <c r="DS50" s="1" t="s">
        <v>37</v>
      </c>
      <c r="DU50" s="4">
        <f t="shared" ref="DU50:EC50" si="56">DU28*DU39</f>
        <v>0</v>
      </c>
      <c r="DV50" s="4">
        <f t="shared" si="56"/>
        <v>0</v>
      </c>
      <c r="DW50" s="4">
        <f t="shared" si="56"/>
        <v>0</v>
      </c>
      <c r="DX50" s="4">
        <f t="shared" si="56"/>
        <v>0</v>
      </c>
      <c r="DY50" s="8">
        <f t="shared" si="56"/>
        <v>40</v>
      </c>
      <c r="DZ50" s="8">
        <f t="shared" si="56"/>
        <v>40</v>
      </c>
      <c r="EA50" s="8">
        <f t="shared" si="56"/>
        <v>40</v>
      </c>
      <c r="EB50" s="8">
        <f t="shared" si="56"/>
        <v>4</v>
      </c>
      <c r="EC50" s="6">
        <f t="shared" si="56"/>
        <v>0</v>
      </c>
      <c r="EG50" s="168"/>
      <c r="EH50" s="1" t="s">
        <v>37</v>
      </c>
      <c r="EJ50" s="4">
        <f t="shared" ref="EJ50:ER50" si="57">EJ28*EJ39</f>
        <v>0</v>
      </c>
      <c r="EK50" s="4">
        <f t="shared" si="57"/>
        <v>0</v>
      </c>
      <c r="EL50" s="4">
        <f t="shared" si="57"/>
        <v>0</v>
      </c>
      <c r="EM50" s="4">
        <f t="shared" si="57"/>
        <v>0</v>
      </c>
      <c r="EN50" s="8">
        <f t="shared" si="57"/>
        <v>40</v>
      </c>
      <c r="EO50" s="8">
        <f t="shared" si="57"/>
        <v>40</v>
      </c>
      <c r="EP50" s="8">
        <f t="shared" si="57"/>
        <v>40</v>
      </c>
      <c r="EQ50" s="8">
        <f t="shared" si="57"/>
        <v>4</v>
      </c>
      <c r="ER50" s="6">
        <f t="shared" si="57"/>
        <v>0</v>
      </c>
      <c r="EV50" s="168"/>
      <c r="EW50" s="1" t="s">
        <v>37</v>
      </c>
      <c r="EY50" s="4">
        <f t="shared" ref="EY50:FG50" si="58">EY28*EY39</f>
        <v>0</v>
      </c>
      <c r="EZ50" s="4">
        <f t="shared" si="58"/>
        <v>0</v>
      </c>
      <c r="FA50" s="4">
        <f t="shared" si="58"/>
        <v>0</v>
      </c>
      <c r="FB50" s="4">
        <f t="shared" si="58"/>
        <v>0</v>
      </c>
      <c r="FC50" s="8">
        <f t="shared" si="58"/>
        <v>40</v>
      </c>
      <c r="FD50" s="8">
        <f t="shared" si="58"/>
        <v>40</v>
      </c>
      <c r="FE50" s="8">
        <f t="shared" si="58"/>
        <v>40</v>
      </c>
      <c r="FF50" s="8">
        <f t="shared" si="58"/>
        <v>4</v>
      </c>
      <c r="FG50" s="6">
        <f t="shared" si="58"/>
        <v>0</v>
      </c>
      <c r="FK50" s="168"/>
      <c r="FL50" s="1" t="s">
        <v>37</v>
      </c>
      <c r="FN50" s="4">
        <f t="shared" ref="FN50:FV50" si="59">FN28*FN39</f>
        <v>0</v>
      </c>
      <c r="FO50" s="4">
        <f t="shared" si="59"/>
        <v>0</v>
      </c>
      <c r="FP50" s="4">
        <f t="shared" si="59"/>
        <v>0</v>
      </c>
      <c r="FQ50" s="4">
        <f t="shared" si="59"/>
        <v>0</v>
      </c>
      <c r="FR50" s="8">
        <f t="shared" si="59"/>
        <v>40</v>
      </c>
      <c r="FS50" s="8">
        <f t="shared" si="59"/>
        <v>40</v>
      </c>
      <c r="FT50" s="8">
        <f t="shared" si="59"/>
        <v>40</v>
      </c>
      <c r="FU50" s="8">
        <f t="shared" si="59"/>
        <v>4</v>
      </c>
      <c r="FV50" s="6">
        <f t="shared" si="59"/>
        <v>0</v>
      </c>
      <c r="FZ50" s="144"/>
    </row>
    <row r="51" spans="2:182" x14ac:dyDescent="0.2">
      <c r="B51" s="168"/>
      <c r="C51" s="1" t="s">
        <v>38</v>
      </c>
      <c r="E51" s="4">
        <f t="shared" si="14"/>
        <v>0</v>
      </c>
      <c r="F51" s="4">
        <f t="shared" si="14"/>
        <v>0</v>
      </c>
      <c r="G51" s="4">
        <f t="shared" si="14"/>
        <v>0</v>
      </c>
      <c r="H51" s="4">
        <f t="shared" si="14"/>
        <v>0</v>
      </c>
      <c r="I51" s="8">
        <f t="shared" si="14"/>
        <v>0</v>
      </c>
      <c r="J51" s="8">
        <f t="shared" si="14"/>
        <v>2</v>
      </c>
      <c r="K51" s="8">
        <f t="shared" si="14"/>
        <v>10</v>
      </c>
      <c r="L51" s="8">
        <f t="shared" si="14"/>
        <v>4</v>
      </c>
      <c r="M51" s="6">
        <f t="shared" si="14"/>
        <v>0</v>
      </c>
      <c r="Q51" s="168"/>
      <c r="R51" s="1" t="s">
        <v>38</v>
      </c>
      <c r="T51" s="4">
        <f t="shared" ref="T51:AB51" si="60">T29*T40</f>
        <v>0</v>
      </c>
      <c r="U51" s="4">
        <f t="shared" si="60"/>
        <v>0</v>
      </c>
      <c r="V51" s="4">
        <f t="shared" si="60"/>
        <v>0</v>
      </c>
      <c r="W51" s="4">
        <f t="shared" si="60"/>
        <v>0</v>
      </c>
      <c r="X51" s="8">
        <f t="shared" si="60"/>
        <v>0</v>
      </c>
      <c r="Y51" s="8">
        <f t="shared" si="60"/>
        <v>2</v>
      </c>
      <c r="Z51" s="8">
        <f t="shared" si="60"/>
        <v>10</v>
      </c>
      <c r="AA51" s="8">
        <f t="shared" si="60"/>
        <v>4</v>
      </c>
      <c r="AB51" s="6">
        <f t="shared" si="60"/>
        <v>0</v>
      </c>
      <c r="AF51" s="168"/>
      <c r="AG51" s="1" t="s">
        <v>38</v>
      </c>
      <c r="AI51" s="4">
        <f t="shared" ref="AI51:AQ51" si="61">AI29*AI40</f>
        <v>0</v>
      </c>
      <c r="AJ51" s="4">
        <f t="shared" si="61"/>
        <v>0</v>
      </c>
      <c r="AK51" s="4">
        <f t="shared" si="61"/>
        <v>0</v>
      </c>
      <c r="AL51" s="4">
        <f t="shared" si="61"/>
        <v>0</v>
      </c>
      <c r="AM51" s="8">
        <f t="shared" si="61"/>
        <v>0</v>
      </c>
      <c r="AN51" s="8">
        <f t="shared" si="61"/>
        <v>2</v>
      </c>
      <c r="AO51" s="8">
        <f t="shared" si="61"/>
        <v>10</v>
      </c>
      <c r="AP51" s="8">
        <f t="shared" si="61"/>
        <v>4</v>
      </c>
      <c r="AQ51" s="6">
        <f t="shared" si="61"/>
        <v>0</v>
      </c>
      <c r="AU51" s="168"/>
      <c r="AV51" s="1" t="s">
        <v>38</v>
      </c>
      <c r="AX51" s="4">
        <f t="shared" ref="AX51:BF51" si="62">AX29*AX40</f>
        <v>0</v>
      </c>
      <c r="AY51" s="4">
        <f t="shared" si="62"/>
        <v>0</v>
      </c>
      <c r="AZ51" s="4">
        <f t="shared" si="62"/>
        <v>0</v>
      </c>
      <c r="BA51" s="4">
        <f t="shared" si="62"/>
        <v>0</v>
      </c>
      <c r="BB51" s="8">
        <f t="shared" si="62"/>
        <v>0</v>
      </c>
      <c r="BC51" s="8">
        <f t="shared" si="62"/>
        <v>2</v>
      </c>
      <c r="BD51" s="8">
        <f t="shared" si="62"/>
        <v>10</v>
      </c>
      <c r="BE51" s="8">
        <f t="shared" si="62"/>
        <v>4</v>
      </c>
      <c r="BF51" s="6">
        <f t="shared" si="62"/>
        <v>0</v>
      </c>
      <c r="BJ51" s="168"/>
      <c r="BK51" s="1" t="s">
        <v>38</v>
      </c>
      <c r="BM51" s="4">
        <f t="shared" ref="BM51:BU51" si="63">BM29*BM40</f>
        <v>0</v>
      </c>
      <c r="BN51" s="4">
        <f t="shared" si="63"/>
        <v>0</v>
      </c>
      <c r="BO51" s="4">
        <f t="shared" si="63"/>
        <v>0</v>
      </c>
      <c r="BP51" s="4">
        <f t="shared" si="63"/>
        <v>0</v>
      </c>
      <c r="BQ51" s="8">
        <f t="shared" si="63"/>
        <v>0</v>
      </c>
      <c r="BR51" s="8">
        <f t="shared" si="63"/>
        <v>2</v>
      </c>
      <c r="BS51" s="8">
        <f t="shared" si="63"/>
        <v>10</v>
      </c>
      <c r="BT51" s="8">
        <f t="shared" si="63"/>
        <v>4</v>
      </c>
      <c r="BU51" s="6">
        <f t="shared" si="63"/>
        <v>0</v>
      </c>
      <c r="BY51" s="168"/>
      <c r="BZ51" s="1" t="s">
        <v>38</v>
      </c>
      <c r="CB51" s="4">
        <f t="shared" ref="CB51:CJ51" si="64">CB29*CB40</f>
        <v>0</v>
      </c>
      <c r="CC51" s="4">
        <f t="shared" si="64"/>
        <v>0</v>
      </c>
      <c r="CD51" s="4">
        <f t="shared" si="64"/>
        <v>0</v>
      </c>
      <c r="CE51" s="4">
        <f t="shared" si="64"/>
        <v>0</v>
      </c>
      <c r="CF51" s="8">
        <f t="shared" si="64"/>
        <v>0</v>
      </c>
      <c r="CG51" s="8">
        <f t="shared" si="64"/>
        <v>2</v>
      </c>
      <c r="CH51" s="8">
        <f t="shared" si="64"/>
        <v>10</v>
      </c>
      <c r="CI51" s="8">
        <f t="shared" si="64"/>
        <v>4</v>
      </c>
      <c r="CJ51" s="6">
        <f t="shared" si="64"/>
        <v>0</v>
      </c>
      <c r="CN51" s="168"/>
      <c r="CO51" s="1" t="s">
        <v>38</v>
      </c>
      <c r="CQ51" s="4">
        <f t="shared" ref="CQ51:CY51" si="65">CQ29*CQ40</f>
        <v>0</v>
      </c>
      <c r="CR51" s="4">
        <f t="shared" si="65"/>
        <v>0</v>
      </c>
      <c r="CS51" s="4">
        <f t="shared" si="65"/>
        <v>0</v>
      </c>
      <c r="CT51" s="4">
        <f t="shared" si="65"/>
        <v>0</v>
      </c>
      <c r="CU51" s="8">
        <f t="shared" si="65"/>
        <v>0</v>
      </c>
      <c r="CV51" s="8">
        <f t="shared" si="65"/>
        <v>2</v>
      </c>
      <c r="CW51" s="8">
        <f t="shared" si="65"/>
        <v>10</v>
      </c>
      <c r="CX51" s="8">
        <f t="shared" si="65"/>
        <v>4</v>
      </c>
      <c r="CY51" s="6">
        <f t="shared" si="65"/>
        <v>0</v>
      </c>
      <c r="DC51" s="168"/>
      <c r="DD51" s="1" t="s">
        <v>38</v>
      </c>
      <c r="DF51" s="4">
        <f t="shared" ref="DF51:DN51" si="66">DF29*DF40</f>
        <v>0</v>
      </c>
      <c r="DG51" s="4">
        <f t="shared" si="66"/>
        <v>0</v>
      </c>
      <c r="DH51" s="4">
        <f t="shared" si="66"/>
        <v>0</v>
      </c>
      <c r="DI51" s="4">
        <f t="shared" si="66"/>
        <v>0</v>
      </c>
      <c r="DJ51" s="8">
        <f t="shared" si="66"/>
        <v>0</v>
      </c>
      <c r="DK51" s="8">
        <f t="shared" si="66"/>
        <v>2</v>
      </c>
      <c r="DL51" s="8">
        <f t="shared" si="66"/>
        <v>10</v>
      </c>
      <c r="DM51" s="8">
        <f t="shared" si="66"/>
        <v>4</v>
      </c>
      <c r="DN51" s="6">
        <f t="shared" si="66"/>
        <v>0</v>
      </c>
      <c r="DR51" s="168"/>
      <c r="DS51" s="1" t="s">
        <v>38</v>
      </c>
      <c r="DU51" s="4">
        <f t="shared" ref="DU51:EC51" si="67">DU29*DU40</f>
        <v>0</v>
      </c>
      <c r="DV51" s="4">
        <f t="shared" si="67"/>
        <v>0</v>
      </c>
      <c r="DW51" s="4">
        <f t="shared" si="67"/>
        <v>0</v>
      </c>
      <c r="DX51" s="4">
        <f t="shared" si="67"/>
        <v>0</v>
      </c>
      <c r="DY51" s="8">
        <f t="shared" si="67"/>
        <v>0</v>
      </c>
      <c r="DZ51" s="8">
        <f t="shared" si="67"/>
        <v>2</v>
      </c>
      <c r="EA51" s="8">
        <f t="shared" si="67"/>
        <v>10</v>
      </c>
      <c r="EB51" s="8">
        <f t="shared" si="67"/>
        <v>4</v>
      </c>
      <c r="EC51" s="6">
        <f t="shared" si="67"/>
        <v>0</v>
      </c>
      <c r="EG51" s="168"/>
      <c r="EH51" s="1" t="s">
        <v>38</v>
      </c>
      <c r="EJ51" s="4">
        <f t="shared" ref="EJ51:ER51" si="68">EJ29*EJ40</f>
        <v>0</v>
      </c>
      <c r="EK51" s="4">
        <f t="shared" si="68"/>
        <v>0</v>
      </c>
      <c r="EL51" s="4">
        <f t="shared" si="68"/>
        <v>0</v>
      </c>
      <c r="EM51" s="4">
        <f t="shared" si="68"/>
        <v>0</v>
      </c>
      <c r="EN51" s="8">
        <f t="shared" si="68"/>
        <v>0</v>
      </c>
      <c r="EO51" s="8">
        <f t="shared" si="68"/>
        <v>2</v>
      </c>
      <c r="EP51" s="8">
        <f t="shared" si="68"/>
        <v>10</v>
      </c>
      <c r="EQ51" s="8">
        <f t="shared" si="68"/>
        <v>4</v>
      </c>
      <c r="ER51" s="6">
        <f t="shared" si="68"/>
        <v>0</v>
      </c>
      <c r="EV51" s="168"/>
      <c r="EW51" s="1" t="s">
        <v>38</v>
      </c>
      <c r="EY51" s="4">
        <f t="shared" ref="EY51:FG51" si="69">EY29*EY40</f>
        <v>0</v>
      </c>
      <c r="EZ51" s="4">
        <f t="shared" si="69"/>
        <v>0</v>
      </c>
      <c r="FA51" s="4">
        <f t="shared" si="69"/>
        <v>0</v>
      </c>
      <c r="FB51" s="4">
        <f t="shared" si="69"/>
        <v>0</v>
      </c>
      <c r="FC51" s="8">
        <f t="shared" si="69"/>
        <v>0</v>
      </c>
      <c r="FD51" s="8">
        <f t="shared" si="69"/>
        <v>2</v>
      </c>
      <c r="FE51" s="8">
        <f t="shared" si="69"/>
        <v>10</v>
      </c>
      <c r="FF51" s="8">
        <f t="shared" si="69"/>
        <v>4</v>
      </c>
      <c r="FG51" s="6">
        <f t="shared" si="69"/>
        <v>0</v>
      </c>
      <c r="FK51" s="168"/>
      <c r="FL51" s="1" t="s">
        <v>38</v>
      </c>
      <c r="FN51" s="4">
        <f t="shared" ref="FN51:FV51" si="70">FN29*FN40</f>
        <v>0</v>
      </c>
      <c r="FO51" s="4">
        <f t="shared" si="70"/>
        <v>0</v>
      </c>
      <c r="FP51" s="4">
        <f t="shared" si="70"/>
        <v>0</v>
      </c>
      <c r="FQ51" s="4">
        <f t="shared" si="70"/>
        <v>0</v>
      </c>
      <c r="FR51" s="8">
        <f t="shared" si="70"/>
        <v>0</v>
      </c>
      <c r="FS51" s="8">
        <f t="shared" si="70"/>
        <v>2</v>
      </c>
      <c r="FT51" s="8">
        <f t="shared" si="70"/>
        <v>10</v>
      </c>
      <c r="FU51" s="8">
        <f t="shared" si="70"/>
        <v>4</v>
      </c>
      <c r="FV51" s="6">
        <f t="shared" si="70"/>
        <v>0</v>
      </c>
      <c r="FZ51" s="144"/>
    </row>
    <row r="52" spans="2:182" x14ac:dyDescent="0.2">
      <c r="B52" s="168"/>
      <c r="C52" s="1" t="s">
        <v>20</v>
      </c>
      <c r="E52" s="8">
        <f t="shared" si="14"/>
        <v>56</v>
      </c>
      <c r="F52" s="8">
        <f t="shared" si="14"/>
        <v>31.2</v>
      </c>
      <c r="G52" s="8">
        <f t="shared" si="14"/>
        <v>40</v>
      </c>
      <c r="H52" s="8">
        <f t="shared" si="14"/>
        <v>0</v>
      </c>
      <c r="I52" s="7">
        <f t="shared" si="14"/>
        <v>0</v>
      </c>
      <c r="J52" s="7">
        <f t="shared" si="14"/>
        <v>90</v>
      </c>
      <c r="K52" s="7">
        <f t="shared" si="14"/>
        <v>0</v>
      </c>
      <c r="L52" s="7">
        <f t="shared" si="14"/>
        <v>0</v>
      </c>
      <c r="M52" s="6">
        <f t="shared" si="14"/>
        <v>0</v>
      </c>
      <c r="Q52" s="168"/>
      <c r="R52" s="1" t="s">
        <v>20</v>
      </c>
      <c r="T52" s="8">
        <f t="shared" ref="T52:AB52" si="71">T30*T41</f>
        <v>56</v>
      </c>
      <c r="U52" s="8">
        <f t="shared" si="71"/>
        <v>31.2</v>
      </c>
      <c r="V52" s="8">
        <f t="shared" si="71"/>
        <v>40</v>
      </c>
      <c r="W52" s="8">
        <f t="shared" si="71"/>
        <v>0</v>
      </c>
      <c r="X52" s="7">
        <f t="shared" si="71"/>
        <v>0</v>
      </c>
      <c r="Y52" s="7">
        <f t="shared" si="71"/>
        <v>90</v>
      </c>
      <c r="Z52" s="7">
        <f t="shared" si="71"/>
        <v>0</v>
      </c>
      <c r="AA52" s="7">
        <f t="shared" si="71"/>
        <v>0</v>
      </c>
      <c r="AB52" s="6">
        <f t="shared" si="71"/>
        <v>0</v>
      </c>
      <c r="AF52" s="168"/>
      <c r="AG52" s="1" t="s">
        <v>20</v>
      </c>
      <c r="AI52" s="8">
        <f t="shared" ref="AI52:AQ52" si="72">AI30*AI41</f>
        <v>56</v>
      </c>
      <c r="AJ52" s="8">
        <f t="shared" si="72"/>
        <v>31.2</v>
      </c>
      <c r="AK52" s="8">
        <f t="shared" si="72"/>
        <v>40</v>
      </c>
      <c r="AL52" s="8">
        <f t="shared" si="72"/>
        <v>0</v>
      </c>
      <c r="AM52" s="7">
        <f t="shared" si="72"/>
        <v>0</v>
      </c>
      <c r="AN52" s="7">
        <f t="shared" si="72"/>
        <v>90</v>
      </c>
      <c r="AO52" s="7">
        <f t="shared" si="72"/>
        <v>0</v>
      </c>
      <c r="AP52" s="7">
        <f t="shared" si="72"/>
        <v>0</v>
      </c>
      <c r="AQ52" s="6">
        <f t="shared" si="72"/>
        <v>0</v>
      </c>
      <c r="AU52" s="168"/>
      <c r="AV52" s="1" t="s">
        <v>20</v>
      </c>
      <c r="AX52" s="8">
        <f t="shared" ref="AX52:BF52" si="73">AX30*AX41</f>
        <v>56</v>
      </c>
      <c r="AY52" s="8">
        <f t="shared" si="73"/>
        <v>31.2</v>
      </c>
      <c r="AZ52" s="8">
        <f t="shared" si="73"/>
        <v>40</v>
      </c>
      <c r="BA52" s="8">
        <f t="shared" si="73"/>
        <v>0</v>
      </c>
      <c r="BB52" s="7">
        <f t="shared" si="73"/>
        <v>0</v>
      </c>
      <c r="BC52" s="7">
        <f t="shared" si="73"/>
        <v>90</v>
      </c>
      <c r="BD52" s="7">
        <f t="shared" si="73"/>
        <v>0</v>
      </c>
      <c r="BE52" s="7">
        <f t="shared" si="73"/>
        <v>0</v>
      </c>
      <c r="BF52" s="6">
        <f t="shared" si="73"/>
        <v>0</v>
      </c>
      <c r="BJ52" s="168"/>
      <c r="BK52" s="1" t="s">
        <v>20</v>
      </c>
      <c r="BM52" s="8">
        <f t="shared" ref="BM52:BU52" si="74">BM30*BM41</f>
        <v>56</v>
      </c>
      <c r="BN52" s="8">
        <f t="shared" si="74"/>
        <v>31.2</v>
      </c>
      <c r="BO52" s="8">
        <f t="shared" si="74"/>
        <v>40</v>
      </c>
      <c r="BP52" s="8">
        <f t="shared" si="74"/>
        <v>0</v>
      </c>
      <c r="BQ52" s="7">
        <f t="shared" si="74"/>
        <v>0</v>
      </c>
      <c r="BR52" s="7">
        <f t="shared" si="74"/>
        <v>90</v>
      </c>
      <c r="BS52" s="7">
        <f t="shared" si="74"/>
        <v>0</v>
      </c>
      <c r="BT52" s="7">
        <f t="shared" si="74"/>
        <v>0</v>
      </c>
      <c r="BU52" s="6">
        <f t="shared" si="74"/>
        <v>0</v>
      </c>
      <c r="BY52" s="168"/>
      <c r="BZ52" s="1" t="s">
        <v>20</v>
      </c>
      <c r="CB52" s="8">
        <f t="shared" ref="CB52:CJ52" si="75">CB30*CB41</f>
        <v>56</v>
      </c>
      <c r="CC52" s="8">
        <f t="shared" si="75"/>
        <v>31.2</v>
      </c>
      <c r="CD52" s="8">
        <f t="shared" si="75"/>
        <v>40</v>
      </c>
      <c r="CE52" s="8">
        <f t="shared" si="75"/>
        <v>0</v>
      </c>
      <c r="CF52" s="7">
        <f t="shared" si="75"/>
        <v>0</v>
      </c>
      <c r="CG52" s="7">
        <f t="shared" si="75"/>
        <v>90</v>
      </c>
      <c r="CH52" s="7">
        <f t="shared" si="75"/>
        <v>0</v>
      </c>
      <c r="CI52" s="7">
        <f t="shared" si="75"/>
        <v>0</v>
      </c>
      <c r="CJ52" s="6">
        <f t="shared" si="75"/>
        <v>0</v>
      </c>
      <c r="CN52" s="168"/>
      <c r="CO52" s="1" t="s">
        <v>20</v>
      </c>
      <c r="CQ52" s="8">
        <f t="shared" ref="CQ52:CY52" si="76">CQ30*CQ41</f>
        <v>56</v>
      </c>
      <c r="CR52" s="8">
        <f t="shared" si="76"/>
        <v>31.2</v>
      </c>
      <c r="CS52" s="8">
        <f t="shared" si="76"/>
        <v>40</v>
      </c>
      <c r="CT52" s="8">
        <f t="shared" si="76"/>
        <v>0</v>
      </c>
      <c r="CU52" s="7">
        <f t="shared" si="76"/>
        <v>0</v>
      </c>
      <c r="CV52" s="7">
        <f t="shared" si="76"/>
        <v>90</v>
      </c>
      <c r="CW52" s="7">
        <f t="shared" si="76"/>
        <v>0</v>
      </c>
      <c r="CX52" s="7">
        <f t="shared" si="76"/>
        <v>0</v>
      </c>
      <c r="CY52" s="6">
        <f t="shared" si="76"/>
        <v>0</v>
      </c>
      <c r="DC52" s="168"/>
      <c r="DD52" s="1" t="s">
        <v>20</v>
      </c>
      <c r="DF52" s="8">
        <f t="shared" ref="DF52:DN52" si="77">DF30*DF41</f>
        <v>56</v>
      </c>
      <c r="DG52" s="8">
        <f t="shared" si="77"/>
        <v>31.2</v>
      </c>
      <c r="DH52" s="8">
        <f t="shared" si="77"/>
        <v>40</v>
      </c>
      <c r="DI52" s="8">
        <f t="shared" si="77"/>
        <v>0</v>
      </c>
      <c r="DJ52" s="7">
        <f t="shared" si="77"/>
        <v>0</v>
      </c>
      <c r="DK52" s="7">
        <f t="shared" si="77"/>
        <v>90</v>
      </c>
      <c r="DL52" s="7">
        <f t="shared" si="77"/>
        <v>0</v>
      </c>
      <c r="DM52" s="7">
        <f t="shared" si="77"/>
        <v>0</v>
      </c>
      <c r="DN52" s="6">
        <f t="shared" si="77"/>
        <v>0</v>
      </c>
      <c r="DR52" s="168"/>
      <c r="DS52" s="1" t="s">
        <v>20</v>
      </c>
      <c r="DU52" s="8">
        <f t="shared" ref="DU52:EC52" si="78">DU30*DU41</f>
        <v>56</v>
      </c>
      <c r="DV52" s="8">
        <f t="shared" si="78"/>
        <v>31.2</v>
      </c>
      <c r="DW52" s="8">
        <f t="shared" si="78"/>
        <v>40</v>
      </c>
      <c r="DX52" s="8">
        <f t="shared" si="78"/>
        <v>0</v>
      </c>
      <c r="DY52" s="7">
        <f t="shared" si="78"/>
        <v>0</v>
      </c>
      <c r="DZ52" s="7">
        <f t="shared" si="78"/>
        <v>90</v>
      </c>
      <c r="EA52" s="7">
        <f t="shared" si="78"/>
        <v>0</v>
      </c>
      <c r="EB52" s="7">
        <f t="shared" si="78"/>
        <v>0</v>
      </c>
      <c r="EC52" s="6">
        <f t="shared" si="78"/>
        <v>0</v>
      </c>
      <c r="EG52" s="168"/>
      <c r="EH52" s="1" t="s">
        <v>20</v>
      </c>
      <c r="EJ52" s="8">
        <f t="shared" ref="EJ52:ER52" si="79">EJ30*EJ41</f>
        <v>56</v>
      </c>
      <c r="EK52" s="8">
        <f t="shared" si="79"/>
        <v>31.2</v>
      </c>
      <c r="EL52" s="8">
        <f t="shared" si="79"/>
        <v>40</v>
      </c>
      <c r="EM52" s="8">
        <f t="shared" si="79"/>
        <v>0</v>
      </c>
      <c r="EN52" s="7">
        <f t="shared" si="79"/>
        <v>0</v>
      </c>
      <c r="EO52" s="7">
        <f t="shared" si="79"/>
        <v>90</v>
      </c>
      <c r="EP52" s="7">
        <f t="shared" si="79"/>
        <v>0</v>
      </c>
      <c r="EQ52" s="7">
        <f t="shared" si="79"/>
        <v>0</v>
      </c>
      <c r="ER52" s="6">
        <f t="shared" si="79"/>
        <v>0</v>
      </c>
      <c r="EV52" s="168"/>
      <c r="EW52" s="1" t="s">
        <v>20</v>
      </c>
      <c r="EY52" s="8">
        <f t="shared" ref="EY52:FG52" si="80">EY30*EY41</f>
        <v>56</v>
      </c>
      <c r="EZ52" s="8">
        <f t="shared" si="80"/>
        <v>31.2</v>
      </c>
      <c r="FA52" s="8">
        <f t="shared" si="80"/>
        <v>40</v>
      </c>
      <c r="FB52" s="8">
        <f t="shared" si="80"/>
        <v>0</v>
      </c>
      <c r="FC52" s="7">
        <f t="shared" si="80"/>
        <v>0</v>
      </c>
      <c r="FD52" s="7">
        <f t="shared" si="80"/>
        <v>90</v>
      </c>
      <c r="FE52" s="7">
        <f t="shared" si="80"/>
        <v>0</v>
      </c>
      <c r="FF52" s="7">
        <f t="shared" si="80"/>
        <v>0</v>
      </c>
      <c r="FG52" s="6">
        <f t="shared" si="80"/>
        <v>0</v>
      </c>
      <c r="FK52" s="168"/>
      <c r="FL52" s="1" t="s">
        <v>20</v>
      </c>
      <c r="FN52" s="8">
        <f t="shared" ref="FN52:FV52" si="81">FN30*FN41</f>
        <v>56</v>
      </c>
      <c r="FO52" s="8">
        <f t="shared" si="81"/>
        <v>31.2</v>
      </c>
      <c r="FP52" s="8">
        <f t="shared" si="81"/>
        <v>40</v>
      </c>
      <c r="FQ52" s="8">
        <f t="shared" si="81"/>
        <v>0</v>
      </c>
      <c r="FR52" s="7">
        <f t="shared" si="81"/>
        <v>0</v>
      </c>
      <c r="FS52" s="7">
        <f t="shared" si="81"/>
        <v>90</v>
      </c>
      <c r="FT52" s="7">
        <f t="shared" si="81"/>
        <v>0</v>
      </c>
      <c r="FU52" s="7">
        <f t="shared" si="81"/>
        <v>0</v>
      </c>
      <c r="FV52" s="6">
        <f t="shared" si="81"/>
        <v>0</v>
      </c>
      <c r="FZ52" s="144"/>
    </row>
    <row r="53" spans="2:182" x14ac:dyDescent="0.2">
      <c r="B53" s="168"/>
      <c r="C53" s="1" t="s">
        <v>21</v>
      </c>
      <c r="E53" s="8">
        <f t="shared" si="14"/>
        <v>140</v>
      </c>
      <c r="F53" s="8">
        <f t="shared" si="14"/>
        <v>0</v>
      </c>
      <c r="G53" s="8">
        <f t="shared" si="14"/>
        <v>40</v>
      </c>
      <c r="H53" s="8">
        <f t="shared" si="14"/>
        <v>2</v>
      </c>
      <c r="I53" s="7">
        <f t="shared" si="14"/>
        <v>90</v>
      </c>
      <c r="J53" s="7">
        <f t="shared" si="14"/>
        <v>0</v>
      </c>
      <c r="K53" s="7">
        <f t="shared" si="14"/>
        <v>90</v>
      </c>
      <c r="L53" s="7">
        <f t="shared" si="14"/>
        <v>0</v>
      </c>
      <c r="M53" s="6">
        <f t="shared" si="14"/>
        <v>0</v>
      </c>
      <c r="Q53" s="168"/>
      <c r="R53" s="1" t="s">
        <v>21</v>
      </c>
      <c r="T53" s="8">
        <f t="shared" ref="T53:AB53" si="82">T31*T42</f>
        <v>140</v>
      </c>
      <c r="U53" s="8">
        <f t="shared" si="82"/>
        <v>0</v>
      </c>
      <c r="V53" s="8">
        <f t="shared" si="82"/>
        <v>40</v>
      </c>
      <c r="W53" s="8">
        <f t="shared" si="82"/>
        <v>2</v>
      </c>
      <c r="X53" s="7">
        <f t="shared" si="82"/>
        <v>90</v>
      </c>
      <c r="Y53" s="7">
        <f t="shared" si="82"/>
        <v>0</v>
      </c>
      <c r="Z53" s="7">
        <f t="shared" si="82"/>
        <v>90</v>
      </c>
      <c r="AA53" s="7">
        <f t="shared" si="82"/>
        <v>0</v>
      </c>
      <c r="AB53" s="6">
        <f t="shared" si="82"/>
        <v>0</v>
      </c>
      <c r="AF53" s="168"/>
      <c r="AG53" s="1" t="s">
        <v>21</v>
      </c>
      <c r="AI53" s="8">
        <f t="shared" ref="AI53:AQ53" si="83">AI31*AI42</f>
        <v>140</v>
      </c>
      <c r="AJ53" s="8">
        <f t="shared" si="83"/>
        <v>0</v>
      </c>
      <c r="AK53" s="8">
        <f t="shared" si="83"/>
        <v>40</v>
      </c>
      <c r="AL53" s="8">
        <f t="shared" si="83"/>
        <v>2</v>
      </c>
      <c r="AM53" s="7">
        <f t="shared" si="83"/>
        <v>90</v>
      </c>
      <c r="AN53" s="7">
        <f t="shared" si="83"/>
        <v>0</v>
      </c>
      <c r="AO53" s="7">
        <f t="shared" si="83"/>
        <v>90</v>
      </c>
      <c r="AP53" s="7">
        <f t="shared" si="83"/>
        <v>0</v>
      </c>
      <c r="AQ53" s="6">
        <f t="shared" si="83"/>
        <v>0</v>
      </c>
      <c r="AU53" s="168"/>
      <c r="AV53" s="1" t="s">
        <v>21</v>
      </c>
      <c r="AX53" s="8">
        <f t="shared" ref="AX53:BF53" si="84">AX31*AX42</f>
        <v>140</v>
      </c>
      <c r="AY53" s="8">
        <f t="shared" si="84"/>
        <v>0</v>
      </c>
      <c r="AZ53" s="8">
        <f t="shared" si="84"/>
        <v>40</v>
      </c>
      <c r="BA53" s="8">
        <f t="shared" si="84"/>
        <v>2</v>
      </c>
      <c r="BB53" s="7">
        <f t="shared" si="84"/>
        <v>90</v>
      </c>
      <c r="BC53" s="7">
        <f t="shared" si="84"/>
        <v>0</v>
      </c>
      <c r="BD53" s="7">
        <f t="shared" si="84"/>
        <v>90</v>
      </c>
      <c r="BE53" s="7">
        <f t="shared" si="84"/>
        <v>0</v>
      </c>
      <c r="BF53" s="6">
        <f t="shared" si="84"/>
        <v>0</v>
      </c>
      <c r="BJ53" s="168"/>
      <c r="BK53" s="1" t="s">
        <v>21</v>
      </c>
      <c r="BM53" s="8">
        <f t="shared" ref="BM53:BU53" si="85">BM31*BM42</f>
        <v>140</v>
      </c>
      <c r="BN53" s="8">
        <f t="shared" si="85"/>
        <v>0</v>
      </c>
      <c r="BO53" s="8">
        <f t="shared" si="85"/>
        <v>40</v>
      </c>
      <c r="BP53" s="8">
        <f t="shared" si="85"/>
        <v>2</v>
      </c>
      <c r="BQ53" s="7">
        <f t="shared" si="85"/>
        <v>90</v>
      </c>
      <c r="BR53" s="7">
        <f t="shared" si="85"/>
        <v>0</v>
      </c>
      <c r="BS53" s="7">
        <f t="shared" si="85"/>
        <v>90</v>
      </c>
      <c r="BT53" s="7">
        <f t="shared" si="85"/>
        <v>0</v>
      </c>
      <c r="BU53" s="6">
        <f t="shared" si="85"/>
        <v>0</v>
      </c>
      <c r="BY53" s="168"/>
      <c r="BZ53" s="1" t="s">
        <v>21</v>
      </c>
      <c r="CB53" s="8">
        <f t="shared" ref="CB53:CJ53" si="86">CB31*CB42</f>
        <v>140</v>
      </c>
      <c r="CC53" s="8">
        <f t="shared" si="86"/>
        <v>0</v>
      </c>
      <c r="CD53" s="8">
        <f t="shared" si="86"/>
        <v>40</v>
      </c>
      <c r="CE53" s="8">
        <f t="shared" si="86"/>
        <v>2</v>
      </c>
      <c r="CF53" s="7">
        <f t="shared" si="86"/>
        <v>90</v>
      </c>
      <c r="CG53" s="7">
        <f t="shared" si="86"/>
        <v>0</v>
      </c>
      <c r="CH53" s="7">
        <f t="shared" si="86"/>
        <v>90</v>
      </c>
      <c r="CI53" s="7">
        <f t="shared" si="86"/>
        <v>0</v>
      </c>
      <c r="CJ53" s="6">
        <f t="shared" si="86"/>
        <v>0</v>
      </c>
      <c r="CN53" s="168"/>
      <c r="CO53" s="1" t="s">
        <v>21</v>
      </c>
      <c r="CQ53" s="8">
        <f t="shared" ref="CQ53:CY53" si="87">CQ31*CQ42</f>
        <v>140</v>
      </c>
      <c r="CR53" s="8">
        <f t="shared" si="87"/>
        <v>0</v>
      </c>
      <c r="CS53" s="8">
        <f t="shared" si="87"/>
        <v>40</v>
      </c>
      <c r="CT53" s="8">
        <f t="shared" si="87"/>
        <v>2</v>
      </c>
      <c r="CU53" s="7">
        <f t="shared" si="87"/>
        <v>90</v>
      </c>
      <c r="CV53" s="7">
        <f t="shared" si="87"/>
        <v>0</v>
      </c>
      <c r="CW53" s="7">
        <f t="shared" si="87"/>
        <v>90</v>
      </c>
      <c r="CX53" s="7">
        <f t="shared" si="87"/>
        <v>0</v>
      </c>
      <c r="CY53" s="6">
        <f t="shared" si="87"/>
        <v>0</v>
      </c>
      <c r="DC53" s="168"/>
      <c r="DD53" s="1" t="s">
        <v>21</v>
      </c>
      <c r="DF53" s="8">
        <f t="shared" ref="DF53:DN53" si="88">DF31*DF42</f>
        <v>140</v>
      </c>
      <c r="DG53" s="8">
        <f t="shared" si="88"/>
        <v>0</v>
      </c>
      <c r="DH53" s="8">
        <f t="shared" si="88"/>
        <v>40</v>
      </c>
      <c r="DI53" s="8">
        <f t="shared" si="88"/>
        <v>2</v>
      </c>
      <c r="DJ53" s="7">
        <f t="shared" si="88"/>
        <v>90</v>
      </c>
      <c r="DK53" s="7">
        <f t="shared" si="88"/>
        <v>0</v>
      </c>
      <c r="DL53" s="7">
        <f t="shared" si="88"/>
        <v>90</v>
      </c>
      <c r="DM53" s="7">
        <f t="shared" si="88"/>
        <v>0</v>
      </c>
      <c r="DN53" s="6">
        <f t="shared" si="88"/>
        <v>0</v>
      </c>
      <c r="DR53" s="168"/>
      <c r="DS53" s="1" t="s">
        <v>21</v>
      </c>
      <c r="DU53" s="8">
        <f t="shared" ref="DU53:EC53" si="89">DU31*DU42</f>
        <v>140</v>
      </c>
      <c r="DV53" s="8">
        <f t="shared" si="89"/>
        <v>0</v>
      </c>
      <c r="DW53" s="8">
        <f t="shared" si="89"/>
        <v>40</v>
      </c>
      <c r="DX53" s="8">
        <f t="shared" si="89"/>
        <v>2</v>
      </c>
      <c r="DY53" s="7">
        <f t="shared" si="89"/>
        <v>90</v>
      </c>
      <c r="DZ53" s="7">
        <f t="shared" si="89"/>
        <v>0</v>
      </c>
      <c r="EA53" s="7">
        <f t="shared" si="89"/>
        <v>90</v>
      </c>
      <c r="EB53" s="7">
        <f t="shared" si="89"/>
        <v>0</v>
      </c>
      <c r="EC53" s="6">
        <f t="shared" si="89"/>
        <v>0</v>
      </c>
      <c r="EG53" s="168"/>
      <c r="EH53" s="1" t="s">
        <v>21</v>
      </c>
      <c r="EJ53" s="8">
        <f t="shared" ref="EJ53:ER53" si="90">EJ31*EJ42</f>
        <v>140</v>
      </c>
      <c r="EK53" s="8">
        <f t="shared" si="90"/>
        <v>0</v>
      </c>
      <c r="EL53" s="8">
        <f t="shared" si="90"/>
        <v>40</v>
      </c>
      <c r="EM53" s="8">
        <f t="shared" si="90"/>
        <v>2</v>
      </c>
      <c r="EN53" s="7">
        <f t="shared" si="90"/>
        <v>90</v>
      </c>
      <c r="EO53" s="7">
        <f t="shared" si="90"/>
        <v>0</v>
      </c>
      <c r="EP53" s="7">
        <f t="shared" si="90"/>
        <v>90</v>
      </c>
      <c r="EQ53" s="7">
        <f t="shared" si="90"/>
        <v>0</v>
      </c>
      <c r="ER53" s="6">
        <f t="shared" si="90"/>
        <v>0</v>
      </c>
      <c r="EV53" s="168"/>
      <c r="EW53" s="1" t="s">
        <v>21</v>
      </c>
      <c r="EY53" s="8">
        <f t="shared" ref="EY53:FG53" si="91">EY31*EY42</f>
        <v>140</v>
      </c>
      <c r="EZ53" s="8">
        <f t="shared" si="91"/>
        <v>0</v>
      </c>
      <c r="FA53" s="8">
        <f t="shared" si="91"/>
        <v>40</v>
      </c>
      <c r="FB53" s="8">
        <f t="shared" si="91"/>
        <v>2</v>
      </c>
      <c r="FC53" s="7">
        <f t="shared" si="91"/>
        <v>90</v>
      </c>
      <c r="FD53" s="7">
        <f t="shared" si="91"/>
        <v>0</v>
      </c>
      <c r="FE53" s="7">
        <f t="shared" si="91"/>
        <v>90</v>
      </c>
      <c r="FF53" s="7">
        <f t="shared" si="91"/>
        <v>0</v>
      </c>
      <c r="FG53" s="6">
        <f t="shared" si="91"/>
        <v>0</v>
      </c>
      <c r="FK53" s="168"/>
      <c r="FL53" s="1" t="s">
        <v>21</v>
      </c>
      <c r="FN53" s="8">
        <f t="shared" ref="FN53:FV53" si="92">FN31*FN42</f>
        <v>140</v>
      </c>
      <c r="FO53" s="8">
        <f t="shared" si="92"/>
        <v>0</v>
      </c>
      <c r="FP53" s="8">
        <f t="shared" si="92"/>
        <v>40</v>
      </c>
      <c r="FQ53" s="8">
        <f t="shared" si="92"/>
        <v>2</v>
      </c>
      <c r="FR53" s="7">
        <f t="shared" si="92"/>
        <v>90</v>
      </c>
      <c r="FS53" s="7">
        <f t="shared" si="92"/>
        <v>0</v>
      </c>
      <c r="FT53" s="7">
        <f t="shared" si="92"/>
        <v>90</v>
      </c>
      <c r="FU53" s="7">
        <f t="shared" si="92"/>
        <v>0</v>
      </c>
      <c r="FV53" s="6">
        <f t="shared" si="92"/>
        <v>0</v>
      </c>
      <c r="FZ53" s="144"/>
    </row>
    <row r="54" spans="2:182" x14ac:dyDescent="0.2">
      <c r="B54" s="168"/>
      <c r="C54" s="1" t="s">
        <v>27</v>
      </c>
      <c r="E54" s="8">
        <f t="shared" si="14"/>
        <v>140</v>
      </c>
      <c r="F54" s="8">
        <f t="shared" si="14"/>
        <v>0</v>
      </c>
      <c r="G54" s="8">
        <f t="shared" si="14"/>
        <v>40</v>
      </c>
      <c r="H54" s="8">
        <f t="shared" si="14"/>
        <v>10</v>
      </c>
      <c r="I54" s="7">
        <f t="shared" si="14"/>
        <v>0</v>
      </c>
      <c r="J54" s="7">
        <f t="shared" si="14"/>
        <v>90</v>
      </c>
      <c r="K54" s="7">
        <f t="shared" si="14"/>
        <v>0</v>
      </c>
      <c r="L54" s="7">
        <f t="shared" si="14"/>
        <v>90</v>
      </c>
      <c r="M54" s="6">
        <f t="shared" si="14"/>
        <v>0</v>
      </c>
      <c r="Q54" s="168"/>
      <c r="R54" s="1" t="s">
        <v>27</v>
      </c>
      <c r="T54" s="8">
        <f t="shared" ref="T54:AB54" si="93">T32*T43</f>
        <v>140</v>
      </c>
      <c r="U54" s="8">
        <f t="shared" si="93"/>
        <v>0</v>
      </c>
      <c r="V54" s="8">
        <f t="shared" si="93"/>
        <v>40</v>
      </c>
      <c r="W54" s="8">
        <f t="shared" si="93"/>
        <v>10</v>
      </c>
      <c r="X54" s="7">
        <f t="shared" si="93"/>
        <v>0</v>
      </c>
      <c r="Y54" s="7">
        <f t="shared" si="93"/>
        <v>90</v>
      </c>
      <c r="Z54" s="7">
        <f t="shared" si="93"/>
        <v>0</v>
      </c>
      <c r="AA54" s="7">
        <f t="shared" si="93"/>
        <v>90</v>
      </c>
      <c r="AB54" s="6">
        <f t="shared" si="93"/>
        <v>0</v>
      </c>
      <c r="AF54" s="168"/>
      <c r="AG54" s="1" t="s">
        <v>27</v>
      </c>
      <c r="AI54" s="8">
        <f t="shared" ref="AI54:AQ54" si="94">AI32*AI43</f>
        <v>140</v>
      </c>
      <c r="AJ54" s="8">
        <f t="shared" si="94"/>
        <v>0</v>
      </c>
      <c r="AK54" s="8">
        <f t="shared" si="94"/>
        <v>40</v>
      </c>
      <c r="AL54" s="8">
        <f t="shared" si="94"/>
        <v>10</v>
      </c>
      <c r="AM54" s="7">
        <f t="shared" si="94"/>
        <v>0</v>
      </c>
      <c r="AN54" s="7">
        <f t="shared" si="94"/>
        <v>90</v>
      </c>
      <c r="AO54" s="7">
        <f t="shared" si="94"/>
        <v>0</v>
      </c>
      <c r="AP54" s="7">
        <f t="shared" si="94"/>
        <v>90</v>
      </c>
      <c r="AQ54" s="6">
        <f t="shared" si="94"/>
        <v>0</v>
      </c>
      <c r="AU54" s="168"/>
      <c r="AV54" s="1" t="s">
        <v>27</v>
      </c>
      <c r="AX54" s="8">
        <f t="shared" ref="AX54:BF54" si="95">AX32*AX43</f>
        <v>140</v>
      </c>
      <c r="AY54" s="8">
        <f t="shared" si="95"/>
        <v>0</v>
      </c>
      <c r="AZ54" s="8">
        <f t="shared" si="95"/>
        <v>40</v>
      </c>
      <c r="BA54" s="8">
        <f t="shared" si="95"/>
        <v>10</v>
      </c>
      <c r="BB54" s="7">
        <f t="shared" si="95"/>
        <v>0</v>
      </c>
      <c r="BC54" s="7">
        <f t="shared" si="95"/>
        <v>90</v>
      </c>
      <c r="BD54" s="7">
        <f t="shared" si="95"/>
        <v>0</v>
      </c>
      <c r="BE54" s="7">
        <f t="shared" si="95"/>
        <v>90</v>
      </c>
      <c r="BF54" s="6">
        <f t="shared" si="95"/>
        <v>0</v>
      </c>
      <c r="BJ54" s="168"/>
      <c r="BK54" s="1" t="s">
        <v>27</v>
      </c>
      <c r="BM54" s="8">
        <f t="shared" ref="BM54:BU54" si="96">BM32*BM43</f>
        <v>140</v>
      </c>
      <c r="BN54" s="8">
        <f t="shared" si="96"/>
        <v>0</v>
      </c>
      <c r="BO54" s="8">
        <f t="shared" si="96"/>
        <v>40</v>
      </c>
      <c r="BP54" s="8">
        <f t="shared" si="96"/>
        <v>10</v>
      </c>
      <c r="BQ54" s="7">
        <f t="shared" si="96"/>
        <v>0</v>
      </c>
      <c r="BR54" s="7">
        <f t="shared" si="96"/>
        <v>90</v>
      </c>
      <c r="BS54" s="7">
        <f t="shared" si="96"/>
        <v>0</v>
      </c>
      <c r="BT54" s="7">
        <f t="shared" si="96"/>
        <v>90</v>
      </c>
      <c r="BU54" s="6">
        <f t="shared" si="96"/>
        <v>0</v>
      </c>
      <c r="BY54" s="168"/>
      <c r="BZ54" s="1" t="s">
        <v>27</v>
      </c>
      <c r="CB54" s="8">
        <f t="shared" ref="CB54:CJ54" si="97">CB32*CB43</f>
        <v>140</v>
      </c>
      <c r="CC54" s="8">
        <f t="shared" si="97"/>
        <v>0</v>
      </c>
      <c r="CD54" s="8">
        <f t="shared" si="97"/>
        <v>40</v>
      </c>
      <c r="CE54" s="8">
        <f t="shared" si="97"/>
        <v>10</v>
      </c>
      <c r="CF54" s="7">
        <f t="shared" si="97"/>
        <v>0</v>
      </c>
      <c r="CG54" s="7">
        <f t="shared" si="97"/>
        <v>90</v>
      </c>
      <c r="CH54" s="7">
        <f t="shared" si="97"/>
        <v>0</v>
      </c>
      <c r="CI54" s="7">
        <f t="shared" si="97"/>
        <v>90</v>
      </c>
      <c r="CJ54" s="6">
        <f t="shared" si="97"/>
        <v>0</v>
      </c>
      <c r="CN54" s="168"/>
      <c r="CO54" s="1" t="s">
        <v>27</v>
      </c>
      <c r="CQ54" s="8">
        <f t="shared" ref="CQ54:CY54" si="98">CQ32*CQ43</f>
        <v>140</v>
      </c>
      <c r="CR54" s="8">
        <f t="shared" si="98"/>
        <v>0</v>
      </c>
      <c r="CS54" s="8">
        <f t="shared" si="98"/>
        <v>40</v>
      </c>
      <c r="CT54" s="8">
        <f t="shared" si="98"/>
        <v>10</v>
      </c>
      <c r="CU54" s="7">
        <f t="shared" si="98"/>
        <v>0</v>
      </c>
      <c r="CV54" s="7">
        <f t="shared" si="98"/>
        <v>90</v>
      </c>
      <c r="CW54" s="7">
        <f t="shared" si="98"/>
        <v>0</v>
      </c>
      <c r="CX54" s="7">
        <f t="shared" si="98"/>
        <v>90</v>
      </c>
      <c r="CY54" s="6">
        <f t="shared" si="98"/>
        <v>0</v>
      </c>
      <c r="DC54" s="168"/>
      <c r="DD54" s="1" t="s">
        <v>27</v>
      </c>
      <c r="DF54" s="8">
        <f t="shared" ref="DF54:DN54" si="99">DF32*DF43</f>
        <v>140</v>
      </c>
      <c r="DG54" s="8">
        <f t="shared" si="99"/>
        <v>0</v>
      </c>
      <c r="DH54" s="8">
        <f t="shared" si="99"/>
        <v>40</v>
      </c>
      <c r="DI54" s="8">
        <f t="shared" si="99"/>
        <v>10</v>
      </c>
      <c r="DJ54" s="7">
        <f t="shared" si="99"/>
        <v>0</v>
      </c>
      <c r="DK54" s="7">
        <f t="shared" si="99"/>
        <v>90</v>
      </c>
      <c r="DL54" s="7">
        <f t="shared" si="99"/>
        <v>0</v>
      </c>
      <c r="DM54" s="7">
        <f t="shared" si="99"/>
        <v>90</v>
      </c>
      <c r="DN54" s="6">
        <f t="shared" si="99"/>
        <v>0</v>
      </c>
      <c r="DR54" s="168"/>
      <c r="DS54" s="1" t="s">
        <v>27</v>
      </c>
      <c r="DU54" s="8">
        <f t="shared" ref="DU54:EC54" si="100">DU32*DU43</f>
        <v>140</v>
      </c>
      <c r="DV54" s="8">
        <f t="shared" si="100"/>
        <v>0</v>
      </c>
      <c r="DW54" s="8">
        <f t="shared" si="100"/>
        <v>40</v>
      </c>
      <c r="DX54" s="8">
        <f t="shared" si="100"/>
        <v>10</v>
      </c>
      <c r="DY54" s="7">
        <f t="shared" si="100"/>
        <v>0</v>
      </c>
      <c r="DZ54" s="7">
        <f t="shared" si="100"/>
        <v>90</v>
      </c>
      <c r="EA54" s="7">
        <f t="shared" si="100"/>
        <v>0</v>
      </c>
      <c r="EB54" s="7">
        <f t="shared" si="100"/>
        <v>90</v>
      </c>
      <c r="EC54" s="6">
        <f t="shared" si="100"/>
        <v>0</v>
      </c>
      <c r="EG54" s="168"/>
      <c r="EH54" s="1" t="s">
        <v>27</v>
      </c>
      <c r="EJ54" s="8">
        <f t="shared" ref="EJ54:ER54" si="101">EJ32*EJ43</f>
        <v>140</v>
      </c>
      <c r="EK54" s="8">
        <f t="shared" si="101"/>
        <v>0</v>
      </c>
      <c r="EL54" s="8">
        <f t="shared" si="101"/>
        <v>40</v>
      </c>
      <c r="EM54" s="8">
        <f t="shared" si="101"/>
        <v>10</v>
      </c>
      <c r="EN54" s="7">
        <f t="shared" si="101"/>
        <v>0</v>
      </c>
      <c r="EO54" s="7">
        <f t="shared" si="101"/>
        <v>90</v>
      </c>
      <c r="EP54" s="7">
        <f t="shared" si="101"/>
        <v>0</v>
      </c>
      <c r="EQ54" s="7">
        <f t="shared" si="101"/>
        <v>90</v>
      </c>
      <c r="ER54" s="6">
        <f t="shared" si="101"/>
        <v>0</v>
      </c>
      <c r="EV54" s="168"/>
      <c r="EW54" s="1" t="s">
        <v>27</v>
      </c>
      <c r="EY54" s="8">
        <f t="shared" ref="EY54:FG54" si="102">EY32*EY43</f>
        <v>140</v>
      </c>
      <c r="EZ54" s="8">
        <f t="shared" si="102"/>
        <v>0</v>
      </c>
      <c r="FA54" s="8">
        <f t="shared" si="102"/>
        <v>40</v>
      </c>
      <c r="FB54" s="8">
        <f t="shared" si="102"/>
        <v>10</v>
      </c>
      <c r="FC54" s="7">
        <f t="shared" si="102"/>
        <v>0</v>
      </c>
      <c r="FD54" s="7">
        <f t="shared" si="102"/>
        <v>90</v>
      </c>
      <c r="FE54" s="7">
        <f t="shared" si="102"/>
        <v>0</v>
      </c>
      <c r="FF54" s="7">
        <f t="shared" si="102"/>
        <v>90</v>
      </c>
      <c r="FG54" s="6">
        <f t="shared" si="102"/>
        <v>0</v>
      </c>
      <c r="FK54" s="168"/>
      <c r="FL54" s="1" t="s">
        <v>27</v>
      </c>
      <c r="FN54" s="8">
        <f t="shared" ref="FN54:FV54" si="103">FN32*FN43</f>
        <v>140</v>
      </c>
      <c r="FO54" s="8">
        <f t="shared" si="103"/>
        <v>0</v>
      </c>
      <c r="FP54" s="8">
        <f t="shared" si="103"/>
        <v>40</v>
      </c>
      <c r="FQ54" s="8">
        <f t="shared" si="103"/>
        <v>10</v>
      </c>
      <c r="FR54" s="7">
        <f t="shared" si="103"/>
        <v>0</v>
      </c>
      <c r="FS54" s="7">
        <f t="shared" si="103"/>
        <v>90</v>
      </c>
      <c r="FT54" s="7">
        <f t="shared" si="103"/>
        <v>0</v>
      </c>
      <c r="FU54" s="7">
        <f t="shared" si="103"/>
        <v>90</v>
      </c>
      <c r="FV54" s="6">
        <f t="shared" si="103"/>
        <v>0</v>
      </c>
      <c r="FZ54" s="144"/>
    </row>
    <row r="55" spans="2:182" x14ac:dyDescent="0.2">
      <c r="B55" s="168"/>
      <c r="C55" s="1" t="s">
        <v>19</v>
      </c>
      <c r="E55" s="8">
        <f t="shared" si="14"/>
        <v>28</v>
      </c>
      <c r="F55" s="8">
        <f t="shared" si="14"/>
        <v>0</v>
      </c>
      <c r="G55" s="8">
        <f t="shared" si="14"/>
        <v>4</v>
      </c>
      <c r="H55" s="8">
        <f t="shared" si="14"/>
        <v>4</v>
      </c>
      <c r="I55" s="7">
        <f t="shared" si="14"/>
        <v>0</v>
      </c>
      <c r="J55" s="7">
        <f t="shared" si="14"/>
        <v>0</v>
      </c>
      <c r="K55" s="7">
        <f t="shared" si="14"/>
        <v>90</v>
      </c>
      <c r="L55" s="7">
        <f t="shared" si="14"/>
        <v>0</v>
      </c>
      <c r="M55" s="6">
        <f t="shared" si="14"/>
        <v>380</v>
      </c>
      <c r="Q55" s="168"/>
      <c r="R55" s="1" t="s">
        <v>19</v>
      </c>
      <c r="T55" s="8">
        <f t="shared" ref="T55:AB55" si="104">T33*T44</f>
        <v>28</v>
      </c>
      <c r="U55" s="8">
        <f t="shared" si="104"/>
        <v>0</v>
      </c>
      <c r="V55" s="8">
        <f t="shared" si="104"/>
        <v>4</v>
      </c>
      <c r="W55" s="8">
        <f t="shared" si="104"/>
        <v>4</v>
      </c>
      <c r="X55" s="7">
        <f t="shared" si="104"/>
        <v>0</v>
      </c>
      <c r="Y55" s="7">
        <f t="shared" si="104"/>
        <v>0</v>
      </c>
      <c r="Z55" s="7">
        <f t="shared" si="104"/>
        <v>90</v>
      </c>
      <c r="AA55" s="7">
        <f t="shared" si="104"/>
        <v>0</v>
      </c>
      <c r="AB55" s="6">
        <f t="shared" si="104"/>
        <v>380</v>
      </c>
      <c r="AF55" s="168"/>
      <c r="AG55" s="1" t="s">
        <v>19</v>
      </c>
      <c r="AI55" s="8">
        <f t="shared" ref="AI55:AQ55" si="105">AI33*AI44</f>
        <v>28</v>
      </c>
      <c r="AJ55" s="8">
        <f t="shared" si="105"/>
        <v>0</v>
      </c>
      <c r="AK55" s="8">
        <f t="shared" si="105"/>
        <v>4</v>
      </c>
      <c r="AL55" s="8">
        <f t="shared" si="105"/>
        <v>4</v>
      </c>
      <c r="AM55" s="7">
        <f t="shared" si="105"/>
        <v>0</v>
      </c>
      <c r="AN55" s="7">
        <f t="shared" si="105"/>
        <v>0</v>
      </c>
      <c r="AO55" s="7">
        <f t="shared" si="105"/>
        <v>90</v>
      </c>
      <c r="AP55" s="7">
        <f t="shared" si="105"/>
        <v>0</v>
      </c>
      <c r="AQ55" s="6">
        <f t="shared" si="105"/>
        <v>380</v>
      </c>
      <c r="AU55" s="168"/>
      <c r="AV55" s="1" t="s">
        <v>19</v>
      </c>
      <c r="AX55" s="8">
        <f t="shared" ref="AX55:BF55" si="106">AX33*AX44</f>
        <v>28</v>
      </c>
      <c r="AY55" s="8">
        <f t="shared" si="106"/>
        <v>0</v>
      </c>
      <c r="AZ55" s="8">
        <f t="shared" si="106"/>
        <v>4</v>
      </c>
      <c r="BA55" s="8">
        <f t="shared" si="106"/>
        <v>4</v>
      </c>
      <c r="BB55" s="7">
        <f t="shared" si="106"/>
        <v>0</v>
      </c>
      <c r="BC55" s="7">
        <f t="shared" si="106"/>
        <v>0</v>
      </c>
      <c r="BD55" s="7">
        <f t="shared" si="106"/>
        <v>90</v>
      </c>
      <c r="BE55" s="7">
        <f t="shared" si="106"/>
        <v>0</v>
      </c>
      <c r="BF55" s="6">
        <f t="shared" si="106"/>
        <v>380</v>
      </c>
      <c r="BJ55" s="168"/>
      <c r="BK55" s="1" t="s">
        <v>19</v>
      </c>
      <c r="BM55" s="8">
        <f t="shared" ref="BM55:BU55" si="107">BM33*BM44</f>
        <v>28</v>
      </c>
      <c r="BN55" s="8">
        <f t="shared" si="107"/>
        <v>0</v>
      </c>
      <c r="BO55" s="8">
        <f t="shared" si="107"/>
        <v>4</v>
      </c>
      <c r="BP55" s="8">
        <f t="shared" si="107"/>
        <v>4</v>
      </c>
      <c r="BQ55" s="7">
        <f t="shared" si="107"/>
        <v>0</v>
      </c>
      <c r="BR55" s="7">
        <f t="shared" si="107"/>
        <v>0</v>
      </c>
      <c r="BS55" s="7">
        <f t="shared" si="107"/>
        <v>90</v>
      </c>
      <c r="BT55" s="7">
        <f t="shared" si="107"/>
        <v>0</v>
      </c>
      <c r="BU55" s="6">
        <f t="shared" si="107"/>
        <v>380</v>
      </c>
      <c r="BY55" s="168"/>
      <c r="BZ55" s="1" t="s">
        <v>19</v>
      </c>
      <c r="CB55" s="8">
        <f t="shared" ref="CB55:CJ55" si="108">CB33*CB44</f>
        <v>28</v>
      </c>
      <c r="CC55" s="8">
        <f t="shared" si="108"/>
        <v>0</v>
      </c>
      <c r="CD55" s="8">
        <f t="shared" si="108"/>
        <v>4</v>
      </c>
      <c r="CE55" s="8">
        <f t="shared" si="108"/>
        <v>4</v>
      </c>
      <c r="CF55" s="7">
        <f t="shared" si="108"/>
        <v>0</v>
      </c>
      <c r="CG55" s="7">
        <f t="shared" si="108"/>
        <v>0</v>
      </c>
      <c r="CH55" s="7">
        <f t="shared" si="108"/>
        <v>90</v>
      </c>
      <c r="CI55" s="7">
        <f t="shared" si="108"/>
        <v>0</v>
      </c>
      <c r="CJ55" s="6">
        <f t="shared" si="108"/>
        <v>380</v>
      </c>
      <c r="CN55" s="168"/>
      <c r="CO55" s="1" t="s">
        <v>19</v>
      </c>
      <c r="CQ55" s="8">
        <f t="shared" ref="CQ55:CY55" si="109">CQ33*CQ44</f>
        <v>28</v>
      </c>
      <c r="CR55" s="8">
        <f t="shared" si="109"/>
        <v>0</v>
      </c>
      <c r="CS55" s="8">
        <f t="shared" si="109"/>
        <v>4</v>
      </c>
      <c r="CT55" s="8">
        <f t="shared" si="109"/>
        <v>4</v>
      </c>
      <c r="CU55" s="7">
        <f t="shared" si="109"/>
        <v>0</v>
      </c>
      <c r="CV55" s="7">
        <f t="shared" si="109"/>
        <v>0</v>
      </c>
      <c r="CW55" s="7">
        <f t="shared" si="109"/>
        <v>90</v>
      </c>
      <c r="CX55" s="7">
        <f t="shared" si="109"/>
        <v>0</v>
      </c>
      <c r="CY55" s="6">
        <f t="shared" si="109"/>
        <v>380</v>
      </c>
      <c r="DC55" s="168"/>
      <c r="DD55" s="1" t="s">
        <v>19</v>
      </c>
      <c r="DF55" s="8">
        <f t="shared" ref="DF55:DN55" si="110">DF33*DF44</f>
        <v>28</v>
      </c>
      <c r="DG55" s="8">
        <f t="shared" si="110"/>
        <v>0</v>
      </c>
      <c r="DH55" s="8">
        <f t="shared" si="110"/>
        <v>4</v>
      </c>
      <c r="DI55" s="8">
        <f t="shared" si="110"/>
        <v>4</v>
      </c>
      <c r="DJ55" s="7">
        <f t="shared" si="110"/>
        <v>0</v>
      </c>
      <c r="DK55" s="7">
        <f t="shared" si="110"/>
        <v>0</v>
      </c>
      <c r="DL55" s="7">
        <f t="shared" si="110"/>
        <v>90</v>
      </c>
      <c r="DM55" s="7">
        <f t="shared" si="110"/>
        <v>0</v>
      </c>
      <c r="DN55" s="6">
        <f t="shared" si="110"/>
        <v>380</v>
      </c>
      <c r="DR55" s="168"/>
      <c r="DS55" s="1" t="s">
        <v>19</v>
      </c>
      <c r="DU55" s="8">
        <f t="shared" ref="DU55:EC55" si="111">DU33*DU44</f>
        <v>28</v>
      </c>
      <c r="DV55" s="8">
        <f t="shared" si="111"/>
        <v>0</v>
      </c>
      <c r="DW55" s="8">
        <f t="shared" si="111"/>
        <v>4</v>
      </c>
      <c r="DX55" s="8">
        <f t="shared" si="111"/>
        <v>4</v>
      </c>
      <c r="DY55" s="7">
        <f t="shared" si="111"/>
        <v>0</v>
      </c>
      <c r="DZ55" s="7">
        <f t="shared" si="111"/>
        <v>0</v>
      </c>
      <c r="EA55" s="7">
        <f t="shared" si="111"/>
        <v>90</v>
      </c>
      <c r="EB55" s="7">
        <f t="shared" si="111"/>
        <v>0</v>
      </c>
      <c r="EC55" s="6">
        <f t="shared" si="111"/>
        <v>380</v>
      </c>
      <c r="EG55" s="168"/>
      <c r="EH55" s="1" t="s">
        <v>19</v>
      </c>
      <c r="EJ55" s="8">
        <f t="shared" ref="EJ55:ER55" si="112">EJ33*EJ44</f>
        <v>28</v>
      </c>
      <c r="EK55" s="8">
        <f t="shared" si="112"/>
        <v>0</v>
      </c>
      <c r="EL55" s="8">
        <f t="shared" si="112"/>
        <v>4</v>
      </c>
      <c r="EM55" s="8">
        <f t="shared" si="112"/>
        <v>4</v>
      </c>
      <c r="EN55" s="7">
        <f t="shared" si="112"/>
        <v>0</v>
      </c>
      <c r="EO55" s="7">
        <f t="shared" si="112"/>
        <v>0</v>
      </c>
      <c r="EP55" s="7">
        <f t="shared" si="112"/>
        <v>90</v>
      </c>
      <c r="EQ55" s="7">
        <f t="shared" si="112"/>
        <v>0</v>
      </c>
      <c r="ER55" s="6">
        <f t="shared" si="112"/>
        <v>380</v>
      </c>
      <c r="EV55" s="168"/>
      <c r="EW55" s="1" t="s">
        <v>19</v>
      </c>
      <c r="EY55" s="8">
        <f t="shared" ref="EY55:FG55" si="113">EY33*EY44</f>
        <v>28</v>
      </c>
      <c r="EZ55" s="8">
        <f t="shared" si="113"/>
        <v>0</v>
      </c>
      <c r="FA55" s="8">
        <f t="shared" si="113"/>
        <v>4</v>
      </c>
      <c r="FB55" s="8">
        <f t="shared" si="113"/>
        <v>4</v>
      </c>
      <c r="FC55" s="7">
        <f t="shared" si="113"/>
        <v>0</v>
      </c>
      <c r="FD55" s="7">
        <f t="shared" si="113"/>
        <v>0</v>
      </c>
      <c r="FE55" s="7">
        <f t="shared" si="113"/>
        <v>90</v>
      </c>
      <c r="FF55" s="7">
        <f t="shared" si="113"/>
        <v>0</v>
      </c>
      <c r="FG55" s="6">
        <f t="shared" si="113"/>
        <v>380</v>
      </c>
      <c r="FK55" s="168"/>
      <c r="FL55" s="1" t="s">
        <v>19</v>
      </c>
      <c r="FN55" s="8">
        <f t="shared" ref="FN55:FV55" si="114">FN33*FN44</f>
        <v>28</v>
      </c>
      <c r="FO55" s="8">
        <f t="shared" si="114"/>
        <v>0</v>
      </c>
      <c r="FP55" s="8">
        <f t="shared" si="114"/>
        <v>4</v>
      </c>
      <c r="FQ55" s="8">
        <f t="shared" si="114"/>
        <v>4</v>
      </c>
      <c r="FR55" s="7">
        <f t="shared" si="114"/>
        <v>0</v>
      </c>
      <c r="FS55" s="7">
        <f t="shared" si="114"/>
        <v>0</v>
      </c>
      <c r="FT55" s="7">
        <f t="shared" si="114"/>
        <v>90</v>
      </c>
      <c r="FU55" s="7">
        <f t="shared" si="114"/>
        <v>0</v>
      </c>
      <c r="FV55" s="6">
        <f t="shared" si="114"/>
        <v>380</v>
      </c>
      <c r="FZ55" s="144"/>
    </row>
    <row r="56" spans="2:182" x14ac:dyDescent="0.2">
      <c r="B56" s="168"/>
      <c r="C56" s="1" t="s">
        <v>35</v>
      </c>
      <c r="E56" s="6">
        <f t="shared" si="14"/>
        <v>0</v>
      </c>
      <c r="F56" s="6">
        <f t="shared" si="14"/>
        <v>0</v>
      </c>
      <c r="G56" s="6">
        <f t="shared" si="14"/>
        <v>0</v>
      </c>
      <c r="H56" s="6">
        <f t="shared" si="14"/>
        <v>0</v>
      </c>
      <c r="I56" s="6">
        <f t="shared" si="14"/>
        <v>0</v>
      </c>
      <c r="J56" s="6">
        <f t="shared" si="14"/>
        <v>0</v>
      </c>
      <c r="K56" s="6">
        <f t="shared" si="14"/>
        <v>0</v>
      </c>
      <c r="L56" s="6">
        <f t="shared" si="14"/>
        <v>380</v>
      </c>
      <c r="M56" s="6">
        <f t="shared" si="14"/>
        <v>0</v>
      </c>
      <c r="Q56" s="168"/>
      <c r="R56" s="1" t="s">
        <v>35</v>
      </c>
      <c r="T56" s="6">
        <f t="shared" ref="T56:AB56" si="115">T34*T45</f>
        <v>0</v>
      </c>
      <c r="U56" s="6">
        <f t="shared" si="115"/>
        <v>0</v>
      </c>
      <c r="V56" s="6">
        <f t="shared" si="115"/>
        <v>0</v>
      </c>
      <c r="W56" s="6">
        <f t="shared" si="115"/>
        <v>0</v>
      </c>
      <c r="X56" s="6">
        <f t="shared" si="115"/>
        <v>0</v>
      </c>
      <c r="Y56" s="6">
        <f t="shared" si="115"/>
        <v>0</v>
      </c>
      <c r="Z56" s="6">
        <f t="shared" si="115"/>
        <v>0</v>
      </c>
      <c r="AA56" s="6">
        <f t="shared" si="115"/>
        <v>380</v>
      </c>
      <c r="AB56" s="6">
        <f t="shared" si="115"/>
        <v>0</v>
      </c>
      <c r="AF56" s="168"/>
      <c r="AG56" s="1" t="s">
        <v>35</v>
      </c>
      <c r="AI56" s="6">
        <f t="shared" ref="AI56:AQ56" si="116">AI34*AI45</f>
        <v>0</v>
      </c>
      <c r="AJ56" s="6">
        <f t="shared" si="116"/>
        <v>0</v>
      </c>
      <c r="AK56" s="6">
        <f t="shared" si="116"/>
        <v>0</v>
      </c>
      <c r="AL56" s="6">
        <f t="shared" si="116"/>
        <v>0</v>
      </c>
      <c r="AM56" s="6">
        <f t="shared" si="116"/>
        <v>0</v>
      </c>
      <c r="AN56" s="6">
        <f t="shared" si="116"/>
        <v>0</v>
      </c>
      <c r="AO56" s="6">
        <f t="shared" si="116"/>
        <v>0</v>
      </c>
      <c r="AP56" s="6">
        <f t="shared" si="116"/>
        <v>380</v>
      </c>
      <c r="AQ56" s="6">
        <f t="shared" si="116"/>
        <v>0</v>
      </c>
      <c r="AU56" s="168"/>
      <c r="AV56" s="1" t="s">
        <v>35</v>
      </c>
      <c r="AX56" s="6">
        <f t="shared" ref="AX56:BF56" si="117">AX34*AX45</f>
        <v>0</v>
      </c>
      <c r="AY56" s="6">
        <f t="shared" si="117"/>
        <v>0</v>
      </c>
      <c r="AZ56" s="6">
        <f t="shared" si="117"/>
        <v>0</v>
      </c>
      <c r="BA56" s="6">
        <f t="shared" si="117"/>
        <v>0</v>
      </c>
      <c r="BB56" s="6">
        <f t="shared" si="117"/>
        <v>0</v>
      </c>
      <c r="BC56" s="6">
        <f t="shared" si="117"/>
        <v>0</v>
      </c>
      <c r="BD56" s="6">
        <f t="shared" si="117"/>
        <v>0</v>
      </c>
      <c r="BE56" s="6">
        <f t="shared" si="117"/>
        <v>380</v>
      </c>
      <c r="BF56" s="6">
        <f t="shared" si="117"/>
        <v>0</v>
      </c>
      <c r="BJ56" s="168"/>
      <c r="BK56" s="1" t="s">
        <v>35</v>
      </c>
      <c r="BM56" s="6">
        <f t="shared" ref="BM56:BU56" si="118">BM34*BM45</f>
        <v>0</v>
      </c>
      <c r="BN56" s="6">
        <f t="shared" si="118"/>
        <v>0</v>
      </c>
      <c r="BO56" s="6">
        <f t="shared" si="118"/>
        <v>0</v>
      </c>
      <c r="BP56" s="6">
        <f t="shared" si="118"/>
        <v>0</v>
      </c>
      <c r="BQ56" s="6">
        <f t="shared" si="118"/>
        <v>0</v>
      </c>
      <c r="BR56" s="6">
        <f t="shared" si="118"/>
        <v>0</v>
      </c>
      <c r="BS56" s="6">
        <f t="shared" si="118"/>
        <v>0</v>
      </c>
      <c r="BT56" s="6">
        <f t="shared" si="118"/>
        <v>380</v>
      </c>
      <c r="BU56" s="6">
        <f t="shared" si="118"/>
        <v>0</v>
      </c>
      <c r="BY56" s="168"/>
      <c r="BZ56" s="1" t="s">
        <v>35</v>
      </c>
      <c r="CB56" s="6">
        <f t="shared" ref="CB56:CJ56" si="119">CB34*CB45</f>
        <v>0</v>
      </c>
      <c r="CC56" s="6">
        <f t="shared" si="119"/>
        <v>0</v>
      </c>
      <c r="CD56" s="6">
        <f t="shared" si="119"/>
        <v>0</v>
      </c>
      <c r="CE56" s="6">
        <f t="shared" si="119"/>
        <v>0</v>
      </c>
      <c r="CF56" s="6">
        <f t="shared" si="119"/>
        <v>0</v>
      </c>
      <c r="CG56" s="6">
        <f t="shared" si="119"/>
        <v>0</v>
      </c>
      <c r="CH56" s="6">
        <f t="shared" si="119"/>
        <v>0</v>
      </c>
      <c r="CI56" s="6">
        <f t="shared" si="119"/>
        <v>380</v>
      </c>
      <c r="CJ56" s="6">
        <f t="shared" si="119"/>
        <v>0</v>
      </c>
      <c r="CN56" s="168"/>
      <c r="CO56" s="1" t="s">
        <v>35</v>
      </c>
      <c r="CQ56" s="6">
        <f t="shared" ref="CQ56:CY56" si="120">CQ34*CQ45</f>
        <v>0</v>
      </c>
      <c r="CR56" s="6">
        <f t="shared" si="120"/>
        <v>0</v>
      </c>
      <c r="CS56" s="6">
        <f t="shared" si="120"/>
        <v>0</v>
      </c>
      <c r="CT56" s="6">
        <f t="shared" si="120"/>
        <v>0</v>
      </c>
      <c r="CU56" s="6">
        <f t="shared" si="120"/>
        <v>0</v>
      </c>
      <c r="CV56" s="6">
        <f t="shared" si="120"/>
        <v>0</v>
      </c>
      <c r="CW56" s="6">
        <f t="shared" si="120"/>
        <v>0</v>
      </c>
      <c r="CX56" s="6">
        <f t="shared" si="120"/>
        <v>380</v>
      </c>
      <c r="CY56" s="6">
        <f t="shared" si="120"/>
        <v>0</v>
      </c>
      <c r="DC56" s="168"/>
      <c r="DD56" s="1" t="s">
        <v>35</v>
      </c>
      <c r="DF56" s="6">
        <f t="shared" ref="DF56:DN56" si="121">DF34*DF45</f>
        <v>0</v>
      </c>
      <c r="DG56" s="6">
        <f t="shared" si="121"/>
        <v>0</v>
      </c>
      <c r="DH56" s="6">
        <f t="shared" si="121"/>
        <v>0</v>
      </c>
      <c r="DI56" s="6">
        <f t="shared" si="121"/>
        <v>0</v>
      </c>
      <c r="DJ56" s="6">
        <f t="shared" si="121"/>
        <v>0</v>
      </c>
      <c r="DK56" s="6">
        <f t="shared" si="121"/>
        <v>0</v>
      </c>
      <c r="DL56" s="6">
        <f t="shared" si="121"/>
        <v>0</v>
      </c>
      <c r="DM56" s="6">
        <f t="shared" si="121"/>
        <v>380</v>
      </c>
      <c r="DN56" s="6">
        <f t="shared" si="121"/>
        <v>0</v>
      </c>
      <c r="DR56" s="168"/>
      <c r="DS56" s="1" t="s">
        <v>35</v>
      </c>
      <c r="DU56" s="6">
        <f t="shared" ref="DU56:EC56" si="122">DU34*DU45</f>
        <v>0</v>
      </c>
      <c r="DV56" s="6">
        <f t="shared" si="122"/>
        <v>0</v>
      </c>
      <c r="DW56" s="6">
        <f t="shared" si="122"/>
        <v>0</v>
      </c>
      <c r="DX56" s="6">
        <f t="shared" si="122"/>
        <v>0</v>
      </c>
      <c r="DY56" s="6">
        <f t="shared" si="122"/>
        <v>0</v>
      </c>
      <c r="DZ56" s="6">
        <f t="shared" si="122"/>
        <v>0</v>
      </c>
      <c r="EA56" s="6">
        <f t="shared" si="122"/>
        <v>0</v>
      </c>
      <c r="EB56" s="6">
        <f t="shared" si="122"/>
        <v>380</v>
      </c>
      <c r="EC56" s="6">
        <f t="shared" si="122"/>
        <v>0</v>
      </c>
      <c r="EG56" s="168"/>
      <c r="EH56" s="1" t="s">
        <v>35</v>
      </c>
      <c r="EJ56" s="6">
        <f t="shared" ref="EJ56:ER56" si="123">EJ34*EJ45</f>
        <v>0</v>
      </c>
      <c r="EK56" s="6">
        <f t="shared" si="123"/>
        <v>0</v>
      </c>
      <c r="EL56" s="6">
        <f t="shared" si="123"/>
        <v>0</v>
      </c>
      <c r="EM56" s="6">
        <f t="shared" si="123"/>
        <v>0</v>
      </c>
      <c r="EN56" s="6">
        <f t="shared" si="123"/>
        <v>0</v>
      </c>
      <c r="EO56" s="6">
        <f t="shared" si="123"/>
        <v>0</v>
      </c>
      <c r="EP56" s="6">
        <f t="shared" si="123"/>
        <v>0</v>
      </c>
      <c r="EQ56" s="6">
        <f t="shared" si="123"/>
        <v>380</v>
      </c>
      <c r="ER56" s="6">
        <f t="shared" si="123"/>
        <v>0</v>
      </c>
      <c r="EV56" s="168"/>
      <c r="EW56" s="1" t="s">
        <v>35</v>
      </c>
      <c r="EY56" s="6">
        <f t="shared" ref="EY56:FG56" si="124">EY34*EY45</f>
        <v>0</v>
      </c>
      <c r="EZ56" s="6">
        <f t="shared" si="124"/>
        <v>0</v>
      </c>
      <c r="FA56" s="6">
        <f t="shared" si="124"/>
        <v>0</v>
      </c>
      <c r="FB56" s="6">
        <f t="shared" si="124"/>
        <v>0</v>
      </c>
      <c r="FC56" s="6">
        <f t="shared" si="124"/>
        <v>0</v>
      </c>
      <c r="FD56" s="6">
        <f t="shared" si="124"/>
        <v>0</v>
      </c>
      <c r="FE56" s="6">
        <f t="shared" si="124"/>
        <v>0</v>
      </c>
      <c r="FF56" s="6">
        <f t="shared" si="124"/>
        <v>380</v>
      </c>
      <c r="FG56" s="6">
        <f t="shared" si="124"/>
        <v>0</v>
      </c>
      <c r="FK56" s="168"/>
      <c r="FL56" s="1" t="s">
        <v>35</v>
      </c>
      <c r="FN56" s="6">
        <f t="shared" ref="FN56:FV56" si="125">FN34*FN45</f>
        <v>0</v>
      </c>
      <c r="FO56" s="6">
        <f t="shared" si="125"/>
        <v>0</v>
      </c>
      <c r="FP56" s="6">
        <f t="shared" si="125"/>
        <v>0</v>
      </c>
      <c r="FQ56" s="6">
        <f t="shared" si="125"/>
        <v>0</v>
      </c>
      <c r="FR56" s="6">
        <f t="shared" si="125"/>
        <v>0</v>
      </c>
      <c r="FS56" s="6">
        <f t="shared" si="125"/>
        <v>0</v>
      </c>
      <c r="FT56" s="6">
        <f t="shared" si="125"/>
        <v>0</v>
      </c>
      <c r="FU56" s="6">
        <f t="shared" si="125"/>
        <v>380</v>
      </c>
      <c r="FV56" s="6">
        <f t="shared" si="125"/>
        <v>0</v>
      </c>
      <c r="FZ56" s="144"/>
    </row>
    <row r="57" spans="2:182" x14ac:dyDescent="0.2">
      <c r="B57" s="168"/>
      <c r="Q57" s="168"/>
      <c r="AF57" s="168"/>
      <c r="AU57" s="168"/>
      <c r="BJ57" s="168"/>
      <c r="BY57" s="168"/>
      <c r="CN57" s="168"/>
      <c r="DC57" s="168"/>
      <c r="DR57" s="168"/>
      <c r="EG57" s="168"/>
      <c r="EV57" s="168"/>
      <c r="FK57" s="168"/>
      <c r="FZ57" s="144"/>
    </row>
    <row r="58" spans="2:182" ht="17" x14ac:dyDescent="0.2">
      <c r="B58" s="168"/>
      <c r="C58" s="16" t="s">
        <v>43</v>
      </c>
      <c r="D58" s="4" t="s">
        <v>2</v>
      </c>
      <c r="Q58" s="168"/>
      <c r="R58" s="16" t="s">
        <v>43</v>
      </c>
      <c r="S58" s="4" t="s">
        <v>2</v>
      </c>
      <c r="AF58" s="168"/>
      <c r="AG58" s="16" t="s">
        <v>43</v>
      </c>
      <c r="AH58" s="4" t="s">
        <v>2</v>
      </c>
      <c r="AU58" s="168"/>
      <c r="AV58" s="16" t="s">
        <v>43</v>
      </c>
      <c r="AW58" s="4" t="s">
        <v>2</v>
      </c>
      <c r="BJ58" s="168"/>
      <c r="BK58" s="16" t="s">
        <v>43</v>
      </c>
      <c r="BL58" s="4" t="s">
        <v>2</v>
      </c>
      <c r="BY58" s="168"/>
      <c r="BZ58" s="16" t="s">
        <v>43</v>
      </c>
      <c r="CA58" s="4" t="s">
        <v>2</v>
      </c>
      <c r="CN58" s="168"/>
      <c r="CO58" s="16" t="s">
        <v>43</v>
      </c>
      <c r="CP58" s="4" t="s">
        <v>2</v>
      </c>
      <c r="DC58" s="168"/>
      <c r="DD58" s="16" t="s">
        <v>43</v>
      </c>
      <c r="DE58" s="4" t="s">
        <v>2</v>
      </c>
      <c r="DR58" s="168"/>
      <c r="DS58" s="16" t="s">
        <v>43</v>
      </c>
      <c r="DT58" s="4" t="s">
        <v>2</v>
      </c>
      <c r="EG58" s="168"/>
      <c r="EH58" s="16" t="s">
        <v>43</v>
      </c>
      <c r="EI58" s="4" t="s">
        <v>2</v>
      </c>
      <c r="EV58" s="168"/>
      <c r="EW58" s="16" t="s">
        <v>43</v>
      </c>
      <c r="EX58" s="4" t="s">
        <v>2</v>
      </c>
      <c r="FK58" s="168"/>
      <c r="FL58" s="16" t="s">
        <v>43</v>
      </c>
      <c r="FM58" s="4" t="s">
        <v>2</v>
      </c>
      <c r="FZ58" s="144"/>
    </row>
    <row r="59" spans="2:182" x14ac:dyDescent="0.2">
      <c r="B59" s="168"/>
      <c r="C59" s="1" t="s">
        <v>39</v>
      </c>
      <c r="E59" s="4">
        <f>E15*E48</f>
        <v>0</v>
      </c>
      <c r="F59" s="4">
        <f t="shared" ref="F59:M59" si="126">F15*F48</f>
        <v>0</v>
      </c>
      <c r="G59" s="4">
        <f t="shared" si="126"/>
        <v>0</v>
      </c>
      <c r="H59" s="4">
        <f t="shared" si="126"/>
        <v>0</v>
      </c>
      <c r="I59" s="8">
        <f t="shared" si="126"/>
        <v>1008</v>
      </c>
      <c r="J59" s="8">
        <f t="shared" si="126"/>
        <v>2660</v>
      </c>
      <c r="K59" s="8">
        <f t="shared" si="126"/>
        <v>2800</v>
      </c>
      <c r="L59" s="8">
        <f t="shared" si="126"/>
        <v>372.96474117640059</v>
      </c>
      <c r="M59" s="6">
        <f t="shared" si="126"/>
        <v>0</v>
      </c>
      <c r="Q59" s="168"/>
      <c r="R59" s="1" t="s">
        <v>39</v>
      </c>
      <c r="T59" s="4">
        <f>T15*T48</f>
        <v>0</v>
      </c>
      <c r="U59" s="4">
        <f t="shared" ref="U59:AB59" si="127">U15*U48</f>
        <v>0</v>
      </c>
      <c r="V59" s="4">
        <f t="shared" si="127"/>
        <v>0</v>
      </c>
      <c r="W59" s="4">
        <f t="shared" si="127"/>
        <v>0</v>
      </c>
      <c r="X59" s="8">
        <f t="shared" si="127"/>
        <v>952</v>
      </c>
      <c r="Y59" s="8">
        <f t="shared" si="127"/>
        <v>2520</v>
      </c>
      <c r="Z59" s="8">
        <f t="shared" si="127"/>
        <v>2660</v>
      </c>
      <c r="AA59" s="8">
        <f t="shared" si="127"/>
        <v>357.4706453149297</v>
      </c>
      <c r="AB59" s="6">
        <f t="shared" si="127"/>
        <v>0</v>
      </c>
      <c r="AF59" s="168"/>
      <c r="AG59" s="1" t="s">
        <v>39</v>
      </c>
      <c r="AI59" s="4">
        <f>AI15*AI48</f>
        <v>0</v>
      </c>
      <c r="AJ59" s="4">
        <f t="shared" ref="AJ59:AQ59" si="128">AJ15*AJ48</f>
        <v>0</v>
      </c>
      <c r="AK59" s="4">
        <f t="shared" si="128"/>
        <v>0</v>
      </c>
      <c r="AL59" s="4">
        <f t="shared" si="128"/>
        <v>0</v>
      </c>
      <c r="AM59" s="8">
        <f t="shared" si="128"/>
        <v>784</v>
      </c>
      <c r="AN59" s="8">
        <f t="shared" si="128"/>
        <v>2100</v>
      </c>
      <c r="AO59" s="8">
        <f t="shared" si="128"/>
        <v>2240</v>
      </c>
      <c r="AP59" s="8">
        <f t="shared" si="128"/>
        <v>289.96073130290279</v>
      </c>
      <c r="AQ59" s="6">
        <f t="shared" si="128"/>
        <v>0</v>
      </c>
      <c r="AU59" s="168"/>
      <c r="AV59" s="1" t="s">
        <v>39</v>
      </c>
      <c r="AX59" s="4">
        <f>AX15*AX48</f>
        <v>0</v>
      </c>
      <c r="AY59" s="4">
        <f t="shared" ref="AY59:BF59" si="129">AY15*AY48</f>
        <v>0</v>
      </c>
      <c r="AZ59" s="4">
        <f t="shared" si="129"/>
        <v>0</v>
      </c>
      <c r="BA59" s="4">
        <f t="shared" si="129"/>
        <v>0</v>
      </c>
      <c r="BB59" s="8">
        <f t="shared" si="129"/>
        <v>616</v>
      </c>
      <c r="BC59" s="8">
        <f t="shared" si="129"/>
        <v>1680</v>
      </c>
      <c r="BD59" s="8">
        <f t="shared" si="129"/>
        <v>1820</v>
      </c>
      <c r="BE59" s="8">
        <f t="shared" si="129"/>
        <v>232.96463050468219</v>
      </c>
      <c r="BF59" s="6">
        <f t="shared" si="129"/>
        <v>0</v>
      </c>
      <c r="BJ59" s="168"/>
      <c r="BK59" s="1" t="s">
        <v>39</v>
      </c>
      <c r="BM59" s="4">
        <f>BM15*BM48</f>
        <v>0</v>
      </c>
      <c r="BN59" s="4">
        <f t="shared" ref="BN59:BU59" si="130">BN15*BN48</f>
        <v>0</v>
      </c>
      <c r="BO59" s="4">
        <f t="shared" si="130"/>
        <v>0</v>
      </c>
      <c r="BP59" s="4">
        <f t="shared" si="130"/>
        <v>0</v>
      </c>
      <c r="BQ59" s="8">
        <f t="shared" si="130"/>
        <v>392</v>
      </c>
      <c r="BR59" s="8">
        <f t="shared" si="130"/>
        <v>1120</v>
      </c>
      <c r="BS59" s="8">
        <f t="shared" si="130"/>
        <v>1260</v>
      </c>
      <c r="BT59" s="8">
        <f t="shared" si="130"/>
        <v>139.44680741737648</v>
      </c>
      <c r="BU59" s="6">
        <f t="shared" si="130"/>
        <v>0</v>
      </c>
      <c r="BY59" s="168"/>
      <c r="BZ59" s="1" t="s">
        <v>39</v>
      </c>
      <c r="CB59" s="4">
        <f>CB15*CB48</f>
        <v>0</v>
      </c>
      <c r="CC59" s="4">
        <f t="shared" ref="CC59:CJ59" si="131">CC15*CC48</f>
        <v>0</v>
      </c>
      <c r="CD59" s="4">
        <f t="shared" si="131"/>
        <v>0</v>
      </c>
      <c r="CE59" s="4">
        <f t="shared" si="131"/>
        <v>0</v>
      </c>
      <c r="CF59" s="8">
        <f t="shared" si="131"/>
        <v>168</v>
      </c>
      <c r="CG59" s="8">
        <f t="shared" si="131"/>
        <v>560</v>
      </c>
      <c r="CH59" s="8">
        <f t="shared" si="131"/>
        <v>700</v>
      </c>
      <c r="CI59" s="8">
        <f t="shared" si="131"/>
        <v>45.928984330070364</v>
      </c>
      <c r="CJ59" s="6">
        <f t="shared" si="131"/>
        <v>0</v>
      </c>
      <c r="CN59" s="168"/>
      <c r="CO59" s="1" t="s">
        <v>39</v>
      </c>
      <c r="CQ59" s="4">
        <f>CQ15*CQ48</f>
        <v>0</v>
      </c>
      <c r="CR59" s="4">
        <f t="shared" ref="CR59:CY59" si="132">CR15*CR48</f>
        <v>0</v>
      </c>
      <c r="CS59" s="4">
        <f t="shared" si="132"/>
        <v>0</v>
      </c>
      <c r="CT59" s="4">
        <f t="shared" si="132"/>
        <v>0</v>
      </c>
      <c r="CU59" s="8">
        <f t="shared" si="132"/>
        <v>56</v>
      </c>
      <c r="CV59" s="8">
        <f t="shared" si="132"/>
        <v>280</v>
      </c>
      <c r="CW59" s="8">
        <f t="shared" si="132"/>
        <v>420</v>
      </c>
      <c r="CX59" s="8">
        <f t="shared" si="132"/>
        <v>-6.0868338204863477</v>
      </c>
      <c r="CY59" s="6">
        <f t="shared" si="132"/>
        <v>0</v>
      </c>
      <c r="DC59" s="168"/>
      <c r="DD59" s="1" t="s">
        <v>39</v>
      </c>
      <c r="DF59" s="4">
        <f>DF15*DF48</f>
        <v>0</v>
      </c>
      <c r="DG59" s="4">
        <f t="shared" ref="DG59:DN59" si="133">DG15*DG48</f>
        <v>0</v>
      </c>
      <c r="DH59" s="4">
        <f t="shared" si="133"/>
        <v>0</v>
      </c>
      <c r="DI59" s="4">
        <f t="shared" si="133"/>
        <v>0</v>
      </c>
      <c r="DJ59" s="8">
        <f t="shared" si="133"/>
        <v>112</v>
      </c>
      <c r="DK59" s="8">
        <f t="shared" si="133"/>
        <v>420</v>
      </c>
      <c r="DL59" s="8">
        <f t="shared" si="133"/>
        <v>560</v>
      </c>
      <c r="DM59" s="8">
        <f t="shared" si="133"/>
        <v>19.921075254792157</v>
      </c>
      <c r="DN59" s="6">
        <f t="shared" si="133"/>
        <v>0</v>
      </c>
      <c r="DR59" s="168"/>
      <c r="DS59" s="1" t="s">
        <v>39</v>
      </c>
      <c r="DU59" s="4">
        <f>DU15*DU48</f>
        <v>0</v>
      </c>
      <c r="DV59" s="4">
        <f t="shared" ref="DV59:EC59" si="134">DV15*DV48</f>
        <v>0</v>
      </c>
      <c r="DW59" s="4">
        <f t="shared" si="134"/>
        <v>0</v>
      </c>
      <c r="DX59" s="4">
        <f t="shared" si="134"/>
        <v>0</v>
      </c>
      <c r="DY59" s="8">
        <f t="shared" si="134"/>
        <v>280</v>
      </c>
      <c r="DZ59" s="8">
        <f t="shared" si="134"/>
        <v>840</v>
      </c>
      <c r="EA59" s="8">
        <f t="shared" si="134"/>
        <v>980</v>
      </c>
      <c r="EB59" s="8">
        <f t="shared" si="134"/>
        <v>87.430989266819267</v>
      </c>
      <c r="EC59" s="6">
        <f t="shared" si="134"/>
        <v>0</v>
      </c>
      <c r="EG59" s="168"/>
      <c r="EH59" s="1" t="s">
        <v>39</v>
      </c>
      <c r="EJ59" s="4">
        <f>EJ15*EJ48</f>
        <v>0</v>
      </c>
      <c r="EK59" s="4">
        <f t="shared" ref="EK59:ER59" si="135">EK15*EK48</f>
        <v>0</v>
      </c>
      <c r="EL59" s="4">
        <f t="shared" si="135"/>
        <v>0</v>
      </c>
      <c r="EM59" s="4">
        <f t="shared" si="135"/>
        <v>0</v>
      </c>
      <c r="EN59" s="8">
        <f t="shared" si="135"/>
        <v>504</v>
      </c>
      <c r="EO59" s="8">
        <f t="shared" si="135"/>
        <v>1400</v>
      </c>
      <c r="EP59" s="8">
        <f t="shared" si="135"/>
        <v>1540</v>
      </c>
      <c r="EQ59" s="8">
        <f t="shared" si="135"/>
        <v>180.94881235412538</v>
      </c>
      <c r="ER59" s="6">
        <f t="shared" si="135"/>
        <v>0</v>
      </c>
      <c r="EV59" s="168"/>
      <c r="EW59" s="1" t="s">
        <v>39</v>
      </c>
      <c r="EY59" s="4">
        <f>EY15*EY48</f>
        <v>0</v>
      </c>
      <c r="EZ59" s="4">
        <f t="shared" ref="EZ59:FG59" si="136">EZ15*EZ48</f>
        <v>0</v>
      </c>
      <c r="FA59" s="4">
        <f t="shared" si="136"/>
        <v>0</v>
      </c>
      <c r="FB59" s="4">
        <f t="shared" si="136"/>
        <v>0</v>
      </c>
      <c r="FC59" s="8">
        <f t="shared" si="136"/>
        <v>784</v>
      </c>
      <c r="FD59" s="8">
        <f t="shared" si="136"/>
        <v>2100</v>
      </c>
      <c r="FE59" s="8">
        <f t="shared" si="136"/>
        <v>2240</v>
      </c>
      <c r="FF59" s="8">
        <f t="shared" si="136"/>
        <v>300.4745445167099</v>
      </c>
      <c r="FG59" s="6">
        <f t="shared" si="136"/>
        <v>0</v>
      </c>
      <c r="FK59" s="168"/>
      <c r="FL59" s="1" t="s">
        <v>39</v>
      </c>
      <c r="FN59" s="4">
        <f>FN15*FN48</f>
        <v>0</v>
      </c>
      <c r="FO59" s="4">
        <f t="shared" ref="FO59:FV59" si="137">FO15*FO48</f>
        <v>0</v>
      </c>
      <c r="FP59" s="4">
        <f t="shared" si="137"/>
        <v>0</v>
      </c>
      <c r="FQ59" s="4">
        <f t="shared" si="137"/>
        <v>0</v>
      </c>
      <c r="FR59" s="8">
        <f t="shared" si="137"/>
        <v>896</v>
      </c>
      <c r="FS59" s="8">
        <f t="shared" si="137"/>
        <v>2380</v>
      </c>
      <c r="FT59" s="8">
        <f t="shared" si="137"/>
        <v>2520</v>
      </c>
      <c r="FU59" s="8">
        <f t="shared" si="137"/>
        <v>341.97654945346039</v>
      </c>
      <c r="FV59" s="6">
        <f t="shared" si="137"/>
        <v>0</v>
      </c>
      <c r="FZ59" s="144"/>
    </row>
    <row r="60" spans="2:182" x14ac:dyDescent="0.2">
      <c r="B60" s="168"/>
      <c r="C60" s="1" t="s">
        <v>36</v>
      </c>
      <c r="E60" s="4">
        <f t="shared" ref="E60:M67" si="138">E16*E49</f>
        <v>0</v>
      </c>
      <c r="F60" s="4">
        <f t="shared" si="138"/>
        <v>0</v>
      </c>
      <c r="G60" s="4">
        <f t="shared" si="138"/>
        <v>0</v>
      </c>
      <c r="H60" s="4">
        <f t="shared" si="138"/>
        <v>0</v>
      </c>
      <c r="I60" s="8">
        <f t="shared" si="138"/>
        <v>561.6</v>
      </c>
      <c r="J60" s="8">
        <f t="shared" si="138"/>
        <v>0</v>
      </c>
      <c r="K60" s="8">
        <f t="shared" si="138"/>
        <v>0</v>
      </c>
      <c r="L60" s="8">
        <f t="shared" si="138"/>
        <v>0</v>
      </c>
      <c r="M60" s="6">
        <f t="shared" si="138"/>
        <v>0</v>
      </c>
      <c r="Q60" s="168"/>
      <c r="R60" s="1" t="s">
        <v>36</v>
      </c>
      <c r="T60" s="4">
        <f t="shared" ref="T60:AB60" si="139">T16*T49</f>
        <v>0</v>
      </c>
      <c r="U60" s="4">
        <f t="shared" si="139"/>
        <v>0</v>
      </c>
      <c r="V60" s="4">
        <f t="shared" si="139"/>
        <v>0</v>
      </c>
      <c r="W60" s="4">
        <f t="shared" si="139"/>
        <v>0</v>
      </c>
      <c r="X60" s="8">
        <f t="shared" si="139"/>
        <v>530.4</v>
      </c>
      <c r="Y60" s="8">
        <f t="shared" si="139"/>
        <v>0</v>
      </c>
      <c r="Z60" s="8">
        <f t="shared" si="139"/>
        <v>0</v>
      </c>
      <c r="AA60" s="8">
        <f t="shared" si="139"/>
        <v>0</v>
      </c>
      <c r="AB60" s="6">
        <f t="shared" si="139"/>
        <v>0</v>
      </c>
      <c r="AF60" s="168"/>
      <c r="AG60" s="1" t="s">
        <v>36</v>
      </c>
      <c r="AI60" s="4">
        <f t="shared" ref="AI60:AQ60" si="140">AI16*AI49</f>
        <v>0</v>
      </c>
      <c r="AJ60" s="4">
        <f t="shared" si="140"/>
        <v>0</v>
      </c>
      <c r="AK60" s="4">
        <f t="shared" si="140"/>
        <v>0</v>
      </c>
      <c r="AL60" s="4">
        <f t="shared" si="140"/>
        <v>0</v>
      </c>
      <c r="AM60" s="8">
        <f t="shared" si="140"/>
        <v>436.8</v>
      </c>
      <c r="AN60" s="8">
        <f t="shared" si="140"/>
        <v>0</v>
      </c>
      <c r="AO60" s="8">
        <f t="shared" si="140"/>
        <v>0</v>
      </c>
      <c r="AP60" s="8">
        <f t="shared" si="140"/>
        <v>0</v>
      </c>
      <c r="AQ60" s="6">
        <f t="shared" si="140"/>
        <v>0</v>
      </c>
      <c r="AU60" s="168"/>
      <c r="AV60" s="1" t="s">
        <v>36</v>
      </c>
      <c r="AX60" s="4">
        <f t="shared" ref="AX60:BF60" si="141">AX16*AX49</f>
        <v>0</v>
      </c>
      <c r="AY60" s="4">
        <f t="shared" si="141"/>
        <v>0</v>
      </c>
      <c r="AZ60" s="4">
        <f t="shared" si="141"/>
        <v>0</v>
      </c>
      <c r="BA60" s="4">
        <f t="shared" si="141"/>
        <v>0</v>
      </c>
      <c r="BB60" s="8">
        <f t="shared" si="141"/>
        <v>343.2</v>
      </c>
      <c r="BC60" s="8">
        <f t="shared" si="141"/>
        <v>0</v>
      </c>
      <c r="BD60" s="8">
        <f t="shared" si="141"/>
        <v>0</v>
      </c>
      <c r="BE60" s="8">
        <f t="shared" si="141"/>
        <v>0</v>
      </c>
      <c r="BF60" s="6">
        <f t="shared" si="141"/>
        <v>0</v>
      </c>
      <c r="BJ60" s="168"/>
      <c r="BK60" s="1" t="s">
        <v>36</v>
      </c>
      <c r="BM60" s="4">
        <f t="shared" ref="BM60:BU60" si="142">BM16*BM49</f>
        <v>0</v>
      </c>
      <c r="BN60" s="4">
        <f t="shared" si="142"/>
        <v>0</v>
      </c>
      <c r="BO60" s="4">
        <f t="shared" si="142"/>
        <v>0</v>
      </c>
      <c r="BP60" s="4">
        <f t="shared" si="142"/>
        <v>0</v>
      </c>
      <c r="BQ60" s="8">
        <f t="shared" si="142"/>
        <v>218.4</v>
      </c>
      <c r="BR60" s="8">
        <f t="shared" si="142"/>
        <v>0</v>
      </c>
      <c r="BS60" s="8">
        <f t="shared" si="142"/>
        <v>0</v>
      </c>
      <c r="BT60" s="8">
        <f t="shared" si="142"/>
        <v>0</v>
      </c>
      <c r="BU60" s="6">
        <f t="shared" si="142"/>
        <v>0</v>
      </c>
      <c r="BY60" s="168"/>
      <c r="BZ60" s="1" t="s">
        <v>36</v>
      </c>
      <c r="CB60" s="4">
        <f t="shared" ref="CB60:CJ60" si="143">CB16*CB49</f>
        <v>0</v>
      </c>
      <c r="CC60" s="4">
        <f t="shared" si="143"/>
        <v>0</v>
      </c>
      <c r="CD60" s="4">
        <f t="shared" si="143"/>
        <v>0</v>
      </c>
      <c r="CE60" s="4">
        <f t="shared" si="143"/>
        <v>0</v>
      </c>
      <c r="CF60" s="8">
        <f t="shared" si="143"/>
        <v>93.6</v>
      </c>
      <c r="CG60" s="8">
        <f t="shared" si="143"/>
        <v>0</v>
      </c>
      <c r="CH60" s="8">
        <f t="shared" si="143"/>
        <v>0</v>
      </c>
      <c r="CI60" s="8">
        <f t="shared" si="143"/>
        <v>0</v>
      </c>
      <c r="CJ60" s="6">
        <f t="shared" si="143"/>
        <v>0</v>
      </c>
      <c r="CN60" s="168"/>
      <c r="CO60" s="1" t="s">
        <v>36</v>
      </c>
      <c r="CQ60" s="4">
        <f t="shared" ref="CQ60:CY60" si="144">CQ16*CQ49</f>
        <v>0</v>
      </c>
      <c r="CR60" s="4">
        <f t="shared" si="144"/>
        <v>0</v>
      </c>
      <c r="CS60" s="4">
        <f t="shared" si="144"/>
        <v>0</v>
      </c>
      <c r="CT60" s="4">
        <f t="shared" si="144"/>
        <v>0</v>
      </c>
      <c r="CU60" s="8">
        <f t="shared" si="144"/>
        <v>31.2</v>
      </c>
      <c r="CV60" s="8">
        <f t="shared" si="144"/>
        <v>0</v>
      </c>
      <c r="CW60" s="8">
        <f t="shared" si="144"/>
        <v>0</v>
      </c>
      <c r="CX60" s="8">
        <f t="shared" si="144"/>
        <v>0</v>
      </c>
      <c r="CY60" s="6">
        <f t="shared" si="144"/>
        <v>0</v>
      </c>
      <c r="DC60" s="168"/>
      <c r="DD60" s="1" t="s">
        <v>36</v>
      </c>
      <c r="DF60" s="4">
        <f t="shared" ref="DF60:DN60" si="145">DF16*DF49</f>
        <v>0</v>
      </c>
      <c r="DG60" s="4">
        <f t="shared" si="145"/>
        <v>0</v>
      </c>
      <c r="DH60" s="4">
        <f t="shared" si="145"/>
        <v>0</v>
      </c>
      <c r="DI60" s="4">
        <f t="shared" si="145"/>
        <v>0</v>
      </c>
      <c r="DJ60" s="8">
        <f t="shared" si="145"/>
        <v>62.4</v>
      </c>
      <c r="DK60" s="8">
        <f t="shared" si="145"/>
        <v>0</v>
      </c>
      <c r="DL60" s="8">
        <f t="shared" si="145"/>
        <v>0</v>
      </c>
      <c r="DM60" s="8">
        <f t="shared" si="145"/>
        <v>0</v>
      </c>
      <c r="DN60" s="6">
        <f t="shared" si="145"/>
        <v>0</v>
      </c>
      <c r="DR60" s="168"/>
      <c r="DS60" s="1" t="s">
        <v>36</v>
      </c>
      <c r="DU60" s="4">
        <f t="shared" ref="DU60:EC60" si="146">DU16*DU49</f>
        <v>0</v>
      </c>
      <c r="DV60" s="4">
        <f t="shared" si="146"/>
        <v>0</v>
      </c>
      <c r="DW60" s="4">
        <f t="shared" si="146"/>
        <v>0</v>
      </c>
      <c r="DX60" s="4">
        <f t="shared" si="146"/>
        <v>0</v>
      </c>
      <c r="DY60" s="8">
        <f t="shared" si="146"/>
        <v>156</v>
      </c>
      <c r="DZ60" s="8">
        <f t="shared" si="146"/>
        <v>0</v>
      </c>
      <c r="EA60" s="8">
        <f t="shared" si="146"/>
        <v>0</v>
      </c>
      <c r="EB60" s="8">
        <f t="shared" si="146"/>
        <v>0</v>
      </c>
      <c r="EC60" s="6">
        <f t="shared" si="146"/>
        <v>0</v>
      </c>
      <c r="EG60" s="168"/>
      <c r="EH60" s="1" t="s">
        <v>36</v>
      </c>
      <c r="EJ60" s="4">
        <f t="shared" ref="EJ60:ER60" si="147">EJ16*EJ49</f>
        <v>0</v>
      </c>
      <c r="EK60" s="4">
        <f t="shared" si="147"/>
        <v>0</v>
      </c>
      <c r="EL60" s="4">
        <f t="shared" si="147"/>
        <v>0</v>
      </c>
      <c r="EM60" s="4">
        <f t="shared" si="147"/>
        <v>0</v>
      </c>
      <c r="EN60" s="8">
        <f t="shared" si="147"/>
        <v>280.8</v>
      </c>
      <c r="EO60" s="8">
        <f t="shared" si="147"/>
        <v>0</v>
      </c>
      <c r="EP60" s="8">
        <f t="shared" si="147"/>
        <v>0</v>
      </c>
      <c r="EQ60" s="8">
        <f t="shared" si="147"/>
        <v>0</v>
      </c>
      <c r="ER60" s="6">
        <f t="shared" si="147"/>
        <v>0</v>
      </c>
      <c r="EV60" s="168"/>
      <c r="EW60" s="1" t="s">
        <v>36</v>
      </c>
      <c r="EY60" s="4">
        <f t="shared" ref="EY60:FG60" si="148">EY16*EY49</f>
        <v>0</v>
      </c>
      <c r="EZ60" s="4">
        <f t="shared" si="148"/>
        <v>0</v>
      </c>
      <c r="FA60" s="4">
        <f t="shared" si="148"/>
        <v>0</v>
      </c>
      <c r="FB60" s="4">
        <f t="shared" si="148"/>
        <v>0</v>
      </c>
      <c r="FC60" s="8">
        <f t="shared" si="148"/>
        <v>436.8</v>
      </c>
      <c r="FD60" s="8">
        <f t="shared" si="148"/>
        <v>0</v>
      </c>
      <c r="FE60" s="8">
        <f t="shared" si="148"/>
        <v>0</v>
      </c>
      <c r="FF60" s="8">
        <f t="shared" si="148"/>
        <v>0</v>
      </c>
      <c r="FG60" s="6">
        <f t="shared" si="148"/>
        <v>0</v>
      </c>
      <c r="FK60" s="168"/>
      <c r="FL60" s="1" t="s">
        <v>36</v>
      </c>
      <c r="FN60" s="4">
        <f t="shared" ref="FN60:FV60" si="149">FN16*FN49</f>
        <v>0</v>
      </c>
      <c r="FO60" s="4">
        <f t="shared" si="149"/>
        <v>0</v>
      </c>
      <c r="FP60" s="4">
        <f t="shared" si="149"/>
        <v>0</v>
      </c>
      <c r="FQ60" s="4">
        <f t="shared" si="149"/>
        <v>0</v>
      </c>
      <c r="FR60" s="8">
        <f t="shared" si="149"/>
        <v>499.2</v>
      </c>
      <c r="FS60" s="8">
        <f t="shared" si="149"/>
        <v>0</v>
      </c>
      <c r="FT60" s="8">
        <f t="shared" si="149"/>
        <v>0</v>
      </c>
      <c r="FU60" s="8">
        <f t="shared" si="149"/>
        <v>0</v>
      </c>
      <c r="FV60" s="6">
        <f t="shared" si="149"/>
        <v>0</v>
      </c>
      <c r="FZ60" s="144"/>
    </row>
    <row r="61" spans="2:182" x14ac:dyDescent="0.2">
      <c r="B61" s="168"/>
      <c r="C61" s="1" t="s">
        <v>37</v>
      </c>
      <c r="E61" s="4">
        <f t="shared" si="138"/>
        <v>0</v>
      </c>
      <c r="F61" s="4">
        <f t="shared" si="138"/>
        <v>0</v>
      </c>
      <c r="G61" s="4">
        <f t="shared" si="138"/>
        <v>0</v>
      </c>
      <c r="H61" s="4">
        <f t="shared" si="138"/>
        <v>0</v>
      </c>
      <c r="I61" s="8">
        <f t="shared" si="138"/>
        <v>720</v>
      </c>
      <c r="J61" s="8">
        <f t="shared" si="138"/>
        <v>760</v>
      </c>
      <c r="K61" s="8">
        <f t="shared" si="138"/>
        <v>800</v>
      </c>
      <c r="L61" s="8">
        <f t="shared" si="138"/>
        <v>53.280677310914371</v>
      </c>
      <c r="M61" s="6">
        <f t="shared" si="138"/>
        <v>0</v>
      </c>
      <c r="Q61" s="168"/>
      <c r="R61" s="1" t="s">
        <v>37</v>
      </c>
      <c r="T61" s="4">
        <f t="shared" ref="T61:AB61" si="150">T17*T50</f>
        <v>0</v>
      </c>
      <c r="U61" s="4">
        <f t="shared" si="150"/>
        <v>0</v>
      </c>
      <c r="V61" s="4">
        <f t="shared" si="150"/>
        <v>0</v>
      </c>
      <c r="W61" s="4">
        <f t="shared" si="150"/>
        <v>0</v>
      </c>
      <c r="X61" s="8">
        <f t="shared" si="150"/>
        <v>680</v>
      </c>
      <c r="Y61" s="8">
        <f t="shared" si="150"/>
        <v>720</v>
      </c>
      <c r="Z61" s="8">
        <f t="shared" si="150"/>
        <v>760</v>
      </c>
      <c r="AA61" s="8">
        <f t="shared" si="150"/>
        <v>51.067235044989957</v>
      </c>
      <c r="AB61" s="6">
        <f t="shared" si="150"/>
        <v>0</v>
      </c>
      <c r="AF61" s="168"/>
      <c r="AG61" s="1" t="s">
        <v>37</v>
      </c>
      <c r="AI61" s="4">
        <f t="shared" ref="AI61:AQ61" si="151">AI17*AI50</f>
        <v>0</v>
      </c>
      <c r="AJ61" s="4">
        <f t="shared" si="151"/>
        <v>0</v>
      </c>
      <c r="AK61" s="4">
        <f t="shared" si="151"/>
        <v>0</v>
      </c>
      <c r="AL61" s="4">
        <f t="shared" si="151"/>
        <v>0</v>
      </c>
      <c r="AM61" s="8">
        <f t="shared" si="151"/>
        <v>560</v>
      </c>
      <c r="AN61" s="8">
        <f t="shared" si="151"/>
        <v>600</v>
      </c>
      <c r="AO61" s="8">
        <f t="shared" si="151"/>
        <v>640</v>
      </c>
      <c r="AP61" s="8">
        <f t="shared" si="151"/>
        <v>41.422961614700398</v>
      </c>
      <c r="AQ61" s="6">
        <f t="shared" si="151"/>
        <v>0</v>
      </c>
      <c r="AU61" s="168"/>
      <c r="AV61" s="1" t="s">
        <v>37</v>
      </c>
      <c r="AX61" s="4">
        <f t="shared" ref="AX61:BF61" si="152">AX17*AX50</f>
        <v>0</v>
      </c>
      <c r="AY61" s="4">
        <f t="shared" si="152"/>
        <v>0</v>
      </c>
      <c r="AZ61" s="4">
        <f t="shared" si="152"/>
        <v>0</v>
      </c>
      <c r="BA61" s="4">
        <f t="shared" si="152"/>
        <v>0</v>
      </c>
      <c r="BB61" s="8">
        <f t="shared" si="152"/>
        <v>440</v>
      </c>
      <c r="BC61" s="8">
        <f t="shared" si="152"/>
        <v>480</v>
      </c>
      <c r="BD61" s="8">
        <f t="shared" si="152"/>
        <v>520</v>
      </c>
      <c r="BE61" s="8">
        <f t="shared" si="152"/>
        <v>33.280661500668884</v>
      </c>
      <c r="BF61" s="6">
        <f t="shared" si="152"/>
        <v>0</v>
      </c>
      <c r="BJ61" s="168"/>
      <c r="BK61" s="1" t="s">
        <v>37</v>
      </c>
      <c r="BM61" s="4">
        <f t="shared" ref="BM61:BU61" si="153">BM17*BM50</f>
        <v>0</v>
      </c>
      <c r="BN61" s="4">
        <f t="shared" si="153"/>
        <v>0</v>
      </c>
      <c r="BO61" s="4">
        <f t="shared" si="153"/>
        <v>0</v>
      </c>
      <c r="BP61" s="4">
        <f t="shared" si="153"/>
        <v>0</v>
      </c>
      <c r="BQ61" s="8">
        <f t="shared" si="153"/>
        <v>280</v>
      </c>
      <c r="BR61" s="8">
        <f t="shared" si="153"/>
        <v>320</v>
      </c>
      <c r="BS61" s="8">
        <f t="shared" si="153"/>
        <v>360</v>
      </c>
      <c r="BT61" s="8">
        <f t="shared" si="153"/>
        <v>19.920972488196639</v>
      </c>
      <c r="BU61" s="6">
        <f t="shared" si="153"/>
        <v>0</v>
      </c>
      <c r="BY61" s="168"/>
      <c r="BZ61" s="1" t="s">
        <v>37</v>
      </c>
      <c r="CB61" s="4">
        <f t="shared" ref="CB61:CJ61" si="154">CB17*CB50</f>
        <v>0</v>
      </c>
      <c r="CC61" s="4">
        <f t="shared" si="154"/>
        <v>0</v>
      </c>
      <c r="CD61" s="4">
        <f t="shared" si="154"/>
        <v>0</v>
      </c>
      <c r="CE61" s="4">
        <f t="shared" si="154"/>
        <v>0</v>
      </c>
      <c r="CF61" s="8">
        <f t="shared" si="154"/>
        <v>120</v>
      </c>
      <c r="CG61" s="8">
        <f t="shared" si="154"/>
        <v>160</v>
      </c>
      <c r="CH61" s="8">
        <f t="shared" si="154"/>
        <v>200</v>
      </c>
      <c r="CI61" s="8">
        <f t="shared" si="154"/>
        <v>6.5612834757243377</v>
      </c>
      <c r="CJ61" s="6">
        <f t="shared" si="154"/>
        <v>0</v>
      </c>
      <c r="CN61" s="168"/>
      <c r="CO61" s="1" t="s">
        <v>37</v>
      </c>
      <c r="CQ61" s="4">
        <f t="shared" ref="CQ61:CY61" si="155">CQ17*CQ50</f>
        <v>0</v>
      </c>
      <c r="CR61" s="4">
        <f t="shared" si="155"/>
        <v>0</v>
      </c>
      <c r="CS61" s="4">
        <f t="shared" si="155"/>
        <v>0</v>
      </c>
      <c r="CT61" s="4">
        <f t="shared" si="155"/>
        <v>0</v>
      </c>
      <c r="CU61" s="8">
        <f t="shared" si="155"/>
        <v>40</v>
      </c>
      <c r="CV61" s="8">
        <f t="shared" si="155"/>
        <v>80</v>
      </c>
      <c r="CW61" s="8">
        <f t="shared" si="155"/>
        <v>120</v>
      </c>
      <c r="CX61" s="8">
        <f t="shared" si="155"/>
        <v>-0.86954768864090681</v>
      </c>
      <c r="CY61" s="6">
        <f t="shared" si="155"/>
        <v>0</v>
      </c>
      <c r="DC61" s="168"/>
      <c r="DD61" s="1" t="s">
        <v>37</v>
      </c>
      <c r="DF61" s="4">
        <f t="shared" ref="DF61:DN61" si="156">DF17*DF50</f>
        <v>0</v>
      </c>
      <c r="DG61" s="4">
        <f t="shared" si="156"/>
        <v>0</v>
      </c>
      <c r="DH61" s="4">
        <f t="shared" si="156"/>
        <v>0</v>
      </c>
      <c r="DI61" s="4">
        <f t="shared" si="156"/>
        <v>0</v>
      </c>
      <c r="DJ61" s="8">
        <f t="shared" si="156"/>
        <v>80</v>
      </c>
      <c r="DK61" s="8">
        <f t="shared" si="156"/>
        <v>120</v>
      </c>
      <c r="DL61" s="8">
        <f t="shared" si="156"/>
        <v>160</v>
      </c>
      <c r="DM61" s="8">
        <f t="shared" si="156"/>
        <v>2.8458678935417367</v>
      </c>
      <c r="DN61" s="6">
        <f t="shared" si="156"/>
        <v>0</v>
      </c>
      <c r="DR61" s="168"/>
      <c r="DS61" s="1" t="s">
        <v>37</v>
      </c>
      <c r="DU61" s="4">
        <f t="shared" ref="DU61:EC61" si="157">DU17*DU50</f>
        <v>0</v>
      </c>
      <c r="DV61" s="4">
        <f t="shared" si="157"/>
        <v>0</v>
      </c>
      <c r="DW61" s="4">
        <f t="shared" si="157"/>
        <v>0</v>
      </c>
      <c r="DX61" s="4">
        <f t="shared" si="157"/>
        <v>0</v>
      </c>
      <c r="DY61" s="8">
        <f t="shared" si="157"/>
        <v>200</v>
      </c>
      <c r="DZ61" s="8">
        <f t="shared" si="157"/>
        <v>240</v>
      </c>
      <c r="EA61" s="8">
        <f t="shared" si="157"/>
        <v>280</v>
      </c>
      <c r="EB61" s="8">
        <f t="shared" si="157"/>
        <v>12.490141323831324</v>
      </c>
      <c r="EC61" s="6">
        <f t="shared" si="157"/>
        <v>0</v>
      </c>
      <c r="EG61" s="168"/>
      <c r="EH61" s="1" t="s">
        <v>37</v>
      </c>
      <c r="EJ61" s="4">
        <f t="shared" ref="EJ61:ER61" si="158">EJ17*EJ50</f>
        <v>0</v>
      </c>
      <c r="EK61" s="4">
        <f t="shared" si="158"/>
        <v>0</v>
      </c>
      <c r="EL61" s="4">
        <f t="shared" si="158"/>
        <v>0</v>
      </c>
      <c r="EM61" s="4">
        <f t="shared" si="158"/>
        <v>0</v>
      </c>
      <c r="EN61" s="8">
        <f t="shared" si="158"/>
        <v>360</v>
      </c>
      <c r="EO61" s="8">
        <f t="shared" si="158"/>
        <v>400</v>
      </c>
      <c r="EP61" s="8">
        <f t="shared" si="158"/>
        <v>440</v>
      </c>
      <c r="EQ61" s="8">
        <f t="shared" si="158"/>
        <v>25.849830336303626</v>
      </c>
      <c r="ER61" s="6">
        <f t="shared" si="158"/>
        <v>0</v>
      </c>
      <c r="EV61" s="168"/>
      <c r="EW61" s="1" t="s">
        <v>37</v>
      </c>
      <c r="EY61" s="4">
        <f t="shared" ref="EY61:FG61" si="159">EY17*EY50</f>
        <v>0</v>
      </c>
      <c r="EZ61" s="4">
        <f t="shared" si="159"/>
        <v>0</v>
      </c>
      <c r="FA61" s="4">
        <f t="shared" si="159"/>
        <v>0</v>
      </c>
      <c r="FB61" s="4">
        <f t="shared" si="159"/>
        <v>0</v>
      </c>
      <c r="FC61" s="8">
        <f t="shared" si="159"/>
        <v>560</v>
      </c>
      <c r="FD61" s="8">
        <f t="shared" si="159"/>
        <v>600</v>
      </c>
      <c r="FE61" s="8">
        <f t="shared" si="159"/>
        <v>640</v>
      </c>
      <c r="FF61" s="8">
        <f t="shared" si="159"/>
        <v>42.924934930958557</v>
      </c>
      <c r="FG61" s="6">
        <f t="shared" si="159"/>
        <v>0</v>
      </c>
      <c r="FK61" s="168"/>
      <c r="FL61" s="1" t="s">
        <v>37</v>
      </c>
      <c r="FN61" s="4">
        <f t="shared" ref="FN61:FV61" si="160">FN17*FN50</f>
        <v>0</v>
      </c>
      <c r="FO61" s="4">
        <f t="shared" si="160"/>
        <v>0</v>
      </c>
      <c r="FP61" s="4">
        <f t="shared" si="160"/>
        <v>0</v>
      </c>
      <c r="FQ61" s="4">
        <f t="shared" si="160"/>
        <v>0</v>
      </c>
      <c r="FR61" s="8">
        <f t="shared" si="160"/>
        <v>640</v>
      </c>
      <c r="FS61" s="8">
        <f t="shared" si="160"/>
        <v>680</v>
      </c>
      <c r="FT61" s="8">
        <f t="shared" si="160"/>
        <v>720</v>
      </c>
      <c r="FU61" s="8">
        <f t="shared" si="160"/>
        <v>48.85379277906577</v>
      </c>
      <c r="FV61" s="6">
        <f t="shared" si="160"/>
        <v>0</v>
      </c>
      <c r="FZ61" s="144"/>
    </row>
    <row r="62" spans="2:182" x14ac:dyDescent="0.2">
      <c r="B62" s="168"/>
      <c r="C62" s="1" t="s">
        <v>38</v>
      </c>
      <c r="E62" s="4">
        <f t="shared" si="138"/>
        <v>0</v>
      </c>
      <c r="F62" s="4">
        <f t="shared" si="138"/>
        <v>0</v>
      </c>
      <c r="G62" s="4">
        <f t="shared" si="138"/>
        <v>0</v>
      </c>
      <c r="H62" s="4">
        <f t="shared" si="138"/>
        <v>0</v>
      </c>
      <c r="I62" s="8">
        <f t="shared" si="138"/>
        <v>0</v>
      </c>
      <c r="J62" s="8">
        <f t="shared" si="138"/>
        <v>38</v>
      </c>
      <c r="K62" s="8">
        <f t="shared" si="138"/>
        <v>200</v>
      </c>
      <c r="L62" s="8">
        <f t="shared" si="138"/>
        <v>53.280677310914371</v>
      </c>
      <c r="M62" s="6">
        <f t="shared" si="138"/>
        <v>0</v>
      </c>
      <c r="Q62" s="168"/>
      <c r="R62" s="1" t="s">
        <v>38</v>
      </c>
      <c r="T62" s="4">
        <f t="shared" ref="T62:AB62" si="161">T18*T51</f>
        <v>0</v>
      </c>
      <c r="U62" s="4">
        <f t="shared" si="161"/>
        <v>0</v>
      </c>
      <c r="V62" s="4">
        <f t="shared" si="161"/>
        <v>0</v>
      </c>
      <c r="W62" s="4">
        <f t="shared" si="161"/>
        <v>0</v>
      </c>
      <c r="X62" s="8">
        <f t="shared" si="161"/>
        <v>0</v>
      </c>
      <c r="Y62" s="8">
        <f t="shared" si="161"/>
        <v>36</v>
      </c>
      <c r="Z62" s="8">
        <f t="shared" si="161"/>
        <v>190</v>
      </c>
      <c r="AA62" s="8">
        <f t="shared" si="161"/>
        <v>51.067235044989957</v>
      </c>
      <c r="AB62" s="6">
        <f t="shared" si="161"/>
        <v>0</v>
      </c>
      <c r="AF62" s="168"/>
      <c r="AG62" s="1" t="s">
        <v>38</v>
      </c>
      <c r="AI62" s="4">
        <f t="shared" ref="AI62:AQ62" si="162">AI18*AI51</f>
        <v>0</v>
      </c>
      <c r="AJ62" s="4">
        <f t="shared" si="162"/>
        <v>0</v>
      </c>
      <c r="AK62" s="4">
        <f t="shared" si="162"/>
        <v>0</v>
      </c>
      <c r="AL62" s="4">
        <f t="shared" si="162"/>
        <v>0</v>
      </c>
      <c r="AM62" s="8">
        <f t="shared" si="162"/>
        <v>0</v>
      </c>
      <c r="AN62" s="8">
        <f t="shared" si="162"/>
        <v>30</v>
      </c>
      <c r="AO62" s="8">
        <f t="shared" si="162"/>
        <v>160</v>
      </c>
      <c r="AP62" s="8">
        <f t="shared" si="162"/>
        <v>41.422961614700398</v>
      </c>
      <c r="AQ62" s="6">
        <f t="shared" si="162"/>
        <v>0</v>
      </c>
      <c r="AU62" s="168"/>
      <c r="AV62" s="1" t="s">
        <v>38</v>
      </c>
      <c r="AX62" s="4">
        <f t="shared" ref="AX62:BF62" si="163">AX18*AX51</f>
        <v>0</v>
      </c>
      <c r="AY62" s="4">
        <f t="shared" si="163"/>
        <v>0</v>
      </c>
      <c r="AZ62" s="4">
        <f t="shared" si="163"/>
        <v>0</v>
      </c>
      <c r="BA62" s="4">
        <f t="shared" si="163"/>
        <v>0</v>
      </c>
      <c r="BB62" s="8">
        <f t="shared" si="163"/>
        <v>0</v>
      </c>
      <c r="BC62" s="8">
        <f t="shared" si="163"/>
        <v>24</v>
      </c>
      <c r="BD62" s="8">
        <f t="shared" si="163"/>
        <v>130</v>
      </c>
      <c r="BE62" s="8">
        <f t="shared" si="163"/>
        <v>33.280661500668884</v>
      </c>
      <c r="BF62" s="6">
        <f t="shared" si="163"/>
        <v>0</v>
      </c>
      <c r="BJ62" s="168"/>
      <c r="BK62" s="1" t="s">
        <v>38</v>
      </c>
      <c r="BM62" s="4">
        <f t="shared" ref="BM62:BU62" si="164">BM18*BM51</f>
        <v>0</v>
      </c>
      <c r="BN62" s="4">
        <f t="shared" si="164"/>
        <v>0</v>
      </c>
      <c r="BO62" s="4">
        <f t="shared" si="164"/>
        <v>0</v>
      </c>
      <c r="BP62" s="4">
        <f t="shared" si="164"/>
        <v>0</v>
      </c>
      <c r="BQ62" s="8">
        <f t="shared" si="164"/>
        <v>0</v>
      </c>
      <c r="BR62" s="8">
        <f t="shared" si="164"/>
        <v>16</v>
      </c>
      <c r="BS62" s="8">
        <f t="shared" si="164"/>
        <v>90</v>
      </c>
      <c r="BT62" s="8">
        <f t="shared" si="164"/>
        <v>19.920972488196639</v>
      </c>
      <c r="BU62" s="6">
        <f t="shared" si="164"/>
        <v>0</v>
      </c>
      <c r="BY62" s="168"/>
      <c r="BZ62" s="1" t="s">
        <v>38</v>
      </c>
      <c r="CB62" s="4">
        <f t="shared" ref="CB62:CJ62" si="165">CB18*CB51</f>
        <v>0</v>
      </c>
      <c r="CC62" s="4">
        <f t="shared" si="165"/>
        <v>0</v>
      </c>
      <c r="CD62" s="4">
        <f t="shared" si="165"/>
        <v>0</v>
      </c>
      <c r="CE62" s="4">
        <f t="shared" si="165"/>
        <v>0</v>
      </c>
      <c r="CF62" s="8">
        <f t="shared" si="165"/>
        <v>0</v>
      </c>
      <c r="CG62" s="8">
        <f t="shared" si="165"/>
        <v>8</v>
      </c>
      <c r="CH62" s="8">
        <f t="shared" si="165"/>
        <v>50</v>
      </c>
      <c r="CI62" s="8">
        <f t="shared" si="165"/>
        <v>6.5612834757243377</v>
      </c>
      <c r="CJ62" s="6">
        <f t="shared" si="165"/>
        <v>0</v>
      </c>
      <c r="CN62" s="168"/>
      <c r="CO62" s="1" t="s">
        <v>38</v>
      </c>
      <c r="CQ62" s="4">
        <f t="shared" ref="CQ62:CY62" si="166">CQ18*CQ51</f>
        <v>0</v>
      </c>
      <c r="CR62" s="4">
        <f t="shared" si="166"/>
        <v>0</v>
      </c>
      <c r="CS62" s="4">
        <f t="shared" si="166"/>
        <v>0</v>
      </c>
      <c r="CT62" s="4">
        <f t="shared" si="166"/>
        <v>0</v>
      </c>
      <c r="CU62" s="8">
        <f t="shared" si="166"/>
        <v>0</v>
      </c>
      <c r="CV62" s="8">
        <f t="shared" si="166"/>
        <v>4</v>
      </c>
      <c r="CW62" s="8">
        <f t="shared" si="166"/>
        <v>30</v>
      </c>
      <c r="CX62" s="8">
        <f t="shared" si="166"/>
        <v>-0.86954768864090681</v>
      </c>
      <c r="CY62" s="6">
        <f t="shared" si="166"/>
        <v>0</v>
      </c>
      <c r="DC62" s="168"/>
      <c r="DD62" s="1" t="s">
        <v>38</v>
      </c>
      <c r="DF62" s="4">
        <f t="shared" ref="DF62:DN62" si="167">DF18*DF51</f>
        <v>0</v>
      </c>
      <c r="DG62" s="4">
        <f t="shared" si="167"/>
        <v>0</v>
      </c>
      <c r="DH62" s="4">
        <f t="shared" si="167"/>
        <v>0</v>
      </c>
      <c r="DI62" s="4">
        <f t="shared" si="167"/>
        <v>0</v>
      </c>
      <c r="DJ62" s="8">
        <f t="shared" si="167"/>
        <v>0</v>
      </c>
      <c r="DK62" s="8">
        <f t="shared" si="167"/>
        <v>6</v>
      </c>
      <c r="DL62" s="8">
        <f t="shared" si="167"/>
        <v>40</v>
      </c>
      <c r="DM62" s="8">
        <f t="shared" si="167"/>
        <v>2.8458678935417367</v>
      </c>
      <c r="DN62" s="6">
        <f t="shared" si="167"/>
        <v>0</v>
      </c>
      <c r="DR62" s="168"/>
      <c r="DS62" s="1" t="s">
        <v>38</v>
      </c>
      <c r="DU62" s="4">
        <f t="shared" ref="DU62:EC62" si="168">DU18*DU51</f>
        <v>0</v>
      </c>
      <c r="DV62" s="4">
        <f t="shared" si="168"/>
        <v>0</v>
      </c>
      <c r="DW62" s="4">
        <f t="shared" si="168"/>
        <v>0</v>
      </c>
      <c r="DX62" s="4">
        <f t="shared" si="168"/>
        <v>0</v>
      </c>
      <c r="DY62" s="8">
        <f t="shared" si="168"/>
        <v>0</v>
      </c>
      <c r="DZ62" s="8">
        <f t="shared" si="168"/>
        <v>12</v>
      </c>
      <c r="EA62" s="8">
        <f t="shared" si="168"/>
        <v>70</v>
      </c>
      <c r="EB62" s="8">
        <f t="shared" si="168"/>
        <v>12.490141323831324</v>
      </c>
      <c r="EC62" s="6">
        <f t="shared" si="168"/>
        <v>0</v>
      </c>
      <c r="EG62" s="168"/>
      <c r="EH62" s="1" t="s">
        <v>38</v>
      </c>
      <c r="EJ62" s="4">
        <f t="shared" ref="EJ62:ER62" si="169">EJ18*EJ51</f>
        <v>0</v>
      </c>
      <c r="EK62" s="4">
        <f t="shared" si="169"/>
        <v>0</v>
      </c>
      <c r="EL62" s="4">
        <f t="shared" si="169"/>
        <v>0</v>
      </c>
      <c r="EM62" s="4">
        <f t="shared" si="169"/>
        <v>0</v>
      </c>
      <c r="EN62" s="8">
        <f t="shared" si="169"/>
        <v>0</v>
      </c>
      <c r="EO62" s="8">
        <f t="shared" si="169"/>
        <v>20</v>
      </c>
      <c r="EP62" s="8">
        <f t="shared" si="169"/>
        <v>110</v>
      </c>
      <c r="EQ62" s="8">
        <f t="shared" si="169"/>
        <v>25.849830336303626</v>
      </c>
      <c r="ER62" s="6">
        <f t="shared" si="169"/>
        <v>0</v>
      </c>
      <c r="EV62" s="168"/>
      <c r="EW62" s="1" t="s">
        <v>38</v>
      </c>
      <c r="EY62" s="4">
        <f t="shared" ref="EY62:FG62" si="170">EY18*EY51</f>
        <v>0</v>
      </c>
      <c r="EZ62" s="4">
        <f t="shared" si="170"/>
        <v>0</v>
      </c>
      <c r="FA62" s="4">
        <f t="shared" si="170"/>
        <v>0</v>
      </c>
      <c r="FB62" s="4">
        <f t="shared" si="170"/>
        <v>0</v>
      </c>
      <c r="FC62" s="8">
        <f t="shared" si="170"/>
        <v>0</v>
      </c>
      <c r="FD62" s="8">
        <f t="shared" si="170"/>
        <v>30</v>
      </c>
      <c r="FE62" s="8">
        <f t="shared" si="170"/>
        <v>160</v>
      </c>
      <c r="FF62" s="8">
        <f t="shared" si="170"/>
        <v>42.924934930958557</v>
      </c>
      <c r="FG62" s="6">
        <f t="shared" si="170"/>
        <v>0</v>
      </c>
      <c r="FK62" s="168"/>
      <c r="FL62" s="1" t="s">
        <v>38</v>
      </c>
      <c r="FN62" s="4">
        <f t="shared" ref="FN62:FV62" si="171">FN18*FN51</f>
        <v>0</v>
      </c>
      <c r="FO62" s="4">
        <f t="shared" si="171"/>
        <v>0</v>
      </c>
      <c r="FP62" s="4">
        <f t="shared" si="171"/>
        <v>0</v>
      </c>
      <c r="FQ62" s="4">
        <f t="shared" si="171"/>
        <v>0</v>
      </c>
      <c r="FR62" s="8">
        <f t="shared" si="171"/>
        <v>0</v>
      </c>
      <c r="FS62" s="8">
        <f t="shared" si="171"/>
        <v>34</v>
      </c>
      <c r="FT62" s="8">
        <f t="shared" si="171"/>
        <v>180</v>
      </c>
      <c r="FU62" s="8">
        <f t="shared" si="171"/>
        <v>48.85379277906577</v>
      </c>
      <c r="FV62" s="6">
        <f t="shared" si="171"/>
        <v>0</v>
      </c>
      <c r="FZ62" s="144"/>
    </row>
    <row r="63" spans="2:182" x14ac:dyDescent="0.2">
      <c r="B63" s="168"/>
      <c r="C63" s="1" t="s">
        <v>20</v>
      </c>
      <c r="E63" s="8">
        <f t="shared" si="138"/>
        <v>-1008</v>
      </c>
      <c r="F63" s="8">
        <f t="shared" si="138"/>
        <v>-561.6</v>
      </c>
      <c r="G63" s="8">
        <f t="shared" si="138"/>
        <v>-720</v>
      </c>
      <c r="H63" s="8">
        <f t="shared" si="138"/>
        <v>0</v>
      </c>
      <c r="I63" s="7">
        <f t="shared" si="138"/>
        <v>0</v>
      </c>
      <c r="J63" s="7">
        <f t="shared" si="138"/>
        <v>90</v>
      </c>
      <c r="K63" s="7">
        <f t="shared" si="138"/>
        <v>0</v>
      </c>
      <c r="L63" s="7">
        <f t="shared" si="138"/>
        <v>0</v>
      </c>
      <c r="M63" s="6">
        <f t="shared" si="138"/>
        <v>0</v>
      </c>
      <c r="Q63" s="168"/>
      <c r="R63" s="1" t="s">
        <v>20</v>
      </c>
      <c r="T63" s="8">
        <f t="shared" ref="T63:AB63" si="172">T19*T52</f>
        <v>-952</v>
      </c>
      <c r="U63" s="8">
        <f t="shared" si="172"/>
        <v>-530.4</v>
      </c>
      <c r="V63" s="8">
        <f t="shared" si="172"/>
        <v>-680</v>
      </c>
      <c r="W63" s="8">
        <f t="shared" si="172"/>
        <v>0</v>
      </c>
      <c r="X63" s="7">
        <f t="shared" si="172"/>
        <v>0</v>
      </c>
      <c r="Y63" s="7">
        <f t="shared" si="172"/>
        <v>90</v>
      </c>
      <c r="Z63" s="7">
        <f t="shared" si="172"/>
        <v>0</v>
      </c>
      <c r="AA63" s="7">
        <f t="shared" si="172"/>
        <v>0</v>
      </c>
      <c r="AB63" s="6">
        <f t="shared" si="172"/>
        <v>0</v>
      </c>
      <c r="AF63" s="168"/>
      <c r="AG63" s="1" t="s">
        <v>20</v>
      </c>
      <c r="AI63" s="8">
        <f t="shared" ref="AI63:AQ63" si="173">AI19*AI52</f>
        <v>-784</v>
      </c>
      <c r="AJ63" s="8">
        <f t="shared" si="173"/>
        <v>-436.8</v>
      </c>
      <c r="AK63" s="8">
        <f t="shared" si="173"/>
        <v>-560</v>
      </c>
      <c r="AL63" s="8">
        <f t="shared" si="173"/>
        <v>0</v>
      </c>
      <c r="AM63" s="7">
        <f t="shared" si="173"/>
        <v>0</v>
      </c>
      <c r="AN63" s="7">
        <f t="shared" si="173"/>
        <v>90</v>
      </c>
      <c r="AO63" s="7">
        <f t="shared" si="173"/>
        <v>0</v>
      </c>
      <c r="AP63" s="7">
        <f t="shared" si="173"/>
        <v>0</v>
      </c>
      <c r="AQ63" s="6">
        <f t="shared" si="173"/>
        <v>0</v>
      </c>
      <c r="AU63" s="168"/>
      <c r="AV63" s="1" t="s">
        <v>20</v>
      </c>
      <c r="AX63" s="8">
        <f t="shared" ref="AX63:BF63" si="174">AX19*AX52</f>
        <v>-616</v>
      </c>
      <c r="AY63" s="8">
        <f t="shared" si="174"/>
        <v>-343.2</v>
      </c>
      <c r="AZ63" s="8">
        <f t="shared" si="174"/>
        <v>-440</v>
      </c>
      <c r="BA63" s="8">
        <f t="shared" si="174"/>
        <v>0</v>
      </c>
      <c r="BB63" s="7">
        <f t="shared" si="174"/>
        <v>0</v>
      </c>
      <c r="BC63" s="7">
        <f t="shared" si="174"/>
        <v>90</v>
      </c>
      <c r="BD63" s="7">
        <f t="shared" si="174"/>
        <v>0</v>
      </c>
      <c r="BE63" s="7">
        <f t="shared" si="174"/>
        <v>0</v>
      </c>
      <c r="BF63" s="6">
        <f t="shared" si="174"/>
        <v>0</v>
      </c>
      <c r="BJ63" s="168"/>
      <c r="BK63" s="1" t="s">
        <v>20</v>
      </c>
      <c r="BM63" s="8">
        <f t="shared" ref="BM63:BU63" si="175">BM19*BM52</f>
        <v>-392</v>
      </c>
      <c r="BN63" s="8">
        <f t="shared" si="175"/>
        <v>-218.4</v>
      </c>
      <c r="BO63" s="8">
        <f t="shared" si="175"/>
        <v>-280</v>
      </c>
      <c r="BP63" s="8">
        <f t="shared" si="175"/>
        <v>0</v>
      </c>
      <c r="BQ63" s="7">
        <f t="shared" si="175"/>
        <v>0</v>
      </c>
      <c r="BR63" s="7">
        <f t="shared" si="175"/>
        <v>90</v>
      </c>
      <c r="BS63" s="7">
        <f t="shared" si="175"/>
        <v>0</v>
      </c>
      <c r="BT63" s="7">
        <f t="shared" si="175"/>
        <v>0</v>
      </c>
      <c r="BU63" s="6">
        <f t="shared" si="175"/>
        <v>0</v>
      </c>
      <c r="BY63" s="168"/>
      <c r="BZ63" s="1" t="s">
        <v>20</v>
      </c>
      <c r="CB63" s="8">
        <f t="shared" ref="CB63:CJ63" si="176">CB19*CB52</f>
        <v>-168</v>
      </c>
      <c r="CC63" s="8">
        <f t="shared" si="176"/>
        <v>-93.6</v>
      </c>
      <c r="CD63" s="8">
        <f t="shared" si="176"/>
        <v>-120</v>
      </c>
      <c r="CE63" s="8">
        <f t="shared" si="176"/>
        <v>0</v>
      </c>
      <c r="CF63" s="7">
        <f t="shared" si="176"/>
        <v>0</v>
      </c>
      <c r="CG63" s="7">
        <f t="shared" si="176"/>
        <v>90</v>
      </c>
      <c r="CH63" s="7">
        <f t="shared" si="176"/>
        <v>0</v>
      </c>
      <c r="CI63" s="7">
        <f t="shared" si="176"/>
        <v>0</v>
      </c>
      <c r="CJ63" s="6">
        <f t="shared" si="176"/>
        <v>0</v>
      </c>
      <c r="CN63" s="168"/>
      <c r="CO63" s="1" t="s">
        <v>20</v>
      </c>
      <c r="CQ63" s="8">
        <f t="shared" ref="CQ63:CY63" si="177">CQ19*CQ52</f>
        <v>-56</v>
      </c>
      <c r="CR63" s="8">
        <f t="shared" si="177"/>
        <v>-31.2</v>
      </c>
      <c r="CS63" s="8">
        <f t="shared" si="177"/>
        <v>-40</v>
      </c>
      <c r="CT63" s="8">
        <f t="shared" si="177"/>
        <v>0</v>
      </c>
      <c r="CU63" s="7">
        <f t="shared" si="177"/>
        <v>0</v>
      </c>
      <c r="CV63" s="7">
        <f t="shared" si="177"/>
        <v>90</v>
      </c>
      <c r="CW63" s="7">
        <f t="shared" si="177"/>
        <v>0</v>
      </c>
      <c r="CX63" s="7">
        <f t="shared" si="177"/>
        <v>0</v>
      </c>
      <c r="CY63" s="6">
        <f t="shared" si="177"/>
        <v>0</v>
      </c>
      <c r="DC63" s="168"/>
      <c r="DD63" s="1" t="s">
        <v>20</v>
      </c>
      <c r="DF63" s="8">
        <f t="shared" ref="DF63:DN63" si="178">DF19*DF52</f>
        <v>-112</v>
      </c>
      <c r="DG63" s="8">
        <f t="shared" si="178"/>
        <v>-62.4</v>
      </c>
      <c r="DH63" s="8">
        <f t="shared" si="178"/>
        <v>-80</v>
      </c>
      <c r="DI63" s="8">
        <f t="shared" si="178"/>
        <v>0</v>
      </c>
      <c r="DJ63" s="7">
        <f t="shared" si="178"/>
        <v>0</v>
      </c>
      <c r="DK63" s="7">
        <f t="shared" si="178"/>
        <v>90</v>
      </c>
      <c r="DL63" s="7">
        <f t="shared" si="178"/>
        <v>0</v>
      </c>
      <c r="DM63" s="7">
        <f t="shared" si="178"/>
        <v>0</v>
      </c>
      <c r="DN63" s="6">
        <f t="shared" si="178"/>
        <v>0</v>
      </c>
      <c r="DR63" s="168"/>
      <c r="DS63" s="1" t="s">
        <v>20</v>
      </c>
      <c r="DU63" s="8">
        <f t="shared" ref="DU63:EC63" si="179">DU19*DU52</f>
        <v>-280</v>
      </c>
      <c r="DV63" s="8">
        <f t="shared" si="179"/>
        <v>-156</v>
      </c>
      <c r="DW63" s="8">
        <f t="shared" si="179"/>
        <v>-200</v>
      </c>
      <c r="DX63" s="8">
        <f t="shared" si="179"/>
        <v>0</v>
      </c>
      <c r="DY63" s="7">
        <f t="shared" si="179"/>
        <v>0</v>
      </c>
      <c r="DZ63" s="7">
        <f t="shared" si="179"/>
        <v>90</v>
      </c>
      <c r="EA63" s="7">
        <f t="shared" si="179"/>
        <v>0</v>
      </c>
      <c r="EB63" s="7">
        <f t="shared" si="179"/>
        <v>0</v>
      </c>
      <c r="EC63" s="6">
        <f t="shared" si="179"/>
        <v>0</v>
      </c>
      <c r="EG63" s="168"/>
      <c r="EH63" s="1" t="s">
        <v>20</v>
      </c>
      <c r="EJ63" s="8">
        <f t="shared" ref="EJ63:ER63" si="180">EJ19*EJ52</f>
        <v>-504</v>
      </c>
      <c r="EK63" s="8">
        <f t="shared" si="180"/>
        <v>-280.8</v>
      </c>
      <c r="EL63" s="8">
        <f t="shared" si="180"/>
        <v>-360</v>
      </c>
      <c r="EM63" s="8">
        <f t="shared" si="180"/>
        <v>0</v>
      </c>
      <c r="EN63" s="7">
        <f t="shared" si="180"/>
        <v>0</v>
      </c>
      <c r="EO63" s="7">
        <f t="shared" si="180"/>
        <v>90</v>
      </c>
      <c r="EP63" s="7">
        <f t="shared" si="180"/>
        <v>0</v>
      </c>
      <c r="EQ63" s="7">
        <f t="shared" si="180"/>
        <v>0</v>
      </c>
      <c r="ER63" s="6">
        <f t="shared" si="180"/>
        <v>0</v>
      </c>
      <c r="EV63" s="168"/>
      <c r="EW63" s="1" t="s">
        <v>20</v>
      </c>
      <c r="EY63" s="8">
        <f t="shared" ref="EY63:FG63" si="181">EY19*EY52</f>
        <v>-784</v>
      </c>
      <c r="EZ63" s="8">
        <f t="shared" si="181"/>
        <v>-436.8</v>
      </c>
      <c r="FA63" s="8">
        <f t="shared" si="181"/>
        <v>-560</v>
      </c>
      <c r="FB63" s="8">
        <f t="shared" si="181"/>
        <v>0</v>
      </c>
      <c r="FC63" s="7">
        <f t="shared" si="181"/>
        <v>0</v>
      </c>
      <c r="FD63" s="7">
        <f t="shared" si="181"/>
        <v>90</v>
      </c>
      <c r="FE63" s="7">
        <f t="shared" si="181"/>
        <v>0</v>
      </c>
      <c r="FF63" s="7">
        <f t="shared" si="181"/>
        <v>0</v>
      </c>
      <c r="FG63" s="6">
        <f t="shared" si="181"/>
        <v>0</v>
      </c>
      <c r="FK63" s="168"/>
      <c r="FL63" s="1" t="s">
        <v>20</v>
      </c>
      <c r="FN63" s="8">
        <f t="shared" ref="FN63:FV63" si="182">FN19*FN52</f>
        <v>-896</v>
      </c>
      <c r="FO63" s="8">
        <f t="shared" si="182"/>
        <v>-499.2</v>
      </c>
      <c r="FP63" s="8">
        <f t="shared" si="182"/>
        <v>-640</v>
      </c>
      <c r="FQ63" s="8">
        <f t="shared" si="182"/>
        <v>0</v>
      </c>
      <c r="FR63" s="7">
        <f t="shared" si="182"/>
        <v>0</v>
      </c>
      <c r="FS63" s="7">
        <f t="shared" si="182"/>
        <v>90</v>
      </c>
      <c r="FT63" s="7">
        <f t="shared" si="182"/>
        <v>0</v>
      </c>
      <c r="FU63" s="7">
        <f t="shared" si="182"/>
        <v>0</v>
      </c>
      <c r="FV63" s="6">
        <f t="shared" si="182"/>
        <v>0</v>
      </c>
      <c r="FZ63" s="144"/>
    </row>
    <row r="64" spans="2:182" x14ac:dyDescent="0.2">
      <c r="B64" s="168"/>
      <c r="C64" s="1" t="s">
        <v>21</v>
      </c>
      <c r="E64" s="8">
        <f t="shared" si="138"/>
        <v>-2660</v>
      </c>
      <c r="F64" s="8">
        <f t="shared" si="138"/>
        <v>0</v>
      </c>
      <c r="G64" s="8">
        <f t="shared" si="138"/>
        <v>-760</v>
      </c>
      <c r="H64" s="8">
        <f t="shared" si="138"/>
        <v>-38</v>
      </c>
      <c r="I64" s="7">
        <f t="shared" si="138"/>
        <v>-90</v>
      </c>
      <c r="J64" s="7">
        <f t="shared" si="138"/>
        <v>0</v>
      </c>
      <c r="K64" s="7">
        <f t="shared" si="138"/>
        <v>90</v>
      </c>
      <c r="L64" s="7">
        <f t="shared" si="138"/>
        <v>0</v>
      </c>
      <c r="M64" s="6">
        <f t="shared" si="138"/>
        <v>0</v>
      </c>
      <c r="Q64" s="168"/>
      <c r="R64" s="1" t="s">
        <v>21</v>
      </c>
      <c r="T64" s="8">
        <f t="shared" ref="T64:AB64" si="183">T20*T53</f>
        <v>-2520</v>
      </c>
      <c r="U64" s="8">
        <f t="shared" si="183"/>
        <v>0</v>
      </c>
      <c r="V64" s="8">
        <f t="shared" si="183"/>
        <v>-720</v>
      </c>
      <c r="W64" s="8">
        <f t="shared" si="183"/>
        <v>-36</v>
      </c>
      <c r="X64" s="7">
        <f t="shared" si="183"/>
        <v>-90</v>
      </c>
      <c r="Y64" s="7">
        <f t="shared" si="183"/>
        <v>0</v>
      </c>
      <c r="Z64" s="7">
        <f t="shared" si="183"/>
        <v>90</v>
      </c>
      <c r="AA64" s="7">
        <f t="shared" si="183"/>
        <v>0</v>
      </c>
      <c r="AB64" s="6">
        <f t="shared" si="183"/>
        <v>0</v>
      </c>
      <c r="AF64" s="168"/>
      <c r="AG64" s="1" t="s">
        <v>21</v>
      </c>
      <c r="AI64" s="8">
        <f t="shared" ref="AI64:AQ64" si="184">AI20*AI53</f>
        <v>-2100</v>
      </c>
      <c r="AJ64" s="8">
        <f t="shared" si="184"/>
        <v>0</v>
      </c>
      <c r="AK64" s="8">
        <f t="shared" si="184"/>
        <v>-600</v>
      </c>
      <c r="AL64" s="8">
        <f t="shared" si="184"/>
        <v>-30</v>
      </c>
      <c r="AM64" s="7">
        <f t="shared" si="184"/>
        <v>-90</v>
      </c>
      <c r="AN64" s="7">
        <f t="shared" si="184"/>
        <v>0</v>
      </c>
      <c r="AO64" s="7">
        <f t="shared" si="184"/>
        <v>90</v>
      </c>
      <c r="AP64" s="7">
        <f t="shared" si="184"/>
        <v>0</v>
      </c>
      <c r="AQ64" s="6">
        <f t="shared" si="184"/>
        <v>0</v>
      </c>
      <c r="AU64" s="168"/>
      <c r="AV64" s="1" t="s">
        <v>21</v>
      </c>
      <c r="AX64" s="8">
        <f t="shared" ref="AX64:BF64" si="185">AX20*AX53</f>
        <v>-1680</v>
      </c>
      <c r="AY64" s="8">
        <f t="shared" si="185"/>
        <v>0</v>
      </c>
      <c r="AZ64" s="8">
        <f t="shared" si="185"/>
        <v>-480</v>
      </c>
      <c r="BA64" s="8">
        <f t="shared" si="185"/>
        <v>-24</v>
      </c>
      <c r="BB64" s="7">
        <f t="shared" si="185"/>
        <v>-90</v>
      </c>
      <c r="BC64" s="7">
        <f t="shared" si="185"/>
        <v>0</v>
      </c>
      <c r="BD64" s="7">
        <f t="shared" si="185"/>
        <v>90</v>
      </c>
      <c r="BE64" s="7">
        <f t="shared" si="185"/>
        <v>0</v>
      </c>
      <c r="BF64" s="6">
        <f t="shared" si="185"/>
        <v>0</v>
      </c>
      <c r="BJ64" s="168"/>
      <c r="BK64" s="1" t="s">
        <v>21</v>
      </c>
      <c r="BM64" s="8">
        <f t="shared" ref="BM64:BU64" si="186">BM20*BM53</f>
        <v>-1120</v>
      </c>
      <c r="BN64" s="8">
        <f t="shared" si="186"/>
        <v>0</v>
      </c>
      <c r="BO64" s="8">
        <f t="shared" si="186"/>
        <v>-320</v>
      </c>
      <c r="BP64" s="8">
        <f t="shared" si="186"/>
        <v>-16</v>
      </c>
      <c r="BQ64" s="7">
        <f t="shared" si="186"/>
        <v>-90</v>
      </c>
      <c r="BR64" s="7">
        <f t="shared" si="186"/>
        <v>0</v>
      </c>
      <c r="BS64" s="7">
        <f t="shared" si="186"/>
        <v>90</v>
      </c>
      <c r="BT64" s="7">
        <f t="shared" si="186"/>
        <v>0</v>
      </c>
      <c r="BU64" s="6">
        <f t="shared" si="186"/>
        <v>0</v>
      </c>
      <c r="BY64" s="168"/>
      <c r="BZ64" s="1" t="s">
        <v>21</v>
      </c>
      <c r="CB64" s="8">
        <f t="shared" ref="CB64:CJ64" si="187">CB20*CB53</f>
        <v>-560</v>
      </c>
      <c r="CC64" s="8">
        <f t="shared" si="187"/>
        <v>0</v>
      </c>
      <c r="CD64" s="8">
        <f t="shared" si="187"/>
        <v>-160</v>
      </c>
      <c r="CE64" s="8">
        <f t="shared" si="187"/>
        <v>-8</v>
      </c>
      <c r="CF64" s="7">
        <f t="shared" si="187"/>
        <v>-90</v>
      </c>
      <c r="CG64" s="7">
        <f t="shared" si="187"/>
        <v>0</v>
      </c>
      <c r="CH64" s="7">
        <f t="shared" si="187"/>
        <v>90</v>
      </c>
      <c r="CI64" s="7">
        <f t="shared" si="187"/>
        <v>0</v>
      </c>
      <c r="CJ64" s="6">
        <f t="shared" si="187"/>
        <v>0</v>
      </c>
      <c r="CN64" s="168"/>
      <c r="CO64" s="1" t="s">
        <v>21</v>
      </c>
      <c r="CQ64" s="8">
        <f t="shared" ref="CQ64:CY64" si="188">CQ20*CQ53</f>
        <v>-280</v>
      </c>
      <c r="CR64" s="8">
        <f t="shared" si="188"/>
        <v>0</v>
      </c>
      <c r="CS64" s="8">
        <f t="shared" si="188"/>
        <v>-80</v>
      </c>
      <c r="CT64" s="8">
        <f t="shared" si="188"/>
        <v>-4</v>
      </c>
      <c r="CU64" s="7">
        <f t="shared" si="188"/>
        <v>-90</v>
      </c>
      <c r="CV64" s="7">
        <f t="shared" si="188"/>
        <v>0</v>
      </c>
      <c r="CW64" s="7">
        <f t="shared" si="188"/>
        <v>90</v>
      </c>
      <c r="CX64" s="7">
        <f t="shared" si="188"/>
        <v>0</v>
      </c>
      <c r="CY64" s="6">
        <f t="shared" si="188"/>
        <v>0</v>
      </c>
      <c r="DC64" s="168"/>
      <c r="DD64" s="1" t="s">
        <v>21</v>
      </c>
      <c r="DF64" s="8">
        <f t="shared" ref="DF64:DN64" si="189">DF20*DF53</f>
        <v>-420</v>
      </c>
      <c r="DG64" s="8">
        <f t="shared" si="189"/>
        <v>0</v>
      </c>
      <c r="DH64" s="8">
        <f t="shared" si="189"/>
        <v>-120</v>
      </c>
      <c r="DI64" s="8">
        <f t="shared" si="189"/>
        <v>-6</v>
      </c>
      <c r="DJ64" s="7">
        <f t="shared" si="189"/>
        <v>-90</v>
      </c>
      <c r="DK64" s="7">
        <f t="shared" si="189"/>
        <v>0</v>
      </c>
      <c r="DL64" s="7">
        <f t="shared" si="189"/>
        <v>90</v>
      </c>
      <c r="DM64" s="7">
        <f t="shared" si="189"/>
        <v>0</v>
      </c>
      <c r="DN64" s="6">
        <f t="shared" si="189"/>
        <v>0</v>
      </c>
      <c r="DR64" s="168"/>
      <c r="DS64" s="1" t="s">
        <v>21</v>
      </c>
      <c r="DU64" s="8">
        <f t="shared" ref="DU64:EC64" si="190">DU20*DU53</f>
        <v>-840</v>
      </c>
      <c r="DV64" s="8">
        <f t="shared" si="190"/>
        <v>0</v>
      </c>
      <c r="DW64" s="8">
        <f t="shared" si="190"/>
        <v>-240</v>
      </c>
      <c r="DX64" s="8">
        <f t="shared" si="190"/>
        <v>-12</v>
      </c>
      <c r="DY64" s="7">
        <f t="shared" si="190"/>
        <v>-90</v>
      </c>
      <c r="DZ64" s="7">
        <f t="shared" si="190"/>
        <v>0</v>
      </c>
      <c r="EA64" s="7">
        <f t="shared" si="190"/>
        <v>90</v>
      </c>
      <c r="EB64" s="7">
        <f t="shared" si="190"/>
        <v>0</v>
      </c>
      <c r="EC64" s="6">
        <f t="shared" si="190"/>
        <v>0</v>
      </c>
      <c r="EG64" s="168"/>
      <c r="EH64" s="1" t="s">
        <v>21</v>
      </c>
      <c r="EJ64" s="8">
        <f t="shared" ref="EJ64:ER64" si="191">EJ20*EJ53</f>
        <v>-1400</v>
      </c>
      <c r="EK64" s="8">
        <f t="shared" si="191"/>
        <v>0</v>
      </c>
      <c r="EL64" s="8">
        <f t="shared" si="191"/>
        <v>-400</v>
      </c>
      <c r="EM64" s="8">
        <f t="shared" si="191"/>
        <v>-20</v>
      </c>
      <c r="EN64" s="7">
        <f t="shared" si="191"/>
        <v>-90</v>
      </c>
      <c r="EO64" s="7">
        <f t="shared" si="191"/>
        <v>0</v>
      </c>
      <c r="EP64" s="7">
        <f t="shared" si="191"/>
        <v>90</v>
      </c>
      <c r="EQ64" s="7">
        <f t="shared" si="191"/>
        <v>0</v>
      </c>
      <c r="ER64" s="6">
        <f t="shared" si="191"/>
        <v>0</v>
      </c>
      <c r="EV64" s="168"/>
      <c r="EW64" s="1" t="s">
        <v>21</v>
      </c>
      <c r="EY64" s="8">
        <f t="shared" ref="EY64:FG64" si="192">EY20*EY53</f>
        <v>-2100</v>
      </c>
      <c r="EZ64" s="8">
        <f t="shared" si="192"/>
        <v>0</v>
      </c>
      <c r="FA64" s="8">
        <f t="shared" si="192"/>
        <v>-600</v>
      </c>
      <c r="FB64" s="8">
        <f t="shared" si="192"/>
        <v>-30</v>
      </c>
      <c r="FC64" s="7">
        <f t="shared" si="192"/>
        <v>-90</v>
      </c>
      <c r="FD64" s="7">
        <f t="shared" si="192"/>
        <v>0</v>
      </c>
      <c r="FE64" s="7">
        <f t="shared" si="192"/>
        <v>90</v>
      </c>
      <c r="FF64" s="7">
        <f t="shared" si="192"/>
        <v>0</v>
      </c>
      <c r="FG64" s="6">
        <f t="shared" si="192"/>
        <v>0</v>
      </c>
      <c r="FK64" s="168"/>
      <c r="FL64" s="1" t="s">
        <v>21</v>
      </c>
      <c r="FN64" s="8">
        <f t="shared" ref="FN64:FV64" si="193">FN20*FN53</f>
        <v>-2380</v>
      </c>
      <c r="FO64" s="8">
        <f t="shared" si="193"/>
        <v>0</v>
      </c>
      <c r="FP64" s="8">
        <f t="shared" si="193"/>
        <v>-680</v>
      </c>
      <c r="FQ64" s="8">
        <f t="shared" si="193"/>
        <v>-34</v>
      </c>
      <c r="FR64" s="7">
        <f t="shared" si="193"/>
        <v>-90</v>
      </c>
      <c r="FS64" s="7">
        <f t="shared" si="193"/>
        <v>0</v>
      </c>
      <c r="FT64" s="7">
        <f t="shared" si="193"/>
        <v>90</v>
      </c>
      <c r="FU64" s="7">
        <f t="shared" si="193"/>
        <v>0</v>
      </c>
      <c r="FV64" s="6">
        <f t="shared" si="193"/>
        <v>0</v>
      </c>
      <c r="FZ64" s="144"/>
    </row>
    <row r="65" spans="2:182" x14ac:dyDescent="0.2">
      <c r="B65" s="168"/>
      <c r="C65" s="1" t="s">
        <v>27</v>
      </c>
      <c r="E65" s="8">
        <f t="shared" si="138"/>
        <v>-2800</v>
      </c>
      <c r="F65" s="8">
        <f t="shared" si="138"/>
        <v>0</v>
      </c>
      <c r="G65" s="8">
        <f t="shared" si="138"/>
        <v>-800</v>
      </c>
      <c r="H65" s="8">
        <f t="shared" si="138"/>
        <v>-200</v>
      </c>
      <c r="I65" s="7">
        <f t="shared" si="138"/>
        <v>0</v>
      </c>
      <c r="J65" s="7">
        <f t="shared" si="138"/>
        <v>-90</v>
      </c>
      <c r="K65" s="7">
        <f t="shared" si="138"/>
        <v>0</v>
      </c>
      <c r="L65" s="7">
        <f t="shared" si="138"/>
        <v>-601.18476050442666</v>
      </c>
      <c r="M65" s="6">
        <f t="shared" si="138"/>
        <v>0</v>
      </c>
      <c r="Q65" s="168"/>
      <c r="R65" s="1" t="s">
        <v>27</v>
      </c>
      <c r="T65" s="8">
        <f t="shared" ref="T65:AB65" si="194">T21*T54</f>
        <v>-2660</v>
      </c>
      <c r="U65" s="8">
        <f t="shared" si="194"/>
        <v>0</v>
      </c>
      <c r="V65" s="8">
        <f t="shared" si="194"/>
        <v>-760</v>
      </c>
      <c r="W65" s="8">
        <f t="shared" si="194"/>
        <v>-190</v>
      </c>
      <c r="X65" s="7">
        <f t="shared" si="194"/>
        <v>0</v>
      </c>
      <c r="Y65" s="7">
        <f t="shared" si="194"/>
        <v>-90</v>
      </c>
      <c r="Z65" s="7">
        <f t="shared" si="194"/>
        <v>0</v>
      </c>
      <c r="AA65" s="7">
        <f t="shared" si="194"/>
        <v>-560.98721148772597</v>
      </c>
      <c r="AB65" s="6">
        <f t="shared" si="194"/>
        <v>0</v>
      </c>
      <c r="AF65" s="168"/>
      <c r="AG65" s="1" t="s">
        <v>27</v>
      </c>
      <c r="AI65" s="8">
        <f t="shared" ref="AI65:AQ65" si="195">AI21*AI54</f>
        <v>-2240</v>
      </c>
      <c r="AJ65" s="8">
        <f t="shared" si="195"/>
        <v>0</v>
      </c>
      <c r="AK65" s="8">
        <f t="shared" si="195"/>
        <v>-640</v>
      </c>
      <c r="AL65" s="8">
        <f t="shared" si="195"/>
        <v>-160</v>
      </c>
      <c r="AM65" s="7">
        <f t="shared" si="195"/>
        <v>0</v>
      </c>
      <c r="AN65" s="7">
        <f t="shared" si="195"/>
        <v>-90</v>
      </c>
      <c r="AO65" s="7">
        <f t="shared" si="195"/>
        <v>0</v>
      </c>
      <c r="AP65" s="7">
        <f t="shared" si="195"/>
        <v>-507.98336366924104</v>
      </c>
      <c r="AQ65" s="6">
        <f t="shared" si="195"/>
        <v>0</v>
      </c>
      <c r="AU65" s="168"/>
      <c r="AV65" s="1" t="s">
        <v>27</v>
      </c>
      <c r="AX65" s="8">
        <f t="shared" ref="AX65:BF65" si="196">AX21*AX54</f>
        <v>-1820</v>
      </c>
      <c r="AY65" s="8">
        <f t="shared" si="196"/>
        <v>0</v>
      </c>
      <c r="AZ65" s="8">
        <f t="shared" si="196"/>
        <v>-520</v>
      </c>
      <c r="BA65" s="8">
        <f t="shared" si="196"/>
        <v>-130</v>
      </c>
      <c r="BB65" s="7">
        <f t="shared" si="196"/>
        <v>0</v>
      </c>
      <c r="BC65" s="7">
        <f t="shared" si="196"/>
        <v>-90</v>
      </c>
      <c r="BD65" s="7">
        <f t="shared" si="196"/>
        <v>0</v>
      </c>
      <c r="BE65" s="7">
        <f t="shared" si="196"/>
        <v>-421.1851162349501</v>
      </c>
      <c r="BF65" s="6">
        <f t="shared" si="196"/>
        <v>0</v>
      </c>
      <c r="BJ65" s="168"/>
      <c r="BK65" s="1" t="s">
        <v>27</v>
      </c>
      <c r="BM65" s="8">
        <f t="shared" ref="BM65:BU65" si="197">BM21*BM54</f>
        <v>-1260</v>
      </c>
      <c r="BN65" s="8">
        <f t="shared" si="197"/>
        <v>0</v>
      </c>
      <c r="BO65" s="8">
        <f t="shared" si="197"/>
        <v>-360</v>
      </c>
      <c r="BP65" s="8">
        <f t="shared" si="197"/>
        <v>-90</v>
      </c>
      <c r="BQ65" s="7">
        <f t="shared" si="197"/>
        <v>0</v>
      </c>
      <c r="BR65" s="7">
        <f t="shared" si="197"/>
        <v>-90</v>
      </c>
      <c r="BS65" s="7">
        <f t="shared" si="197"/>
        <v>0</v>
      </c>
      <c r="BT65" s="7">
        <f t="shared" si="197"/>
        <v>-361.77811901557561</v>
      </c>
      <c r="BU65" s="6">
        <f t="shared" si="197"/>
        <v>0</v>
      </c>
      <c r="BY65" s="168"/>
      <c r="BZ65" s="1" t="s">
        <v>27</v>
      </c>
      <c r="CB65" s="8">
        <f t="shared" ref="CB65:CJ65" si="198">CB21*CB54</f>
        <v>-700</v>
      </c>
      <c r="CC65" s="8">
        <f t="shared" si="198"/>
        <v>0</v>
      </c>
      <c r="CD65" s="8">
        <f t="shared" si="198"/>
        <v>-200</v>
      </c>
      <c r="CE65" s="8">
        <f t="shared" si="198"/>
        <v>-50</v>
      </c>
      <c r="CF65" s="7">
        <f t="shared" si="198"/>
        <v>0</v>
      </c>
      <c r="CG65" s="7">
        <f t="shared" si="198"/>
        <v>-90</v>
      </c>
      <c r="CH65" s="7">
        <f t="shared" si="198"/>
        <v>0</v>
      </c>
      <c r="CI65" s="7">
        <f t="shared" si="198"/>
        <v>-302.37112179620237</v>
      </c>
      <c r="CJ65" s="6">
        <f t="shared" si="198"/>
        <v>0</v>
      </c>
      <c r="CN65" s="168"/>
      <c r="CO65" s="1" t="s">
        <v>27</v>
      </c>
      <c r="CQ65" s="8">
        <f t="shared" ref="CQ65:CY65" si="199">CQ21*CQ54</f>
        <v>-420</v>
      </c>
      <c r="CR65" s="8">
        <f t="shared" si="199"/>
        <v>0</v>
      </c>
      <c r="CS65" s="8">
        <f t="shared" si="199"/>
        <v>-120</v>
      </c>
      <c r="CT65" s="8">
        <f t="shared" si="199"/>
        <v>-30</v>
      </c>
      <c r="CU65" s="7">
        <f t="shared" si="199"/>
        <v>0</v>
      </c>
      <c r="CV65" s="7">
        <f t="shared" si="199"/>
        <v>-90</v>
      </c>
      <c r="CW65" s="7">
        <f t="shared" si="199"/>
        <v>0</v>
      </c>
      <c r="CX65" s="7">
        <f t="shared" si="199"/>
        <v>-289.56482299442041</v>
      </c>
      <c r="CY65" s="6">
        <f t="shared" si="199"/>
        <v>0</v>
      </c>
      <c r="DC65" s="168"/>
      <c r="DD65" s="1" t="s">
        <v>27</v>
      </c>
      <c r="DF65" s="8">
        <f t="shared" ref="DF65:DN65" si="200">DF21*DF54</f>
        <v>-560</v>
      </c>
      <c r="DG65" s="8">
        <f t="shared" si="200"/>
        <v>0</v>
      </c>
      <c r="DH65" s="8">
        <f t="shared" si="200"/>
        <v>-160</v>
      </c>
      <c r="DI65" s="8">
        <f t="shared" si="200"/>
        <v>-40</v>
      </c>
      <c r="DJ65" s="7">
        <f t="shared" si="200"/>
        <v>0</v>
      </c>
      <c r="DK65" s="7">
        <f t="shared" si="200"/>
        <v>-90</v>
      </c>
      <c r="DL65" s="7">
        <f t="shared" si="200"/>
        <v>0</v>
      </c>
      <c r="DM65" s="7">
        <f t="shared" si="200"/>
        <v>-295.96797239531094</v>
      </c>
      <c r="DN65" s="6">
        <f t="shared" si="200"/>
        <v>0</v>
      </c>
      <c r="DR65" s="168"/>
      <c r="DS65" s="1" t="s">
        <v>27</v>
      </c>
      <c r="DU65" s="8">
        <f t="shared" ref="DU65:EC65" si="201">DU21*DU54</f>
        <v>-980</v>
      </c>
      <c r="DV65" s="8">
        <f t="shared" si="201"/>
        <v>0</v>
      </c>
      <c r="DW65" s="8">
        <f t="shared" si="201"/>
        <v>-280</v>
      </c>
      <c r="DX65" s="8">
        <f t="shared" si="201"/>
        <v>-70</v>
      </c>
      <c r="DY65" s="7">
        <f t="shared" si="201"/>
        <v>0</v>
      </c>
      <c r="DZ65" s="7">
        <f t="shared" si="201"/>
        <v>-90</v>
      </c>
      <c r="EA65" s="7">
        <f t="shared" si="201"/>
        <v>0</v>
      </c>
      <c r="EB65" s="7">
        <f t="shared" si="201"/>
        <v>-348.97182021379524</v>
      </c>
      <c r="EC65" s="6">
        <f t="shared" si="201"/>
        <v>0</v>
      </c>
      <c r="EG65" s="168"/>
      <c r="EH65" s="1" t="s">
        <v>27</v>
      </c>
      <c r="EJ65" s="8">
        <f t="shared" ref="EJ65:ER65" si="202">EJ21*EJ54</f>
        <v>-1540</v>
      </c>
      <c r="EK65" s="8">
        <f t="shared" si="202"/>
        <v>0</v>
      </c>
      <c r="EL65" s="8">
        <f t="shared" si="202"/>
        <v>-440</v>
      </c>
      <c r="EM65" s="8">
        <f t="shared" si="202"/>
        <v>-110</v>
      </c>
      <c r="EN65" s="7">
        <f t="shared" si="202"/>
        <v>0</v>
      </c>
      <c r="EO65" s="7">
        <f t="shared" si="202"/>
        <v>-90</v>
      </c>
      <c r="EP65" s="7">
        <f t="shared" si="202"/>
        <v>0</v>
      </c>
      <c r="EQ65" s="7">
        <f t="shared" si="202"/>
        <v>-408.37881743316842</v>
      </c>
      <c r="ER65" s="6">
        <f t="shared" si="202"/>
        <v>0</v>
      </c>
      <c r="EV65" s="168"/>
      <c r="EW65" s="1" t="s">
        <v>27</v>
      </c>
      <c r="EY65" s="8">
        <f t="shared" ref="EY65:FG65" si="203">EY21*EY54</f>
        <v>-2240</v>
      </c>
      <c r="EZ65" s="8">
        <f t="shared" si="203"/>
        <v>0</v>
      </c>
      <c r="FA65" s="8">
        <f t="shared" si="203"/>
        <v>-640</v>
      </c>
      <c r="FB65" s="8">
        <f t="shared" si="203"/>
        <v>-160</v>
      </c>
      <c r="FC65" s="7">
        <f t="shared" si="203"/>
        <v>0</v>
      </c>
      <c r="FD65" s="7">
        <f t="shared" si="203"/>
        <v>-90</v>
      </c>
      <c r="FE65" s="7">
        <f t="shared" si="203"/>
        <v>0</v>
      </c>
      <c r="FF65" s="7">
        <f t="shared" si="203"/>
        <v>-474.18896405343247</v>
      </c>
      <c r="FG65" s="6">
        <f t="shared" si="203"/>
        <v>0</v>
      </c>
      <c r="FK65" s="168"/>
      <c r="FL65" s="1" t="s">
        <v>27</v>
      </c>
      <c r="FN65" s="8">
        <f t="shared" ref="FN65:FV65" si="204">FN21*FN54</f>
        <v>-2520</v>
      </c>
      <c r="FO65" s="8">
        <f t="shared" si="204"/>
        <v>0</v>
      </c>
      <c r="FP65" s="8">
        <f t="shared" si="204"/>
        <v>-720</v>
      </c>
      <c r="FQ65" s="8">
        <f t="shared" si="204"/>
        <v>-180</v>
      </c>
      <c r="FR65" s="7">
        <f t="shared" si="204"/>
        <v>0</v>
      </c>
      <c r="FS65" s="7">
        <f t="shared" si="204"/>
        <v>-90</v>
      </c>
      <c r="FT65" s="7">
        <f t="shared" si="204"/>
        <v>0</v>
      </c>
      <c r="FU65" s="7">
        <f t="shared" si="204"/>
        <v>-520.78966247102016</v>
      </c>
      <c r="FV65" s="6">
        <f t="shared" si="204"/>
        <v>0</v>
      </c>
      <c r="FZ65" s="144"/>
    </row>
    <row r="66" spans="2:182" x14ac:dyDescent="0.2">
      <c r="B66" s="168"/>
      <c r="C66" s="1" t="s">
        <v>19</v>
      </c>
      <c r="E66" s="8">
        <f t="shared" si="138"/>
        <v>-372.96474117640059</v>
      </c>
      <c r="F66" s="8">
        <f t="shared" si="138"/>
        <v>0</v>
      </c>
      <c r="G66" s="8">
        <f t="shared" si="138"/>
        <v>-53.280677310914371</v>
      </c>
      <c r="H66" s="8">
        <f t="shared" si="138"/>
        <v>-53.280677310914371</v>
      </c>
      <c r="I66" s="7">
        <f t="shared" si="138"/>
        <v>0</v>
      </c>
      <c r="J66" s="7">
        <f t="shared" si="138"/>
        <v>0</v>
      </c>
      <c r="K66" s="7">
        <f t="shared" si="138"/>
        <v>601.18476050442666</v>
      </c>
      <c r="L66" s="7">
        <f t="shared" si="138"/>
        <v>0</v>
      </c>
      <c r="M66" s="6">
        <f t="shared" si="138"/>
        <v>-121.6643445368652</v>
      </c>
      <c r="Q66" s="168"/>
      <c r="R66" s="1" t="s">
        <v>19</v>
      </c>
      <c r="T66" s="8">
        <f t="shared" ref="T66:AB66" si="205">T22*T55</f>
        <v>-357.4706453149297</v>
      </c>
      <c r="U66" s="8">
        <f t="shared" si="205"/>
        <v>0</v>
      </c>
      <c r="V66" s="8">
        <f t="shared" si="205"/>
        <v>-51.067235044989957</v>
      </c>
      <c r="W66" s="8">
        <f t="shared" si="205"/>
        <v>-51.067235044989957</v>
      </c>
      <c r="X66" s="7">
        <f t="shared" si="205"/>
        <v>0</v>
      </c>
      <c r="Y66" s="7">
        <f t="shared" si="205"/>
        <v>0</v>
      </c>
      <c r="Z66" s="7">
        <f t="shared" si="205"/>
        <v>560.98721148772597</v>
      </c>
      <c r="AA66" s="7">
        <f t="shared" si="205"/>
        <v>0</v>
      </c>
      <c r="AB66" s="6">
        <f t="shared" si="205"/>
        <v>-101.3873292740459</v>
      </c>
      <c r="AF66" s="168"/>
      <c r="AG66" s="1" t="s">
        <v>19</v>
      </c>
      <c r="AI66" s="8">
        <f t="shared" ref="AI66:AQ66" si="206">AI22*AI55</f>
        <v>-289.96073130290279</v>
      </c>
      <c r="AJ66" s="8">
        <f t="shared" si="206"/>
        <v>0</v>
      </c>
      <c r="AK66" s="8">
        <f t="shared" si="206"/>
        <v>-41.422961614700398</v>
      </c>
      <c r="AL66" s="8">
        <f t="shared" si="206"/>
        <v>-41.422961614700398</v>
      </c>
      <c r="AM66" s="7">
        <f t="shared" si="206"/>
        <v>0</v>
      </c>
      <c r="AN66" s="7">
        <f t="shared" si="206"/>
        <v>0</v>
      </c>
      <c r="AO66" s="7">
        <f t="shared" si="206"/>
        <v>507.98336366924104</v>
      </c>
      <c r="AP66" s="7">
        <f t="shared" si="206"/>
        <v>0</v>
      </c>
      <c r="AQ66" s="6">
        <f t="shared" si="206"/>
        <v>-135.18135339653782</v>
      </c>
      <c r="AU66" s="168"/>
      <c r="AV66" s="1" t="s">
        <v>19</v>
      </c>
      <c r="AX66" s="8">
        <f t="shared" ref="AX66:BF66" si="207">AX22*AX55</f>
        <v>-232.96463050468219</v>
      </c>
      <c r="AY66" s="8">
        <f t="shared" si="207"/>
        <v>0</v>
      </c>
      <c r="AZ66" s="8">
        <f t="shared" si="207"/>
        <v>-33.280661500668884</v>
      </c>
      <c r="BA66" s="8">
        <f t="shared" si="207"/>
        <v>-33.280661500668884</v>
      </c>
      <c r="BB66" s="7">
        <f t="shared" si="207"/>
        <v>0</v>
      </c>
      <c r="BC66" s="7">
        <f t="shared" si="207"/>
        <v>0</v>
      </c>
      <c r="BD66" s="7">
        <f t="shared" si="207"/>
        <v>421.1851162349501</v>
      </c>
      <c r="BE66" s="7">
        <f t="shared" si="207"/>
        <v>0</v>
      </c>
      <c r="BF66" s="6">
        <f t="shared" si="207"/>
        <v>-121.66284256354402</v>
      </c>
      <c r="BJ66" s="168"/>
      <c r="BK66" s="1" t="s">
        <v>19</v>
      </c>
      <c r="BM66" s="8">
        <f t="shared" ref="BM66:BU66" si="208">BM22*BM55</f>
        <v>-139.44680741737648</v>
      </c>
      <c r="BN66" s="8">
        <f t="shared" si="208"/>
        <v>0</v>
      </c>
      <c r="BO66" s="8">
        <f t="shared" si="208"/>
        <v>-19.920972488196639</v>
      </c>
      <c r="BP66" s="8">
        <f t="shared" si="208"/>
        <v>-19.920972488196639</v>
      </c>
      <c r="BQ66" s="7">
        <f t="shared" si="208"/>
        <v>0</v>
      </c>
      <c r="BR66" s="7">
        <f t="shared" si="208"/>
        <v>0</v>
      </c>
      <c r="BS66" s="7">
        <f t="shared" si="208"/>
        <v>361.77811901557561</v>
      </c>
      <c r="BT66" s="7">
        <f t="shared" si="208"/>
        <v>0</v>
      </c>
      <c r="BU66" s="6">
        <f t="shared" si="208"/>
        <v>-182.49238637868075</v>
      </c>
      <c r="BY66" s="168"/>
      <c r="BZ66" s="1" t="s">
        <v>19</v>
      </c>
      <c r="CB66" s="8">
        <f t="shared" ref="CB66:CJ66" si="209">CB22*CB55</f>
        <v>-45.928984330070364</v>
      </c>
      <c r="CC66" s="8">
        <f t="shared" si="209"/>
        <v>0</v>
      </c>
      <c r="CD66" s="8">
        <f t="shared" si="209"/>
        <v>-6.5612834757243377</v>
      </c>
      <c r="CE66" s="8">
        <f t="shared" si="209"/>
        <v>-6.5612834757243377</v>
      </c>
      <c r="CF66" s="7">
        <f t="shared" si="209"/>
        <v>0</v>
      </c>
      <c r="CG66" s="7">
        <f t="shared" si="209"/>
        <v>0</v>
      </c>
      <c r="CH66" s="7">
        <f t="shared" si="209"/>
        <v>302.37112179620237</v>
      </c>
      <c r="CI66" s="7">
        <f t="shared" si="209"/>
        <v>0</v>
      </c>
      <c r="CJ66" s="6">
        <f t="shared" si="209"/>
        <v>-243.32193019381208</v>
      </c>
      <c r="CN66" s="168"/>
      <c r="CO66" s="1" t="s">
        <v>19</v>
      </c>
      <c r="CQ66" s="8">
        <f t="shared" ref="CQ66:CY66" si="210">CQ22*CQ55</f>
        <v>6.0868338204863477</v>
      </c>
      <c r="CR66" s="8">
        <f t="shared" si="210"/>
        <v>0</v>
      </c>
      <c r="CS66" s="8">
        <f t="shared" si="210"/>
        <v>0.86954768864090681</v>
      </c>
      <c r="CT66" s="8">
        <f t="shared" si="210"/>
        <v>0.86954768864090681</v>
      </c>
      <c r="CU66" s="7">
        <f t="shared" si="210"/>
        <v>0</v>
      </c>
      <c r="CV66" s="7">
        <f t="shared" si="210"/>
        <v>0</v>
      </c>
      <c r="CW66" s="7">
        <f t="shared" si="210"/>
        <v>289.56482299442041</v>
      </c>
      <c r="CX66" s="7">
        <f t="shared" si="210"/>
        <v>0</v>
      </c>
      <c r="CY66" s="6">
        <f t="shared" si="210"/>
        <v>-297.39296957911387</v>
      </c>
      <c r="DC66" s="168"/>
      <c r="DD66" s="1" t="s">
        <v>19</v>
      </c>
      <c r="DF66" s="8">
        <f t="shared" ref="DF66:DN66" si="211">DF22*DF55</f>
        <v>-19.921075254792157</v>
      </c>
      <c r="DG66" s="8">
        <f t="shared" si="211"/>
        <v>0</v>
      </c>
      <c r="DH66" s="8">
        <f t="shared" si="211"/>
        <v>-2.8458678935417367</v>
      </c>
      <c r="DI66" s="8">
        <f t="shared" si="211"/>
        <v>-2.8458678935417367</v>
      </c>
      <c r="DJ66" s="7">
        <f t="shared" si="211"/>
        <v>0</v>
      </c>
      <c r="DK66" s="7">
        <f t="shared" si="211"/>
        <v>0</v>
      </c>
      <c r="DL66" s="7">
        <f t="shared" si="211"/>
        <v>295.96797239531094</v>
      </c>
      <c r="DM66" s="7">
        <f t="shared" si="211"/>
        <v>0</v>
      </c>
      <c r="DN66" s="6">
        <f t="shared" si="211"/>
        <v>-270.35744988646502</v>
      </c>
      <c r="DR66" s="168"/>
      <c r="DS66" s="1" t="s">
        <v>19</v>
      </c>
      <c r="DU66" s="8">
        <f t="shared" ref="DU66:EC66" si="212">DU22*DU55</f>
        <v>-87.430989266819267</v>
      </c>
      <c r="DV66" s="8">
        <f t="shared" si="212"/>
        <v>0</v>
      </c>
      <c r="DW66" s="8">
        <f t="shared" si="212"/>
        <v>-12.490141323831324</v>
      </c>
      <c r="DX66" s="8">
        <f t="shared" si="212"/>
        <v>-12.490141323831324</v>
      </c>
      <c r="DY66" s="7">
        <f t="shared" si="212"/>
        <v>0</v>
      </c>
      <c r="DZ66" s="7">
        <f t="shared" si="212"/>
        <v>0</v>
      </c>
      <c r="EA66" s="7">
        <f t="shared" si="212"/>
        <v>348.97182021379524</v>
      </c>
      <c r="EB66" s="7">
        <f t="shared" si="212"/>
        <v>0</v>
      </c>
      <c r="EC66" s="6">
        <f t="shared" si="212"/>
        <v>-236.56342576397577</v>
      </c>
      <c r="EG66" s="168"/>
      <c r="EH66" s="1" t="s">
        <v>19</v>
      </c>
      <c r="EJ66" s="8">
        <f t="shared" ref="EJ66:ER66" si="213">EJ22*EJ55</f>
        <v>-180.94881235412538</v>
      </c>
      <c r="EK66" s="8">
        <f t="shared" si="213"/>
        <v>0</v>
      </c>
      <c r="EL66" s="8">
        <f t="shared" si="213"/>
        <v>-25.849830336303626</v>
      </c>
      <c r="EM66" s="8">
        <f t="shared" si="213"/>
        <v>-25.849830336303626</v>
      </c>
      <c r="EN66" s="7">
        <f t="shared" si="213"/>
        <v>0</v>
      </c>
      <c r="EO66" s="7">
        <f t="shared" si="213"/>
        <v>0</v>
      </c>
      <c r="EP66" s="7">
        <f t="shared" si="213"/>
        <v>408.37881743316842</v>
      </c>
      <c r="EQ66" s="7">
        <f t="shared" si="213"/>
        <v>0</v>
      </c>
      <c r="ER66" s="6">
        <f t="shared" si="213"/>
        <v>-175.73388194884444</v>
      </c>
      <c r="EV66" s="168"/>
      <c r="EW66" s="1" t="s">
        <v>19</v>
      </c>
      <c r="EY66" s="8">
        <f t="shared" ref="EY66:FG66" si="214">EY22*EY55</f>
        <v>-300.4745445167099</v>
      </c>
      <c r="EZ66" s="8">
        <f t="shared" si="214"/>
        <v>0</v>
      </c>
      <c r="FA66" s="8">
        <f t="shared" si="214"/>
        <v>-42.924934930958557</v>
      </c>
      <c r="FB66" s="8">
        <f t="shared" si="214"/>
        <v>-42.924934930958557</v>
      </c>
      <c r="FC66" s="7">
        <f t="shared" si="214"/>
        <v>0</v>
      </c>
      <c r="FD66" s="7">
        <f t="shared" si="214"/>
        <v>0</v>
      </c>
      <c r="FE66" s="7">
        <f t="shared" si="214"/>
        <v>474.18896405343247</v>
      </c>
      <c r="FF66" s="7">
        <f t="shared" si="214"/>
        <v>0</v>
      </c>
      <c r="FG66" s="6">
        <f t="shared" si="214"/>
        <v>-87.868818441062899</v>
      </c>
      <c r="FK66" s="168"/>
      <c r="FL66" s="1" t="s">
        <v>19</v>
      </c>
      <c r="FN66" s="8">
        <f t="shared" ref="FN66:FV66" si="215">FN22*FN55</f>
        <v>-341.97654945346039</v>
      </c>
      <c r="FO66" s="8">
        <f t="shared" si="215"/>
        <v>0</v>
      </c>
      <c r="FP66" s="8">
        <f t="shared" si="215"/>
        <v>-48.85379277906577</v>
      </c>
      <c r="FQ66" s="8">
        <f t="shared" si="215"/>
        <v>-48.85379277906577</v>
      </c>
      <c r="FR66" s="7">
        <f t="shared" si="215"/>
        <v>0</v>
      </c>
      <c r="FS66" s="7">
        <f t="shared" si="215"/>
        <v>0</v>
      </c>
      <c r="FT66" s="7">
        <f t="shared" si="215"/>
        <v>520.78966247102016</v>
      </c>
      <c r="FU66" s="7">
        <f t="shared" si="215"/>
        <v>0</v>
      </c>
      <c r="FV66" s="6">
        <f t="shared" si="215"/>
        <v>-81.110314011248192</v>
      </c>
      <c r="FZ66" s="144"/>
    </row>
    <row r="67" spans="2:182" x14ac:dyDescent="0.2">
      <c r="B67" s="168"/>
      <c r="C67" s="1" t="s">
        <v>35</v>
      </c>
      <c r="E67" s="6">
        <f t="shared" si="138"/>
        <v>0</v>
      </c>
      <c r="F67" s="6">
        <f t="shared" si="138"/>
        <v>0</v>
      </c>
      <c r="G67" s="6">
        <f t="shared" si="138"/>
        <v>0</v>
      </c>
      <c r="H67" s="6">
        <f t="shared" si="138"/>
        <v>0</v>
      </c>
      <c r="I67" s="6">
        <f t="shared" si="138"/>
        <v>0</v>
      </c>
      <c r="J67" s="6">
        <f t="shared" si="138"/>
        <v>0</v>
      </c>
      <c r="K67" s="6">
        <f t="shared" si="138"/>
        <v>0</v>
      </c>
      <c r="L67" s="6">
        <f t="shared" si="138"/>
        <v>121.6643445368652</v>
      </c>
      <c r="M67" s="6">
        <f t="shared" si="138"/>
        <v>0</v>
      </c>
      <c r="Q67" s="168"/>
      <c r="R67" s="1" t="s">
        <v>35</v>
      </c>
      <c r="T67" s="6">
        <f t="shared" ref="T67:AB67" si="216">T23*T56</f>
        <v>0</v>
      </c>
      <c r="U67" s="6">
        <f t="shared" si="216"/>
        <v>0</v>
      </c>
      <c r="V67" s="6">
        <f t="shared" si="216"/>
        <v>0</v>
      </c>
      <c r="W67" s="6">
        <f t="shared" si="216"/>
        <v>0</v>
      </c>
      <c r="X67" s="6">
        <f t="shared" si="216"/>
        <v>0</v>
      </c>
      <c r="Y67" s="6">
        <f t="shared" si="216"/>
        <v>0</v>
      </c>
      <c r="Z67" s="6">
        <f t="shared" si="216"/>
        <v>0</v>
      </c>
      <c r="AA67" s="6">
        <f t="shared" si="216"/>
        <v>101.3873292740459</v>
      </c>
      <c r="AB67" s="6">
        <f t="shared" si="216"/>
        <v>0</v>
      </c>
      <c r="AF67" s="168"/>
      <c r="AG67" s="1" t="s">
        <v>35</v>
      </c>
      <c r="AI67" s="6">
        <f t="shared" ref="AI67:AQ67" si="217">AI23*AI56</f>
        <v>0</v>
      </c>
      <c r="AJ67" s="6">
        <f t="shared" si="217"/>
        <v>0</v>
      </c>
      <c r="AK67" s="6">
        <f t="shared" si="217"/>
        <v>0</v>
      </c>
      <c r="AL67" s="6">
        <f t="shared" si="217"/>
        <v>0</v>
      </c>
      <c r="AM67" s="6">
        <f t="shared" si="217"/>
        <v>0</v>
      </c>
      <c r="AN67" s="6">
        <f t="shared" si="217"/>
        <v>0</v>
      </c>
      <c r="AO67" s="6">
        <f t="shared" si="217"/>
        <v>0</v>
      </c>
      <c r="AP67" s="6">
        <f>AP23*AP56</f>
        <v>135.18135339653782</v>
      </c>
      <c r="AQ67" s="6">
        <f t="shared" si="217"/>
        <v>0</v>
      </c>
      <c r="AU67" s="168"/>
      <c r="AV67" s="1" t="s">
        <v>35</v>
      </c>
      <c r="AX67" s="6">
        <f t="shared" ref="AX67:BF67" si="218">AX23*AX56</f>
        <v>0</v>
      </c>
      <c r="AY67" s="6">
        <f t="shared" si="218"/>
        <v>0</v>
      </c>
      <c r="AZ67" s="6">
        <f t="shared" si="218"/>
        <v>0</v>
      </c>
      <c r="BA67" s="6">
        <f t="shared" si="218"/>
        <v>0</v>
      </c>
      <c r="BB67" s="6">
        <f t="shared" si="218"/>
        <v>0</v>
      </c>
      <c r="BC67" s="6">
        <f t="shared" si="218"/>
        <v>0</v>
      </c>
      <c r="BD67" s="6">
        <f t="shared" si="218"/>
        <v>0</v>
      </c>
      <c r="BE67" s="6">
        <f t="shared" si="218"/>
        <v>121.66284256354402</v>
      </c>
      <c r="BF67" s="6">
        <f t="shared" si="218"/>
        <v>0</v>
      </c>
      <c r="BJ67" s="168"/>
      <c r="BK67" s="1" t="s">
        <v>35</v>
      </c>
      <c r="BM67" s="6">
        <f t="shared" ref="BM67:BU67" si="219">BM23*BM56</f>
        <v>0</v>
      </c>
      <c r="BN67" s="6">
        <f t="shared" si="219"/>
        <v>0</v>
      </c>
      <c r="BO67" s="6">
        <f t="shared" si="219"/>
        <v>0</v>
      </c>
      <c r="BP67" s="6">
        <f t="shared" si="219"/>
        <v>0</v>
      </c>
      <c r="BQ67" s="6">
        <f t="shared" si="219"/>
        <v>0</v>
      </c>
      <c r="BR67" s="6">
        <f t="shared" si="219"/>
        <v>0</v>
      </c>
      <c r="BS67" s="6">
        <f t="shared" si="219"/>
        <v>0</v>
      </c>
      <c r="BT67" s="6">
        <f t="shared" si="219"/>
        <v>182.49238637868075</v>
      </c>
      <c r="BU67" s="6">
        <f t="shared" si="219"/>
        <v>0</v>
      </c>
      <c r="BY67" s="168"/>
      <c r="BZ67" s="1" t="s">
        <v>35</v>
      </c>
      <c r="CB67" s="6">
        <f t="shared" ref="CB67:CJ67" si="220">CB23*CB56</f>
        <v>0</v>
      </c>
      <c r="CC67" s="6">
        <f t="shared" si="220"/>
        <v>0</v>
      </c>
      <c r="CD67" s="6">
        <f t="shared" si="220"/>
        <v>0</v>
      </c>
      <c r="CE67" s="6">
        <f t="shared" si="220"/>
        <v>0</v>
      </c>
      <c r="CF67" s="6">
        <f t="shared" si="220"/>
        <v>0</v>
      </c>
      <c r="CG67" s="6">
        <f t="shared" si="220"/>
        <v>0</v>
      </c>
      <c r="CH67" s="6">
        <f t="shared" si="220"/>
        <v>0</v>
      </c>
      <c r="CI67" s="6">
        <f t="shared" si="220"/>
        <v>243.32193019381208</v>
      </c>
      <c r="CJ67" s="6">
        <f t="shared" si="220"/>
        <v>0</v>
      </c>
      <c r="CN67" s="168"/>
      <c r="CO67" s="1" t="s">
        <v>35</v>
      </c>
      <c r="CQ67" s="6">
        <f t="shared" ref="CQ67:CY67" si="221">CQ23*CQ56</f>
        <v>0</v>
      </c>
      <c r="CR67" s="6">
        <f t="shared" si="221"/>
        <v>0</v>
      </c>
      <c r="CS67" s="6">
        <f t="shared" si="221"/>
        <v>0</v>
      </c>
      <c r="CT67" s="6">
        <f t="shared" si="221"/>
        <v>0</v>
      </c>
      <c r="CU67" s="6">
        <f t="shared" si="221"/>
        <v>0</v>
      </c>
      <c r="CV67" s="6">
        <f t="shared" si="221"/>
        <v>0</v>
      </c>
      <c r="CW67" s="6">
        <f t="shared" si="221"/>
        <v>0</v>
      </c>
      <c r="CX67" s="6">
        <f t="shared" si="221"/>
        <v>297.39296957911387</v>
      </c>
      <c r="CY67" s="6">
        <f t="shared" si="221"/>
        <v>0</v>
      </c>
      <c r="DC67" s="168"/>
      <c r="DD67" s="1" t="s">
        <v>35</v>
      </c>
      <c r="DF67" s="6">
        <f t="shared" ref="DF67:DN67" si="222">DF23*DF56</f>
        <v>0</v>
      </c>
      <c r="DG67" s="6">
        <f t="shared" si="222"/>
        <v>0</v>
      </c>
      <c r="DH67" s="6">
        <f t="shared" si="222"/>
        <v>0</v>
      </c>
      <c r="DI67" s="6">
        <f t="shared" si="222"/>
        <v>0</v>
      </c>
      <c r="DJ67" s="6">
        <f t="shared" si="222"/>
        <v>0</v>
      </c>
      <c r="DK67" s="6">
        <f t="shared" si="222"/>
        <v>0</v>
      </c>
      <c r="DL67" s="6">
        <f t="shared" si="222"/>
        <v>0</v>
      </c>
      <c r="DM67" s="6">
        <f t="shared" si="222"/>
        <v>270.35744988646502</v>
      </c>
      <c r="DN67" s="6">
        <f t="shared" si="222"/>
        <v>0</v>
      </c>
      <c r="DR67" s="168"/>
      <c r="DS67" s="1" t="s">
        <v>35</v>
      </c>
      <c r="DU67" s="6">
        <f t="shared" ref="DU67:EC67" si="223">DU23*DU56</f>
        <v>0</v>
      </c>
      <c r="DV67" s="6">
        <f t="shared" si="223"/>
        <v>0</v>
      </c>
      <c r="DW67" s="6">
        <f t="shared" si="223"/>
        <v>0</v>
      </c>
      <c r="DX67" s="6">
        <f t="shared" si="223"/>
        <v>0</v>
      </c>
      <c r="DY67" s="6">
        <f t="shared" si="223"/>
        <v>0</v>
      </c>
      <c r="DZ67" s="6">
        <f t="shared" si="223"/>
        <v>0</v>
      </c>
      <c r="EA67" s="6">
        <f t="shared" si="223"/>
        <v>0</v>
      </c>
      <c r="EB67" s="6">
        <f t="shared" si="223"/>
        <v>236.56342576397577</v>
      </c>
      <c r="EC67" s="6">
        <f t="shared" si="223"/>
        <v>0</v>
      </c>
      <c r="EG67" s="168"/>
      <c r="EH67" s="1" t="s">
        <v>35</v>
      </c>
      <c r="EJ67" s="6">
        <f t="shared" ref="EJ67:ER67" si="224">EJ23*EJ56</f>
        <v>0</v>
      </c>
      <c r="EK67" s="6">
        <f t="shared" si="224"/>
        <v>0</v>
      </c>
      <c r="EL67" s="6">
        <f t="shared" si="224"/>
        <v>0</v>
      </c>
      <c r="EM67" s="6">
        <f t="shared" si="224"/>
        <v>0</v>
      </c>
      <c r="EN67" s="6">
        <f t="shared" si="224"/>
        <v>0</v>
      </c>
      <c r="EO67" s="6">
        <f t="shared" si="224"/>
        <v>0</v>
      </c>
      <c r="EP67" s="6">
        <f t="shared" si="224"/>
        <v>0</v>
      </c>
      <c r="EQ67" s="6">
        <f t="shared" si="224"/>
        <v>175.73388194884444</v>
      </c>
      <c r="ER67" s="6">
        <f t="shared" si="224"/>
        <v>0</v>
      </c>
      <c r="EV67" s="168"/>
      <c r="EW67" s="1" t="s">
        <v>35</v>
      </c>
      <c r="EY67" s="6">
        <f t="shared" ref="EY67:FG67" si="225">EY23*EY56</f>
        <v>0</v>
      </c>
      <c r="EZ67" s="6">
        <f t="shared" si="225"/>
        <v>0</v>
      </c>
      <c r="FA67" s="6">
        <f t="shared" si="225"/>
        <v>0</v>
      </c>
      <c r="FB67" s="6">
        <f t="shared" si="225"/>
        <v>0</v>
      </c>
      <c r="FC67" s="6">
        <f t="shared" si="225"/>
        <v>0</v>
      </c>
      <c r="FD67" s="6">
        <f t="shared" si="225"/>
        <v>0</v>
      </c>
      <c r="FE67" s="6">
        <f t="shared" si="225"/>
        <v>0</v>
      </c>
      <c r="FF67" s="6">
        <f t="shared" si="225"/>
        <v>87.868818441062899</v>
      </c>
      <c r="FG67" s="6">
        <f t="shared" si="225"/>
        <v>0</v>
      </c>
      <c r="FK67" s="168"/>
      <c r="FL67" s="1" t="s">
        <v>35</v>
      </c>
      <c r="FN67" s="6">
        <f t="shared" ref="FN67:FV67" si="226">FN23*FN56</f>
        <v>0</v>
      </c>
      <c r="FO67" s="6">
        <f t="shared" si="226"/>
        <v>0</v>
      </c>
      <c r="FP67" s="6">
        <f t="shared" si="226"/>
        <v>0</v>
      </c>
      <c r="FQ67" s="6">
        <f t="shared" si="226"/>
        <v>0</v>
      </c>
      <c r="FR67" s="6">
        <f t="shared" si="226"/>
        <v>0</v>
      </c>
      <c r="FS67" s="6">
        <f t="shared" si="226"/>
        <v>0</v>
      </c>
      <c r="FT67" s="6">
        <f t="shared" si="226"/>
        <v>0</v>
      </c>
      <c r="FU67" s="6">
        <f t="shared" si="226"/>
        <v>81.110314011248192</v>
      </c>
      <c r="FV67" s="6">
        <f t="shared" si="226"/>
        <v>0</v>
      </c>
      <c r="FZ67" s="144"/>
    </row>
    <row r="68" spans="2:182" x14ac:dyDescent="0.2">
      <c r="B68" s="168"/>
      <c r="Q68" s="168"/>
      <c r="AF68" s="168"/>
      <c r="AU68" s="168"/>
      <c r="BJ68" s="168"/>
      <c r="BY68" s="168"/>
      <c r="CN68" s="168"/>
      <c r="DC68" s="168"/>
      <c r="DR68" s="168"/>
      <c r="EG68" s="168"/>
      <c r="EV68" s="168"/>
      <c r="FK68" s="168"/>
      <c r="FZ68" s="144"/>
    </row>
    <row r="69" spans="2:182" ht="17" x14ac:dyDescent="0.2">
      <c r="B69" s="168"/>
      <c r="C69" s="16" t="s">
        <v>44</v>
      </c>
      <c r="D69" s="4" t="s">
        <v>3</v>
      </c>
      <c r="Q69" s="168"/>
      <c r="R69" s="16" t="s">
        <v>44</v>
      </c>
      <c r="S69" s="4" t="s">
        <v>3</v>
      </c>
      <c r="AF69" s="168"/>
      <c r="AG69" s="16" t="s">
        <v>44</v>
      </c>
      <c r="AH69" s="4" t="s">
        <v>3</v>
      </c>
      <c r="AU69" s="168"/>
      <c r="AV69" s="16" t="s">
        <v>44</v>
      </c>
      <c r="AW69" s="4" t="s">
        <v>3</v>
      </c>
      <c r="BJ69" s="168"/>
      <c r="BK69" s="16" t="s">
        <v>44</v>
      </c>
      <c r="BL69" s="4" t="s">
        <v>3</v>
      </c>
      <c r="BY69" s="168"/>
      <c r="BZ69" s="16" t="s">
        <v>44</v>
      </c>
      <c r="CA69" s="4" t="s">
        <v>3</v>
      </c>
      <c r="CN69" s="168"/>
      <c r="CO69" s="16" t="s">
        <v>44</v>
      </c>
      <c r="CP69" s="4" t="s">
        <v>3</v>
      </c>
      <c r="DC69" s="168"/>
      <c r="DD69" s="16" t="s">
        <v>44</v>
      </c>
      <c r="DE69" s="4" t="s">
        <v>3</v>
      </c>
      <c r="DR69" s="168"/>
      <c r="DS69" s="16" t="s">
        <v>44</v>
      </c>
      <c r="DT69" s="4" t="s">
        <v>3</v>
      </c>
      <c r="EG69" s="168"/>
      <c r="EH69" s="16" t="s">
        <v>44</v>
      </c>
      <c r="EI69" s="4" t="s">
        <v>3</v>
      </c>
      <c r="EV69" s="168"/>
      <c r="EW69" s="16" t="s">
        <v>44</v>
      </c>
      <c r="EX69" s="4" t="s">
        <v>3</v>
      </c>
      <c r="FK69" s="168"/>
      <c r="FL69" s="16" t="s">
        <v>44</v>
      </c>
      <c r="FM69" s="4" t="s">
        <v>3</v>
      </c>
      <c r="FZ69" s="144"/>
    </row>
    <row r="70" spans="2:182" x14ac:dyDescent="0.2">
      <c r="B70" s="168"/>
      <c r="C70" s="1" t="s">
        <v>39</v>
      </c>
      <c r="E70" s="9">
        <f>G2*I2*E59/1000</f>
        <v>0</v>
      </c>
      <c r="F70" s="9">
        <f>G2*I2*F59/1000</f>
        <v>0</v>
      </c>
      <c r="G70" s="9">
        <f>G2*I2*G59/1000</f>
        <v>0</v>
      </c>
      <c r="H70" s="9">
        <f>G2*I2*H59/1000</f>
        <v>0</v>
      </c>
      <c r="I70" s="9">
        <f>G2*I2*I59/1000</f>
        <v>374.976</v>
      </c>
      <c r="J70" s="9">
        <f>G2*I2*J59/1000</f>
        <v>989.52</v>
      </c>
      <c r="K70" s="9">
        <f>G2*I2*K59/1000</f>
        <v>1041.5999999999999</v>
      </c>
      <c r="L70" s="9">
        <f>G2*I2*L59/1000</f>
        <v>138.742883717621</v>
      </c>
      <c r="M70" s="9">
        <f>G2*I2*M59/1000</f>
        <v>0</v>
      </c>
      <c r="N70" s="13"/>
      <c r="O70" s="5"/>
      <c r="P70" s="14"/>
      <c r="Q70" s="168"/>
      <c r="R70" s="1" t="s">
        <v>39</v>
      </c>
      <c r="T70" s="9">
        <f>V2*X2*T59/1000</f>
        <v>0</v>
      </c>
      <c r="U70" s="9">
        <f>V2*X2*U59/1000</f>
        <v>0</v>
      </c>
      <c r="V70" s="9">
        <f>V2*X2*V59/1000</f>
        <v>0</v>
      </c>
      <c r="W70" s="9">
        <f>V2*X2*W59/1000</f>
        <v>0</v>
      </c>
      <c r="X70" s="9">
        <f>V2*X2*X59/1000</f>
        <v>322.72800000000001</v>
      </c>
      <c r="Y70" s="9">
        <f>V2*X2*Y59/1000</f>
        <v>854.28</v>
      </c>
      <c r="Z70" s="9">
        <f>V2*X2*Z59/1000</f>
        <v>901.74</v>
      </c>
      <c r="AA70" s="9">
        <f>V2*X2*AA59/1000</f>
        <v>121.18254876176117</v>
      </c>
      <c r="AB70" s="9">
        <f>V2*X2*AB59/1000</f>
        <v>0</v>
      </c>
      <c r="AC70" s="13"/>
      <c r="AD70" s="5"/>
      <c r="AE70" s="14"/>
      <c r="AF70" s="168"/>
      <c r="AG70" s="1" t="s">
        <v>39</v>
      </c>
      <c r="AI70" s="9">
        <f>AK2*AM2*AI59/1000</f>
        <v>0</v>
      </c>
      <c r="AJ70" s="9">
        <f>AK2*AM2*AJ59/1000</f>
        <v>0</v>
      </c>
      <c r="AK70" s="9">
        <f>AK2*AM2*AK59/1000</f>
        <v>0</v>
      </c>
      <c r="AL70" s="9">
        <f>AK2*AM2*AL59/1000</f>
        <v>0</v>
      </c>
      <c r="AM70" s="9">
        <f>AK2*AM2*AM59/1000</f>
        <v>291.64800000000002</v>
      </c>
      <c r="AN70" s="9">
        <f>AK2*AM2*AN59/1000</f>
        <v>781.2</v>
      </c>
      <c r="AO70" s="9">
        <f>AK2*AM2*AO59/1000</f>
        <v>833.28</v>
      </c>
      <c r="AP70" s="9">
        <f>AK2*AM2*AP59/1000</f>
        <v>107.86539204467985</v>
      </c>
      <c r="AQ70" s="9">
        <f>AK2*AM2*AQ59/1000</f>
        <v>0</v>
      </c>
      <c r="AR70" s="13"/>
      <c r="AS70" s="5"/>
      <c r="AT70" s="14"/>
      <c r="AU70" s="168"/>
      <c r="AV70" s="1" t="s">
        <v>39</v>
      </c>
      <c r="AX70" s="9">
        <f>AZ2*BB2*AX59/1000</f>
        <v>0</v>
      </c>
      <c r="AY70" s="9">
        <f>AZ2*BB2*AY59/1000</f>
        <v>0</v>
      </c>
      <c r="AZ70" s="9">
        <f>AZ2*BB2*AZ59/1000</f>
        <v>0</v>
      </c>
      <c r="BA70" s="9">
        <f>AZ2*BB2*BA59/1000</f>
        <v>0</v>
      </c>
      <c r="BB70" s="9">
        <f>AZ2*BB2*BB59/1000</f>
        <v>221.76</v>
      </c>
      <c r="BC70" s="9">
        <f>AZ2*BB2*BC59/1000</f>
        <v>604.79999999999995</v>
      </c>
      <c r="BD70" s="9">
        <f>AZ2*BB2*BD59/1000</f>
        <v>655.20000000000005</v>
      </c>
      <c r="BE70" s="9">
        <f>AZ2*BB2*BE59/1000</f>
        <v>83.867266981685589</v>
      </c>
      <c r="BF70" s="9">
        <f>AZ2*BB2*BF59/1000</f>
        <v>0</v>
      </c>
      <c r="BG70" s="13"/>
      <c r="BH70" s="5"/>
      <c r="BI70" s="14"/>
      <c r="BJ70" s="168"/>
      <c r="BK70" s="1" t="s">
        <v>39</v>
      </c>
      <c r="BM70" s="9">
        <f>BO2*BQ2*BM59/1000</f>
        <v>0</v>
      </c>
      <c r="BN70" s="9">
        <f>BO2*BQ2*BN59/1000</f>
        <v>0</v>
      </c>
      <c r="BO70" s="9">
        <f>BO2*BQ2*BO59/1000</f>
        <v>0</v>
      </c>
      <c r="BP70" s="9">
        <f>BO2*BQ2*BP59/1000</f>
        <v>0</v>
      </c>
      <c r="BQ70" s="9">
        <f>BO2*BQ2*BQ59/1000</f>
        <v>145.82400000000001</v>
      </c>
      <c r="BR70" s="9">
        <f>BO2*BQ2*BR59/1000</f>
        <v>416.64</v>
      </c>
      <c r="BS70" s="9">
        <f>BO2*BQ2*BS59/1000</f>
        <v>468.72</v>
      </c>
      <c r="BT70" s="9">
        <f>BO2*BQ2*BT59/1000</f>
        <v>51.87421235926405</v>
      </c>
      <c r="BU70" s="9">
        <f>BO2*BQ2*BU59/1000</f>
        <v>0</v>
      </c>
      <c r="BV70" s="13"/>
      <c r="BW70" s="5"/>
      <c r="BX70" s="14"/>
      <c r="BY70" s="168"/>
      <c r="BZ70" s="1" t="s">
        <v>39</v>
      </c>
      <c r="CB70" s="9">
        <f>CD2*CF2*CB59/1000</f>
        <v>0</v>
      </c>
      <c r="CC70" s="9">
        <f>CD2*CF2*CC59/1000</f>
        <v>0</v>
      </c>
      <c r="CD70" s="9">
        <f>CD2*CF2*CD59/1000</f>
        <v>0</v>
      </c>
      <c r="CE70" s="9">
        <f>CD2*CF2*CE59/1000</f>
        <v>0</v>
      </c>
      <c r="CF70" s="9">
        <f>CD2*CF2*CF59/1000</f>
        <v>60.48</v>
      </c>
      <c r="CG70" s="9">
        <f>CD2*CF2*CG59/1000</f>
        <v>201.6</v>
      </c>
      <c r="CH70" s="9">
        <f>CD2*CF2*CH59/1000</f>
        <v>252</v>
      </c>
      <c r="CI70" s="9">
        <f>CD2*CF2*CI59/1000</f>
        <v>16.534434358825333</v>
      </c>
      <c r="CJ70" s="9">
        <f>CD2*CF2*CJ59/1000</f>
        <v>0</v>
      </c>
      <c r="CK70" s="13"/>
      <c r="CL70" s="5"/>
      <c r="CM70" s="14"/>
      <c r="CN70" s="168"/>
      <c r="CO70" s="1" t="s">
        <v>39</v>
      </c>
      <c r="CQ70" s="9">
        <f>CS2*CU2*CQ59/1000</f>
        <v>0</v>
      </c>
      <c r="CR70" s="9">
        <f>CS2*CU2*CR59/1000</f>
        <v>0</v>
      </c>
      <c r="CS70" s="9">
        <f>CS2*CU2*CS59/1000</f>
        <v>0</v>
      </c>
      <c r="CT70" s="9">
        <f>CS2*CU2*CT59/1000</f>
        <v>0</v>
      </c>
      <c r="CU70" s="9">
        <f>CS2*CU2*CU59/1000</f>
        <v>20.832000000000001</v>
      </c>
      <c r="CV70" s="9">
        <f>CS2*CU2*CV59/1000</f>
        <v>104.16</v>
      </c>
      <c r="CW70" s="9">
        <f>CS2*CU2*CW59/1000</f>
        <v>156.24</v>
      </c>
      <c r="CX70" s="9">
        <f>CS2*CU2*CX59/1000</f>
        <v>-2.2643021812209212</v>
      </c>
      <c r="CY70" s="9">
        <f>CS2*CU2*CY59/1000</f>
        <v>0</v>
      </c>
      <c r="CZ70" s="13"/>
      <c r="DA70" s="5"/>
      <c r="DB70" s="14"/>
      <c r="DC70" s="168"/>
      <c r="DD70" s="1" t="s">
        <v>39</v>
      </c>
      <c r="DF70" s="9">
        <f>DH2*DJ2*DF59/1000</f>
        <v>0</v>
      </c>
      <c r="DG70" s="9">
        <f>DH2*DJ2*DG59/1000</f>
        <v>0</v>
      </c>
      <c r="DH70" s="9">
        <f>DH2*DJ2*DH59/1000</f>
        <v>0</v>
      </c>
      <c r="DI70" s="9">
        <f>DH2*DJ2*DI59/1000</f>
        <v>0</v>
      </c>
      <c r="DJ70" s="9">
        <f>DH2*DJ2*DJ59/1000</f>
        <v>41.664000000000001</v>
      </c>
      <c r="DK70" s="9">
        <f>DH2*DJ2*DK59/1000</f>
        <v>156.24</v>
      </c>
      <c r="DL70" s="9">
        <f>DH2*DJ2*DL59/1000</f>
        <v>208.32</v>
      </c>
      <c r="DM70" s="9">
        <f>DH2*DJ2*DM59/1000</f>
        <v>7.4106399947826818</v>
      </c>
      <c r="DN70" s="9">
        <f>DH2*DJ2*DN59/1000</f>
        <v>0</v>
      </c>
      <c r="DO70" s="13"/>
      <c r="DP70" s="5"/>
      <c r="DQ70" s="14"/>
      <c r="DR70" s="168"/>
      <c r="DS70" s="1" t="s">
        <v>39</v>
      </c>
      <c r="DU70" s="9">
        <f>DW2*DY2*DU59/1000</f>
        <v>0</v>
      </c>
      <c r="DV70" s="9">
        <f>DW2*DY2*DV59/1000</f>
        <v>0</v>
      </c>
      <c r="DW70" s="9">
        <f>DW2*DY2*DW59/1000</f>
        <v>0</v>
      </c>
      <c r="DX70" s="9">
        <f>DW2*DY2*DX59/1000</f>
        <v>0</v>
      </c>
      <c r="DY70" s="9">
        <f>DW2*DY2*DY59/1000</f>
        <v>100.8</v>
      </c>
      <c r="DZ70" s="9">
        <f>DW2*DY2*DZ59/1000</f>
        <v>302.39999999999998</v>
      </c>
      <c r="EA70" s="9">
        <f>DW2*DY2*EA59/1000</f>
        <v>352.8</v>
      </c>
      <c r="EB70" s="9">
        <f>DW2*DY2*EB59/1000</f>
        <v>31.475156136054935</v>
      </c>
      <c r="EC70" s="9">
        <f>DW2*DY2*EC59/1000</f>
        <v>0</v>
      </c>
      <c r="ED70" s="13"/>
      <c r="EE70" s="5"/>
      <c r="EF70" s="14"/>
      <c r="EG70" s="168"/>
      <c r="EH70" s="1" t="s">
        <v>39</v>
      </c>
      <c r="EJ70" s="9">
        <f>EL2*EN2*EJ59/1000</f>
        <v>0</v>
      </c>
      <c r="EK70" s="9">
        <f>EL2*EN2*EK59/1000</f>
        <v>0</v>
      </c>
      <c r="EL70" s="9">
        <f>EL2*EN2*EL59/1000</f>
        <v>0</v>
      </c>
      <c r="EM70" s="9">
        <f>EL2*EN2*EM59/1000</f>
        <v>0</v>
      </c>
      <c r="EN70" s="9">
        <f>EL2*EN2*EN59/1000</f>
        <v>187.488</v>
      </c>
      <c r="EO70" s="9">
        <f>EL2*EN2*EO59/1000</f>
        <v>520.79999999999995</v>
      </c>
      <c r="EP70" s="9">
        <f>EL2*EN2*EP59/1000</f>
        <v>572.88</v>
      </c>
      <c r="EQ70" s="9">
        <f>EL2*EN2*EQ59/1000</f>
        <v>67.312958195734637</v>
      </c>
      <c r="ER70" s="9">
        <f>EL2*EN2*ER59/1000</f>
        <v>0</v>
      </c>
      <c r="ES70" s="13"/>
      <c r="ET70" s="5"/>
      <c r="EU70" s="14"/>
      <c r="EV70" s="168"/>
      <c r="EW70" s="1" t="s">
        <v>39</v>
      </c>
      <c r="EY70" s="9">
        <f>FA2*FC2*EY59/1000</f>
        <v>0</v>
      </c>
      <c r="EZ70" s="9">
        <f>FA2*FC2*EZ59/1000</f>
        <v>0</v>
      </c>
      <c r="FA70" s="9">
        <f>FA2*FC2*FA59/1000</f>
        <v>0</v>
      </c>
      <c r="FB70" s="9">
        <f>FA2*FC2*FB59/1000</f>
        <v>0</v>
      </c>
      <c r="FC70" s="9">
        <f>FA2*FC2*FC59/1000</f>
        <v>282.24</v>
      </c>
      <c r="FD70" s="9">
        <f>FA2*FC2*FD59/1000</f>
        <v>756</v>
      </c>
      <c r="FE70" s="9">
        <f>FA2*FC2*FE59/1000</f>
        <v>806.4</v>
      </c>
      <c r="FF70" s="9">
        <f>FA2*FC2*FF59/1000</f>
        <v>108.17083602601556</v>
      </c>
      <c r="FG70" s="9">
        <f>FA2*FC2*FG59/1000</f>
        <v>0</v>
      </c>
      <c r="FH70" s="13"/>
      <c r="FI70" s="5"/>
      <c r="FJ70" s="14"/>
      <c r="FK70" s="168"/>
      <c r="FL70" s="1" t="s">
        <v>39</v>
      </c>
      <c r="FN70" s="9">
        <f>FP2*FR2*FN59/1000</f>
        <v>0</v>
      </c>
      <c r="FO70" s="9">
        <f>FP2*FR2*FO59/1000</f>
        <v>0</v>
      </c>
      <c r="FP70" s="9">
        <f>FP2*FR2*FP59/1000</f>
        <v>0</v>
      </c>
      <c r="FQ70" s="9">
        <f>FP2*FR2*FQ59/1000</f>
        <v>0</v>
      </c>
      <c r="FR70" s="9">
        <f>FP2*FR2*FR59/1000</f>
        <v>333.31200000000001</v>
      </c>
      <c r="FS70" s="9">
        <f>FP2*FR2*FS59/1000</f>
        <v>885.36</v>
      </c>
      <c r="FT70" s="9">
        <f>FP2*FR2*FT59/1000</f>
        <v>937.44</v>
      </c>
      <c r="FU70" s="9">
        <f>FP2*FR2*FU59/1000</f>
        <v>127.21527639668726</v>
      </c>
      <c r="FV70" s="9">
        <f>FP2*FR2*FV59/1000</f>
        <v>0</v>
      </c>
      <c r="FW70" s="13"/>
      <c r="FX70" s="5"/>
      <c r="FY70" s="14"/>
      <c r="FZ70" s="144"/>
    </row>
    <row r="71" spans="2:182" x14ac:dyDescent="0.2">
      <c r="B71" s="168"/>
      <c r="C71" s="1" t="s">
        <v>36</v>
      </c>
      <c r="E71" s="9">
        <f>G2*I2*E60/1000</f>
        <v>0</v>
      </c>
      <c r="F71" s="9">
        <f>G2*I2*F60/1000</f>
        <v>0</v>
      </c>
      <c r="G71" s="9">
        <f>G2*I2*G60/1000</f>
        <v>0</v>
      </c>
      <c r="H71" s="9">
        <f>G2*I2*H60/1000</f>
        <v>0</v>
      </c>
      <c r="I71" s="9">
        <f>G2*I2*I60/1000</f>
        <v>208.9152</v>
      </c>
      <c r="J71" s="9">
        <f>G2*I2*J60/1000</f>
        <v>0</v>
      </c>
      <c r="K71" s="9">
        <f>G2*I2*K60/1000</f>
        <v>0</v>
      </c>
      <c r="L71" s="9">
        <f>G2*I2*L60/1000</f>
        <v>0</v>
      </c>
      <c r="M71" s="9">
        <f>G2*I2*M60/1000</f>
        <v>0</v>
      </c>
      <c r="N71" s="13"/>
      <c r="O71" s="5"/>
      <c r="P71" s="14"/>
      <c r="Q71" s="168"/>
      <c r="R71" s="1" t="s">
        <v>36</v>
      </c>
      <c r="T71" s="9">
        <f>V2*X2*T60/1000</f>
        <v>0</v>
      </c>
      <c r="U71" s="9">
        <f>V2*X2*U60/1000</f>
        <v>0</v>
      </c>
      <c r="V71" s="9">
        <f>V2*X2*V60/1000</f>
        <v>0</v>
      </c>
      <c r="W71" s="9">
        <f>V2*X2*W60/1000</f>
        <v>0</v>
      </c>
      <c r="X71" s="9">
        <f>V2*X2*X60/1000</f>
        <v>179.8056</v>
      </c>
      <c r="Y71" s="9">
        <f>V2*X2*Y60/1000</f>
        <v>0</v>
      </c>
      <c r="Z71" s="9">
        <f>V2*X2*Z60/1000</f>
        <v>0</v>
      </c>
      <c r="AA71" s="9">
        <f>V2*X2*AA60/1000</f>
        <v>0</v>
      </c>
      <c r="AB71" s="9">
        <f>V2*X2*AB60/1000</f>
        <v>0</v>
      </c>
      <c r="AC71" s="13"/>
      <c r="AD71" s="5"/>
      <c r="AE71" s="14"/>
      <c r="AF71" s="168"/>
      <c r="AG71" s="1" t="s">
        <v>36</v>
      </c>
      <c r="AI71" s="9">
        <f>AK2*AM2*AI60/1000</f>
        <v>0</v>
      </c>
      <c r="AJ71" s="9">
        <f>AK2*AM2*AJ60/1000</f>
        <v>0</v>
      </c>
      <c r="AK71" s="9">
        <f>AK2*AM2*AK60/1000</f>
        <v>0</v>
      </c>
      <c r="AL71" s="9">
        <f>AK2*AM2*AL60/1000</f>
        <v>0</v>
      </c>
      <c r="AM71" s="9">
        <f>AK2*AM2*AM60/1000</f>
        <v>162.4896</v>
      </c>
      <c r="AN71" s="9">
        <f>AK2*AM2*AN60/1000</f>
        <v>0</v>
      </c>
      <c r="AO71" s="9">
        <f>AK2*AM2*AO60/1000</f>
        <v>0</v>
      </c>
      <c r="AP71" s="9">
        <f>AK2*AM2*AP60/1000</f>
        <v>0</v>
      </c>
      <c r="AQ71" s="9">
        <f>AK2*AM2*AQ60/1000</f>
        <v>0</v>
      </c>
      <c r="AR71" s="13"/>
      <c r="AS71" s="5"/>
      <c r="AT71" s="14"/>
      <c r="AU71" s="168"/>
      <c r="AV71" s="1" t="s">
        <v>36</v>
      </c>
      <c r="AX71" s="9">
        <f>AZ2*BB2*AX60/1000</f>
        <v>0</v>
      </c>
      <c r="AY71" s="9">
        <f>AZ2*BB2*AY60/1000</f>
        <v>0</v>
      </c>
      <c r="AZ71" s="9">
        <f>AZ2*BB2*AZ60/1000</f>
        <v>0</v>
      </c>
      <c r="BA71" s="9">
        <f>AZ2*BB2*BA60/1000</f>
        <v>0</v>
      </c>
      <c r="BB71" s="9">
        <f>AZ2*BB2*BB60/1000</f>
        <v>123.55200000000001</v>
      </c>
      <c r="BC71" s="9">
        <f>AZ2*BB2*BC60/1000</f>
        <v>0</v>
      </c>
      <c r="BD71" s="9">
        <f>AZ2*BB2*BD60/1000</f>
        <v>0</v>
      </c>
      <c r="BE71" s="9">
        <f>AZ2*BB2*BE60/1000</f>
        <v>0</v>
      </c>
      <c r="BF71" s="9">
        <f>AZ2*BB2*BF60/1000</f>
        <v>0</v>
      </c>
      <c r="BG71" s="13"/>
      <c r="BH71" s="5"/>
      <c r="BI71" s="14"/>
      <c r="BJ71" s="168"/>
      <c r="BK71" s="1" t="s">
        <v>36</v>
      </c>
      <c r="BM71" s="9">
        <f>BO2*BQ2*BM60/1000</f>
        <v>0</v>
      </c>
      <c r="BN71" s="9">
        <f>BO2*BQ2*BN60/1000</f>
        <v>0</v>
      </c>
      <c r="BO71" s="9">
        <f>BO2*BQ2*BO60/1000</f>
        <v>0</v>
      </c>
      <c r="BP71" s="9">
        <f>BO2*BQ2*BP60/1000</f>
        <v>0</v>
      </c>
      <c r="BQ71" s="9">
        <f>BO2*BQ2*BQ60/1000</f>
        <v>81.244799999999998</v>
      </c>
      <c r="BR71" s="9">
        <f>BO2*BQ2*BR60/1000</f>
        <v>0</v>
      </c>
      <c r="BS71" s="9">
        <f>BO2*BQ2*BS60/1000</f>
        <v>0</v>
      </c>
      <c r="BT71" s="9">
        <f>BO2*BQ2*BT60/1000</f>
        <v>0</v>
      </c>
      <c r="BU71" s="9">
        <f>BO2*BQ2*BU60/1000</f>
        <v>0</v>
      </c>
      <c r="BV71" s="13"/>
      <c r="BW71" s="5"/>
      <c r="BX71" s="14"/>
      <c r="BY71" s="168"/>
      <c r="BZ71" s="1" t="s">
        <v>36</v>
      </c>
      <c r="CB71" s="9">
        <f>CD2*CF2*CB60/1000</f>
        <v>0</v>
      </c>
      <c r="CC71" s="9">
        <f>CD2*CF2*CC60/1000</f>
        <v>0</v>
      </c>
      <c r="CD71" s="9">
        <f>CD2*CF2*CD60/1000</f>
        <v>0</v>
      </c>
      <c r="CE71" s="9">
        <f>CD2*CF2*CE60/1000</f>
        <v>0</v>
      </c>
      <c r="CF71" s="9">
        <f>CD2*CF2*CF60/1000</f>
        <v>33.695999999999998</v>
      </c>
      <c r="CG71" s="9">
        <f>CD2*CF2*CG60/1000</f>
        <v>0</v>
      </c>
      <c r="CH71" s="9">
        <f>CD2*CF2*CH60/1000</f>
        <v>0</v>
      </c>
      <c r="CI71" s="9">
        <f>CD2*CF2*CI60/1000</f>
        <v>0</v>
      </c>
      <c r="CJ71" s="9">
        <f>CD2*CF2*CJ60/1000</f>
        <v>0</v>
      </c>
      <c r="CK71" s="13"/>
      <c r="CL71" s="5"/>
      <c r="CM71" s="14"/>
      <c r="CN71" s="168"/>
      <c r="CO71" s="1" t="s">
        <v>36</v>
      </c>
      <c r="CQ71" s="9">
        <f>CS2*CU2*CQ60/1000</f>
        <v>0</v>
      </c>
      <c r="CR71" s="9">
        <f>CS2*CU2*CR60/1000</f>
        <v>0</v>
      </c>
      <c r="CS71" s="9">
        <f>CS2*CU2*CS60/1000</f>
        <v>0</v>
      </c>
      <c r="CT71" s="9">
        <f>CS2*CU2*CT60/1000</f>
        <v>0</v>
      </c>
      <c r="CU71" s="9">
        <f>CS2*CU2*CU60/1000</f>
        <v>11.606399999999999</v>
      </c>
      <c r="CV71" s="9">
        <f>CS2*CU2*CV60/1000</f>
        <v>0</v>
      </c>
      <c r="CW71" s="9">
        <f>CS2*CU2*CW60/1000</f>
        <v>0</v>
      </c>
      <c r="CX71" s="9">
        <f>CS2*CU2*CX60/1000</f>
        <v>0</v>
      </c>
      <c r="CY71" s="9">
        <f>CS2*CU2*CY60/1000</f>
        <v>0</v>
      </c>
      <c r="CZ71" s="13"/>
      <c r="DA71" s="5"/>
      <c r="DB71" s="14"/>
      <c r="DC71" s="168"/>
      <c r="DD71" s="1" t="s">
        <v>36</v>
      </c>
      <c r="DF71" s="9">
        <f>DH2*DJ2*DF60/1000</f>
        <v>0</v>
      </c>
      <c r="DG71" s="9">
        <f>DH2*DJ2*DG60/1000</f>
        <v>0</v>
      </c>
      <c r="DH71" s="9">
        <f>DH2*DJ2*DH60/1000</f>
        <v>0</v>
      </c>
      <c r="DI71" s="9">
        <f>DH2*DJ2*DI60/1000</f>
        <v>0</v>
      </c>
      <c r="DJ71" s="9">
        <f>DH2*DJ2*DJ60/1000</f>
        <v>23.212799999999998</v>
      </c>
      <c r="DK71" s="9">
        <f>DH2*DJ2*DK60/1000</f>
        <v>0</v>
      </c>
      <c r="DL71" s="9">
        <f>DH2*DJ2*DL60/1000</f>
        <v>0</v>
      </c>
      <c r="DM71" s="9">
        <f>DH2*DJ2*DM60/1000</f>
        <v>0</v>
      </c>
      <c r="DN71" s="9">
        <f>DH2*DJ2*DN60/1000</f>
        <v>0</v>
      </c>
      <c r="DO71" s="13"/>
      <c r="DP71" s="5"/>
      <c r="DQ71" s="14"/>
      <c r="DR71" s="168"/>
      <c r="DS71" s="1" t="s">
        <v>36</v>
      </c>
      <c r="DU71" s="9">
        <f>DW2*DY2*DU60/1000</f>
        <v>0</v>
      </c>
      <c r="DV71" s="9">
        <f>DW2*DY2*DV60/1000</f>
        <v>0</v>
      </c>
      <c r="DW71" s="9">
        <f>DW2*DY2*DW60/1000</f>
        <v>0</v>
      </c>
      <c r="DX71" s="9">
        <f>DW2*DY2*DX60/1000</f>
        <v>0</v>
      </c>
      <c r="DY71" s="9">
        <f>DW2*DY2*DY60/1000</f>
        <v>56.16</v>
      </c>
      <c r="DZ71" s="9">
        <f>DW2*DY2*DZ60/1000</f>
        <v>0</v>
      </c>
      <c r="EA71" s="9">
        <f>DW2*DY2*EA60/1000</f>
        <v>0</v>
      </c>
      <c r="EB71" s="9">
        <f>DW2*DY2*EB60/1000</f>
        <v>0</v>
      </c>
      <c r="EC71" s="9">
        <f>DW2*DY2*EC60/1000</f>
        <v>0</v>
      </c>
      <c r="ED71" s="13"/>
      <c r="EE71" s="5"/>
      <c r="EF71" s="14"/>
      <c r="EG71" s="168"/>
      <c r="EH71" s="1" t="s">
        <v>36</v>
      </c>
      <c r="EJ71" s="9">
        <f>EL2*EN2*EJ60/1000</f>
        <v>0</v>
      </c>
      <c r="EK71" s="9">
        <f>EL2*EN2*EK60/1000</f>
        <v>0</v>
      </c>
      <c r="EL71" s="9">
        <f>EL2*EN2*EL60/1000</f>
        <v>0</v>
      </c>
      <c r="EM71" s="9">
        <f>EL2*EN2*EM60/1000</f>
        <v>0</v>
      </c>
      <c r="EN71" s="9">
        <f>EL2*EN2*EN60/1000</f>
        <v>104.4576</v>
      </c>
      <c r="EO71" s="9">
        <f>EL2*EN2*EO60/1000</f>
        <v>0</v>
      </c>
      <c r="EP71" s="9">
        <f>EL2*EN2*EP60/1000</f>
        <v>0</v>
      </c>
      <c r="EQ71" s="9">
        <f>EL2*EN2*EQ60/1000</f>
        <v>0</v>
      </c>
      <c r="ER71" s="9">
        <f>EL2*EN2*ER60/1000</f>
        <v>0</v>
      </c>
      <c r="ES71" s="13"/>
      <c r="ET71" s="5"/>
      <c r="EU71" s="14"/>
      <c r="EV71" s="168"/>
      <c r="EW71" s="1" t="s">
        <v>36</v>
      </c>
      <c r="EY71" s="9">
        <f>FA2*FC2*EY60/1000</f>
        <v>0</v>
      </c>
      <c r="EZ71" s="9">
        <f>FA2*FC2*EZ60/1000</f>
        <v>0</v>
      </c>
      <c r="FA71" s="9">
        <f>FA2*FC2*FA60/1000</f>
        <v>0</v>
      </c>
      <c r="FB71" s="9">
        <f>FA2*FC2*FB60/1000</f>
        <v>0</v>
      </c>
      <c r="FC71" s="9">
        <f>FA2*FC2*FC60/1000</f>
        <v>157.24799999999999</v>
      </c>
      <c r="FD71" s="9">
        <f>FA2*FC2*FD60/1000</f>
        <v>0</v>
      </c>
      <c r="FE71" s="9">
        <f>FA2*FC2*FE60/1000</f>
        <v>0</v>
      </c>
      <c r="FF71" s="9">
        <f>FA2*FC2*FF60/1000</f>
        <v>0</v>
      </c>
      <c r="FG71" s="9">
        <f>FA2*FC2*FG60/1000</f>
        <v>0</v>
      </c>
      <c r="FH71" s="13"/>
      <c r="FI71" s="5"/>
      <c r="FJ71" s="14"/>
      <c r="FK71" s="168"/>
      <c r="FL71" s="1" t="s">
        <v>36</v>
      </c>
      <c r="FN71" s="9">
        <f>FP2*FR2*FN60/1000</f>
        <v>0</v>
      </c>
      <c r="FO71" s="9">
        <f>FP2*FR2*FO60/1000</f>
        <v>0</v>
      </c>
      <c r="FP71" s="9">
        <f>FP2*FR2*FP60/1000</f>
        <v>0</v>
      </c>
      <c r="FQ71" s="9">
        <f>FP2*FR2*FQ60/1000</f>
        <v>0</v>
      </c>
      <c r="FR71" s="9">
        <f>FP2*FR2*FR60/1000</f>
        <v>185.70239999999998</v>
      </c>
      <c r="FS71" s="9">
        <f>FP2*FR2*FS60/1000</f>
        <v>0</v>
      </c>
      <c r="FT71" s="9">
        <f>FP2*FR2*FT60/1000</f>
        <v>0</v>
      </c>
      <c r="FU71" s="9">
        <f>FP2*FR2*FU60/1000</f>
        <v>0</v>
      </c>
      <c r="FV71" s="9">
        <f>FP2*FR2*FV60/1000</f>
        <v>0</v>
      </c>
      <c r="FW71" s="13"/>
      <c r="FX71" s="5"/>
      <c r="FY71" s="14"/>
      <c r="FZ71" s="144"/>
    </row>
    <row r="72" spans="2:182" x14ac:dyDescent="0.2">
      <c r="B72" s="168"/>
      <c r="C72" s="1" t="s">
        <v>37</v>
      </c>
      <c r="E72" s="9">
        <f>G2*I2*E61/1000</f>
        <v>0</v>
      </c>
      <c r="F72" s="9">
        <f>G2*I2*F61/1000</f>
        <v>0</v>
      </c>
      <c r="G72" s="9">
        <f>G2*I2*G61/1000</f>
        <v>0</v>
      </c>
      <c r="H72" s="9">
        <f>G2*I2*H61/1000</f>
        <v>0</v>
      </c>
      <c r="I72" s="9">
        <f>G2*I2*I61/1000</f>
        <v>267.83999999999997</v>
      </c>
      <c r="J72" s="9">
        <f>G2*I2*J61/1000</f>
        <v>282.72000000000003</v>
      </c>
      <c r="K72" s="9">
        <f>G2*I2*K61/1000</f>
        <v>297.60000000000002</v>
      </c>
      <c r="L72" s="9">
        <f>G2*I2*L61/1000</f>
        <v>19.820411959660145</v>
      </c>
      <c r="M72" s="9">
        <f>G2*I2*M61/1000</f>
        <v>0</v>
      </c>
      <c r="N72" s="13"/>
      <c r="O72" s="5"/>
      <c r="P72" s="14"/>
      <c r="Q72" s="168"/>
      <c r="R72" s="1" t="s">
        <v>37</v>
      </c>
      <c r="T72" s="9">
        <f>V2*X2*T61/1000</f>
        <v>0</v>
      </c>
      <c r="U72" s="9">
        <f>V2*X2*U61/1000</f>
        <v>0</v>
      </c>
      <c r="V72" s="9">
        <f>V2*X2*V61/1000</f>
        <v>0</v>
      </c>
      <c r="W72" s="9">
        <f>V2*X2*W61/1000</f>
        <v>0</v>
      </c>
      <c r="X72" s="9">
        <f>V2*X2*X61/1000</f>
        <v>230.52</v>
      </c>
      <c r="Y72" s="9">
        <f>V2*X2*Y61/1000</f>
        <v>244.08</v>
      </c>
      <c r="Z72" s="9">
        <f>V2*X2*Z61/1000</f>
        <v>257.64</v>
      </c>
      <c r="AA72" s="9">
        <f>V2*X2*AA61/1000</f>
        <v>17.311792680251592</v>
      </c>
      <c r="AB72" s="9">
        <f>V2*X2*AB61/1000</f>
        <v>0</v>
      </c>
      <c r="AC72" s="13"/>
      <c r="AD72" s="5"/>
      <c r="AE72" s="14"/>
      <c r="AF72" s="168"/>
      <c r="AG72" s="1" t="s">
        <v>37</v>
      </c>
      <c r="AI72" s="9">
        <f>AK2*AM2*AI61/1000</f>
        <v>0</v>
      </c>
      <c r="AJ72" s="9">
        <f>AK2*AM2*AJ61/1000</f>
        <v>0</v>
      </c>
      <c r="AK72" s="9">
        <f>AK2*AM2*AK61/1000</f>
        <v>0</v>
      </c>
      <c r="AL72" s="9">
        <f>AK2*AM2*AL61/1000</f>
        <v>0</v>
      </c>
      <c r="AM72" s="9">
        <f>AK2*AM2*AM61/1000</f>
        <v>208.32</v>
      </c>
      <c r="AN72" s="9">
        <f>AK2*AM2*AN61/1000</f>
        <v>223.2</v>
      </c>
      <c r="AO72" s="9">
        <f>AK2*AM2*AO61/1000</f>
        <v>238.08</v>
      </c>
      <c r="AP72" s="9">
        <f>AK2*AM2*AP61/1000</f>
        <v>15.409341720668548</v>
      </c>
      <c r="AQ72" s="9">
        <f>AK2*AM2*AQ61/1000</f>
        <v>0</v>
      </c>
      <c r="AR72" s="13"/>
      <c r="AS72" s="5"/>
      <c r="AT72" s="14"/>
      <c r="AU72" s="168"/>
      <c r="AV72" s="1" t="s">
        <v>37</v>
      </c>
      <c r="AX72" s="9">
        <f>AZ2*BB2*AX61/1000</f>
        <v>0</v>
      </c>
      <c r="AY72" s="9">
        <f>AZ2*BB2*AY61/1000</f>
        <v>0</v>
      </c>
      <c r="AZ72" s="9">
        <f>AZ2*BB2*AZ61/1000</f>
        <v>0</v>
      </c>
      <c r="BA72" s="9">
        <f>AZ2*BB2*BA61/1000</f>
        <v>0</v>
      </c>
      <c r="BB72" s="9">
        <f>AZ2*BB2*BB61/1000</f>
        <v>158.4</v>
      </c>
      <c r="BC72" s="9">
        <f>AZ2*BB2*BC61/1000</f>
        <v>172.8</v>
      </c>
      <c r="BD72" s="9">
        <f>AZ2*BB2*BD61/1000</f>
        <v>187.2</v>
      </c>
      <c r="BE72" s="9">
        <f>AZ2*BB2*BE61/1000</f>
        <v>11.981038140240798</v>
      </c>
      <c r="BF72" s="9">
        <f>AZ2*BB2*BF61/1000</f>
        <v>0</v>
      </c>
      <c r="BG72" s="13"/>
      <c r="BH72" s="5"/>
      <c r="BI72" s="14"/>
      <c r="BJ72" s="168"/>
      <c r="BK72" s="1" t="s">
        <v>37</v>
      </c>
      <c r="BM72" s="9">
        <f>BO2*BQ2*BM61/1000</f>
        <v>0</v>
      </c>
      <c r="BN72" s="9">
        <f>BO2*BQ2*BN61/1000</f>
        <v>0</v>
      </c>
      <c r="BO72" s="9">
        <f>BO2*BQ2*BO61/1000</f>
        <v>0</v>
      </c>
      <c r="BP72" s="9">
        <f>BO2*BQ2*BP61/1000</f>
        <v>0</v>
      </c>
      <c r="BQ72" s="9">
        <f>BO2*BQ2*BQ61/1000</f>
        <v>104.16</v>
      </c>
      <c r="BR72" s="9">
        <f>BO2*BQ2*BR61/1000</f>
        <v>119.04</v>
      </c>
      <c r="BS72" s="9">
        <f>BO2*BQ2*BS61/1000</f>
        <v>133.91999999999999</v>
      </c>
      <c r="BT72" s="9">
        <f>BO2*BQ2*BT61/1000</f>
        <v>7.4106017656091501</v>
      </c>
      <c r="BU72" s="9">
        <f>BO2*BQ2*BU61/1000</f>
        <v>0</v>
      </c>
      <c r="BV72" s="13"/>
      <c r="BW72" s="5"/>
      <c r="BX72" s="14"/>
      <c r="BY72" s="168"/>
      <c r="BZ72" s="1" t="s">
        <v>37</v>
      </c>
      <c r="CB72" s="9">
        <f>CD2*CF2*CB61/1000</f>
        <v>0</v>
      </c>
      <c r="CC72" s="9">
        <f>CD2*CF2*CC61/1000</f>
        <v>0</v>
      </c>
      <c r="CD72" s="9">
        <f>CD2*CF2*CD61/1000</f>
        <v>0</v>
      </c>
      <c r="CE72" s="9">
        <f>CD2*CF2*CE61/1000</f>
        <v>0</v>
      </c>
      <c r="CF72" s="9">
        <f>CD2*CF2*CF61/1000</f>
        <v>43.2</v>
      </c>
      <c r="CG72" s="9">
        <f>CD2*CF2*CG61/1000</f>
        <v>57.6</v>
      </c>
      <c r="CH72" s="9">
        <f>CD2*CF2*CH61/1000</f>
        <v>72</v>
      </c>
      <c r="CI72" s="9">
        <f>CD2*CF2*CI61/1000</f>
        <v>2.3620620512607617</v>
      </c>
      <c r="CJ72" s="9">
        <f>CD2*CF2*CJ61/1000</f>
        <v>0</v>
      </c>
      <c r="CK72" s="13"/>
      <c r="CL72" s="5"/>
      <c r="CM72" s="14"/>
      <c r="CN72" s="168"/>
      <c r="CO72" s="1" t="s">
        <v>37</v>
      </c>
      <c r="CQ72" s="9">
        <f>CS2*CU2*CQ61/1000</f>
        <v>0</v>
      </c>
      <c r="CR72" s="9">
        <f>CS2*CU2*CR61/1000</f>
        <v>0</v>
      </c>
      <c r="CS72" s="9">
        <f>CS2*CU2*CS61/1000</f>
        <v>0</v>
      </c>
      <c r="CT72" s="9">
        <f>CS2*CU2*CT61/1000</f>
        <v>0</v>
      </c>
      <c r="CU72" s="9">
        <f>CS2*CU2*CU61/1000</f>
        <v>14.88</v>
      </c>
      <c r="CV72" s="9">
        <f>CS2*CU2*CV61/1000</f>
        <v>29.76</v>
      </c>
      <c r="CW72" s="9">
        <f>CS2*CU2*CW61/1000</f>
        <v>44.64</v>
      </c>
      <c r="CX72" s="9">
        <f>CS2*CU2*CX61/1000</f>
        <v>-0.32347174017441732</v>
      </c>
      <c r="CY72" s="9">
        <f>CS2*CU2*CY61/1000</f>
        <v>0</v>
      </c>
      <c r="CZ72" s="13"/>
      <c r="DA72" s="5"/>
      <c r="DB72" s="14"/>
      <c r="DC72" s="168"/>
      <c r="DD72" s="1" t="s">
        <v>37</v>
      </c>
      <c r="DF72" s="9">
        <f>DH2*DJ2*DF61/1000</f>
        <v>0</v>
      </c>
      <c r="DG72" s="9">
        <f>DH2*DJ2*DG61/1000</f>
        <v>0</v>
      </c>
      <c r="DH72" s="9">
        <f>DH2*DJ2*DH61/1000</f>
        <v>0</v>
      </c>
      <c r="DI72" s="9">
        <f>DH2*DJ2*DI61/1000</f>
        <v>0</v>
      </c>
      <c r="DJ72" s="9">
        <f>DH2*DJ2*DJ61/1000</f>
        <v>29.76</v>
      </c>
      <c r="DK72" s="9">
        <f>DH2*DJ2*DK61/1000</f>
        <v>44.64</v>
      </c>
      <c r="DL72" s="9">
        <f>DH2*DJ2*DL61/1000</f>
        <v>59.52</v>
      </c>
      <c r="DM72" s="9">
        <f>DH2*DJ2*DM61/1000</f>
        <v>1.058662856397526</v>
      </c>
      <c r="DN72" s="9">
        <f>DH2*DJ2*DN61/1000</f>
        <v>0</v>
      </c>
      <c r="DO72" s="13"/>
      <c r="DP72" s="5"/>
      <c r="DQ72" s="14"/>
      <c r="DR72" s="168"/>
      <c r="DS72" s="1" t="s">
        <v>37</v>
      </c>
      <c r="DU72" s="9">
        <f>DW2*DY2*DU61/1000</f>
        <v>0</v>
      </c>
      <c r="DV72" s="9">
        <f>DW2*DY2*DV61/1000</f>
        <v>0</v>
      </c>
      <c r="DW72" s="9">
        <f>DW2*DY2*DW61/1000</f>
        <v>0</v>
      </c>
      <c r="DX72" s="9">
        <f>DW2*DY2*DX61/1000</f>
        <v>0</v>
      </c>
      <c r="DY72" s="9">
        <f>DW2*DY2*DY61/1000</f>
        <v>72</v>
      </c>
      <c r="DZ72" s="9">
        <f>DW2*DY2*DZ61/1000</f>
        <v>86.4</v>
      </c>
      <c r="EA72" s="9">
        <f>DW2*DY2*EA61/1000</f>
        <v>100.8</v>
      </c>
      <c r="EB72" s="9">
        <f>DW2*DY2*EB61/1000</f>
        <v>4.4964508765792761</v>
      </c>
      <c r="EC72" s="9">
        <f>DW2*DY2*EC61/1000</f>
        <v>0</v>
      </c>
      <c r="ED72" s="13"/>
      <c r="EE72" s="5"/>
      <c r="EF72" s="14"/>
      <c r="EG72" s="168"/>
      <c r="EH72" s="1" t="s">
        <v>37</v>
      </c>
      <c r="EJ72" s="9">
        <f>EL2*EN2*EJ61/1000</f>
        <v>0</v>
      </c>
      <c r="EK72" s="9">
        <f>EL2*EN2*EK61/1000</f>
        <v>0</v>
      </c>
      <c r="EL72" s="9">
        <f>EL2*EN2*EL61/1000</f>
        <v>0</v>
      </c>
      <c r="EM72" s="9">
        <f>EL2*EN2*EM61/1000</f>
        <v>0</v>
      </c>
      <c r="EN72" s="9">
        <f>EL2*EN2*EN61/1000</f>
        <v>133.91999999999999</v>
      </c>
      <c r="EO72" s="9">
        <f>EL2*EN2*EO61/1000</f>
        <v>148.80000000000001</v>
      </c>
      <c r="EP72" s="9">
        <f>EL2*EN2*EP61/1000</f>
        <v>163.68</v>
      </c>
      <c r="EQ72" s="9">
        <f>EL2*EN2*EQ61/1000</f>
        <v>9.6161368851049485</v>
      </c>
      <c r="ER72" s="9">
        <f>EL2*EN2*ER61/1000</f>
        <v>0</v>
      </c>
      <c r="ES72" s="13"/>
      <c r="ET72" s="5"/>
      <c r="EU72" s="14"/>
      <c r="EV72" s="168"/>
      <c r="EW72" s="1" t="s">
        <v>37</v>
      </c>
      <c r="EY72" s="9">
        <f>FA2*FC2*EY61/1000</f>
        <v>0</v>
      </c>
      <c r="EZ72" s="9">
        <f>FA2*FC2*EZ61/1000</f>
        <v>0</v>
      </c>
      <c r="FA72" s="9">
        <f>FA2*FC2*FA61/1000</f>
        <v>0</v>
      </c>
      <c r="FB72" s="9">
        <f>FA2*FC2*FB61/1000</f>
        <v>0</v>
      </c>
      <c r="FC72" s="9">
        <f>FA2*FC2*FC61/1000</f>
        <v>201.6</v>
      </c>
      <c r="FD72" s="9">
        <f>FA2*FC2*FD61/1000</f>
        <v>216</v>
      </c>
      <c r="FE72" s="9">
        <f>FA2*FC2*FE61/1000</f>
        <v>230.4</v>
      </c>
      <c r="FF72" s="9">
        <f>FA2*FC2*FF61/1000</f>
        <v>15.45297657514508</v>
      </c>
      <c r="FG72" s="9">
        <f>FA2*FC2*FG61/1000</f>
        <v>0</v>
      </c>
      <c r="FH72" s="13"/>
      <c r="FI72" s="5"/>
      <c r="FJ72" s="14"/>
      <c r="FK72" s="168"/>
      <c r="FL72" s="1" t="s">
        <v>37</v>
      </c>
      <c r="FN72" s="9">
        <f>FP2*FR2*FN61/1000</f>
        <v>0</v>
      </c>
      <c r="FO72" s="9">
        <f>FP2*FR2*FO61/1000</f>
        <v>0</v>
      </c>
      <c r="FP72" s="9">
        <f>FP2*FR2*FP61/1000</f>
        <v>0</v>
      </c>
      <c r="FQ72" s="9">
        <f>FP2*FR2*FQ61/1000</f>
        <v>0</v>
      </c>
      <c r="FR72" s="9">
        <f>FP2*FR2*FR61/1000</f>
        <v>238.08</v>
      </c>
      <c r="FS72" s="9">
        <f>FP2*FR2*FS61/1000</f>
        <v>252.96</v>
      </c>
      <c r="FT72" s="9">
        <f>FP2*FR2*FT61/1000</f>
        <v>267.83999999999997</v>
      </c>
      <c r="FU72" s="9">
        <f>FP2*FR2*FU61/1000</f>
        <v>18.173610913812468</v>
      </c>
      <c r="FV72" s="9">
        <f>FP2*FR2*FV61/1000</f>
        <v>0</v>
      </c>
      <c r="FW72" s="13"/>
      <c r="FX72" s="5"/>
      <c r="FY72" s="14"/>
      <c r="FZ72" s="144"/>
    </row>
    <row r="73" spans="2:182" x14ac:dyDescent="0.2">
      <c r="B73" s="168"/>
      <c r="C73" s="1" t="s">
        <v>38</v>
      </c>
      <c r="E73" s="9">
        <f>G2*I2*E62/1000</f>
        <v>0</v>
      </c>
      <c r="F73" s="9">
        <f>G2*I2*F62/1000</f>
        <v>0</v>
      </c>
      <c r="G73" s="9">
        <f>G2*I2*G62/1000</f>
        <v>0</v>
      </c>
      <c r="H73" s="9">
        <f>G2*I2*H62/1000</f>
        <v>0</v>
      </c>
      <c r="I73" s="9">
        <f>G2*I2*I62/1000</f>
        <v>0</v>
      </c>
      <c r="J73" s="9">
        <f>G2*I2*J62/1000</f>
        <v>14.135999999999999</v>
      </c>
      <c r="K73" s="9">
        <f>G2*I2*K62/1000</f>
        <v>74.400000000000006</v>
      </c>
      <c r="L73" s="9">
        <f>G2*I2*L62/1000</f>
        <v>19.820411959660145</v>
      </c>
      <c r="M73" s="9">
        <f>G2*I2*M62/1000</f>
        <v>0</v>
      </c>
      <c r="N73" s="13"/>
      <c r="O73" s="5"/>
      <c r="P73" s="14"/>
      <c r="Q73" s="168"/>
      <c r="R73" s="1" t="s">
        <v>38</v>
      </c>
      <c r="T73" s="9">
        <f>V2*X2*T62/1000</f>
        <v>0</v>
      </c>
      <c r="U73" s="9">
        <f>V2*X2*U62/1000</f>
        <v>0</v>
      </c>
      <c r="V73" s="9">
        <f>V2*X2*V62/1000</f>
        <v>0</v>
      </c>
      <c r="W73" s="9">
        <f>V2*X2*W62/1000</f>
        <v>0</v>
      </c>
      <c r="X73" s="9">
        <f>V2*X2*X62/1000</f>
        <v>0</v>
      </c>
      <c r="Y73" s="9">
        <f>V2*X2*Y62/1000</f>
        <v>12.204000000000001</v>
      </c>
      <c r="Z73" s="9">
        <f>V2*X2*Z62/1000</f>
        <v>64.41</v>
      </c>
      <c r="AA73" s="9">
        <f>V2*X2*AA62/1000</f>
        <v>17.311792680251592</v>
      </c>
      <c r="AB73" s="9">
        <f>V2*X2*AB62/1000</f>
        <v>0</v>
      </c>
      <c r="AC73" s="13"/>
      <c r="AD73" s="5"/>
      <c r="AE73" s="14"/>
      <c r="AF73" s="168"/>
      <c r="AG73" s="1" t="s">
        <v>38</v>
      </c>
      <c r="AI73" s="9">
        <f>AK2*AM2*AI62/1000</f>
        <v>0</v>
      </c>
      <c r="AJ73" s="9">
        <f>AK2*AM2*AJ62/1000</f>
        <v>0</v>
      </c>
      <c r="AK73" s="9">
        <f>AK2*AM2*AK62/1000</f>
        <v>0</v>
      </c>
      <c r="AL73" s="9">
        <f>AK2*AM2*AL62/1000</f>
        <v>0</v>
      </c>
      <c r="AM73" s="9">
        <f>AK2*AM2*AM62/1000</f>
        <v>0</v>
      </c>
      <c r="AN73" s="9">
        <f>AK2*AM2*AN62/1000</f>
        <v>11.16</v>
      </c>
      <c r="AO73" s="9">
        <f>AK2*AM2*AO62/1000</f>
        <v>59.52</v>
      </c>
      <c r="AP73" s="9">
        <f>AK2*AM2*AP62/1000</f>
        <v>15.409341720668548</v>
      </c>
      <c r="AQ73" s="9">
        <f>AK2*AM2*AQ62/1000</f>
        <v>0</v>
      </c>
      <c r="AR73" s="13"/>
      <c r="AS73" s="5"/>
      <c r="AT73" s="14"/>
      <c r="AU73" s="168"/>
      <c r="AV73" s="1" t="s">
        <v>38</v>
      </c>
      <c r="AX73" s="9">
        <f>AZ2*BB2*AX62/1000</f>
        <v>0</v>
      </c>
      <c r="AY73" s="9">
        <f>AZ2*BB2*AY62/1000</f>
        <v>0</v>
      </c>
      <c r="AZ73" s="9">
        <f>AZ2*BB2*AZ62/1000</f>
        <v>0</v>
      </c>
      <c r="BA73" s="9">
        <f>AZ2*BB2*BA62/1000</f>
        <v>0</v>
      </c>
      <c r="BB73" s="9">
        <f>AZ2*BB2*BB62/1000</f>
        <v>0</v>
      </c>
      <c r="BC73" s="9">
        <f>AZ2*BB2*BC62/1000</f>
        <v>8.64</v>
      </c>
      <c r="BD73" s="9">
        <f>AZ2*BB2*BD62/1000</f>
        <v>46.8</v>
      </c>
      <c r="BE73" s="9">
        <f>AZ2*BB2*BE62/1000</f>
        <v>11.981038140240798</v>
      </c>
      <c r="BF73" s="9">
        <f>AZ2*BB2*BF62/1000</f>
        <v>0</v>
      </c>
      <c r="BG73" s="13"/>
      <c r="BH73" s="5"/>
      <c r="BI73" s="14"/>
      <c r="BJ73" s="168"/>
      <c r="BK73" s="1" t="s">
        <v>38</v>
      </c>
      <c r="BM73" s="9">
        <f>BO2*BQ2*BM62/1000</f>
        <v>0</v>
      </c>
      <c r="BN73" s="9">
        <f>BO2*BQ2*BN62/1000</f>
        <v>0</v>
      </c>
      <c r="BO73" s="9">
        <f>BO2*BQ2*BO62/1000</f>
        <v>0</v>
      </c>
      <c r="BP73" s="9">
        <f>BO2*BQ2*BP62/1000</f>
        <v>0</v>
      </c>
      <c r="BQ73" s="9">
        <f>BO2*BQ2*BQ62/1000</f>
        <v>0</v>
      </c>
      <c r="BR73" s="9">
        <f>BO2*BQ2*BR62/1000</f>
        <v>5.952</v>
      </c>
      <c r="BS73" s="9">
        <f>BO2*BQ2*BS62/1000</f>
        <v>33.479999999999997</v>
      </c>
      <c r="BT73" s="9">
        <f>BO2*BQ2*BT62/1000</f>
        <v>7.4106017656091501</v>
      </c>
      <c r="BU73" s="9">
        <f>BO2*BQ2*BU62/1000</f>
        <v>0</v>
      </c>
      <c r="BV73" s="13"/>
      <c r="BW73" s="5"/>
      <c r="BX73" s="14"/>
      <c r="BY73" s="168"/>
      <c r="BZ73" s="1" t="s">
        <v>38</v>
      </c>
      <c r="CB73" s="9">
        <f>CD2*CF2*CB62/1000</f>
        <v>0</v>
      </c>
      <c r="CC73" s="9">
        <f>CD2*CF2*CC62/1000</f>
        <v>0</v>
      </c>
      <c r="CD73" s="9">
        <f>CD2*CF2*CD62/1000</f>
        <v>0</v>
      </c>
      <c r="CE73" s="9">
        <f>CD2*CF2*CE62/1000</f>
        <v>0</v>
      </c>
      <c r="CF73" s="9">
        <f>CD2*CF2*CF62/1000</f>
        <v>0</v>
      </c>
      <c r="CG73" s="9">
        <f>CD2*CF2*CG62/1000</f>
        <v>2.88</v>
      </c>
      <c r="CH73" s="9">
        <f>CD2*CF2*CH62/1000</f>
        <v>18</v>
      </c>
      <c r="CI73" s="9">
        <f>CD2*CF2*CI62/1000</f>
        <v>2.3620620512607617</v>
      </c>
      <c r="CJ73" s="9">
        <f>CD2*CF2*CJ62/1000</f>
        <v>0</v>
      </c>
      <c r="CK73" s="13"/>
      <c r="CL73" s="5"/>
      <c r="CM73" s="14"/>
      <c r="CN73" s="168"/>
      <c r="CO73" s="1" t="s">
        <v>38</v>
      </c>
      <c r="CQ73" s="9">
        <f>CS2*CU2*CQ62/1000</f>
        <v>0</v>
      </c>
      <c r="CR73" s="9">
        <f>CS2*CU2*CR62/1000</f>
        <v>0</v>
      </c>
      <c r="CS73" s="9">
        <f>CS2*CU2*CS62/1000</f>
        <v>0</v>
      </c>
      <c r="CT73" s="9">
        <f>CS2*CU2*CT62/1000</f>
        <v>0</v>
      </c>
      <c r="CU73" s="9">
        <f>CS2*CU2*CU62/1000</f>
        <v>0</v>
      </c>
      <c r="CV73" s="9">
        <f>CS2*CU2*CV62/1000</f>
        <v>1.488</v>
      </c>
      <c r="CW73" s="9">
        <f>CS2*CU2*CW62/1000</f>
        <v>11.16</v>
      </c>
      <c r="CX73" s="9">
        <f>CS2*CU2*CX62/1000</f>
        <v>-0.32347174017441732</v>
      </c>
      <c r="CY73" s="9">
        <f>CS2*CU2*CY62/1000</f>
        <v>0</v>
      </c>
      <c r="CZ73" s="13"/>
      <c r="DA73" s="5"/>
      <c r="DB73" s="14"/>
      <c r="DC73" s="168"/>
      <c r="DD73" s="1" t="s">
        <v>38</v>
      </c>
      <c r="DF73" s="9">
        <f>DH2*DJ2*DF62/1000</f>
        <v>0</v>
      </c>
      <c r="DG73" s="9">
        <f>DH2*DJ2*DG62/1000</f>
        <v>0</v>
      </c>
      <c r="DH73" s="9">
        <f>DH2*DJ2*DH62/1000</f>
        <v>0</v>
      </c>
      <c r="DI73" s="9">
        <f>DH2*DJ2*DI62/1000</f>
        <v>0</v>
      </c>
      <c r="DJ73" s="9">
        <f>DH2*DJ2*DJ62/1000</f>
        <v>0</v>
      </c>
      <c r="DK73" s="9">
        <f>DH2*DJ2*DK62/1000</f>
        <v>2.2320000000000002</v>
      </c>
      <c r="DL73" s="9">
        <f>DH2*DJ2*DL62/1000</f>
        <v>14.88</v>
      </c>
      <c r="DM73" s="9">
        <f>DH2*DJ2*DM62/1000</f>
        <v>1.058662856397526</v>
      </c>
      <c r="DN73" s="9">
        <f>DH2*DJ2*DN62/1000</f>
        <v>0</v>
      </c>
      <c r="DO73" s="13"/>
      <c r="DP73" s="5"/>
      <c r="DQ73" s="14"/>
      <c r="DR73" s="168"/>
      <c r="DS73" s="1" t="s">
        <v>38</v>
      </c>
      <c r="DU73" s="9">
        <f>DW2*DY2*DU62/1000</f>
        <v>0</v>
      </c>
      <c r="DV73" s="9">
        <f>DW2*DY2*DV62/1000</f>
        <v>0</v>
      </c>
      <c r="DW73" s="9">
        <f>DW2*DY2*DW62/1000</f>
        <v>0</v>
      </c>
      <c r="DX73" s="9">
        <f>DW2*DY2*DX62/1000</f>
        <v>0</v>
      </c>
      <c r="DY73" s="9">
        <f>DW2*DY2*DY62/1000</f>
        <v>0</v>
      </c>
      <c r="DZ73" s="9">
        <f>DW2*DY2*DZ62/1000</f>
        <v>4.32</v>
      </c>
      <c r="EA73" s="9">
        <f>DW2*DY2*EA62/1000</f>
        <v>25.2</v>
      </c>
      <c r="EB73" s="9">
        <f>DW2*DY2*EB62/1000</f>
        <v>4.4964508765792761</v>
      </c>
      <c r="EC73" s="9">
        <f>DW2*DY2*EC62/1000</f>
        <v>0</v>
      </c>
      <c r="ED73" s="13"/>
      <c r="EE73" s="5"/>
      <c r="EF73" s="14"/>
      <c r="EG73" s="168"/>
      <c r="EH73" s="1" t="s">
        <v>38</v>
      </c>
      <c r="EJ73" s="9">
        <f>EL2*EN2*EJ62/1000</f>
        <v>0</v>
      </c>
      <c r="EK73" s="9">
        <f>EL2*EN2*EK62/1000</f>
        <v>0</v>
      </c>
      <c r="EL73" s="9">
        <f>EL2*EN2*EL62/1000</f>
        <v>0</v>
      </c>
      <c r="EM73" s="9">
        <f>EL2*EN2*EM62/1000</f>
        <v>0</v>
      </c>
      <c r="EN73" s="9">
        <f>EL2*EN2*EN62/1000</f>
        <v>0</v>
      </c>
      <c r="EO73" s="9">
        <f>EL2*EN2*EO62/1000</f>
        <v>7.44</v>
      </c>
      <c r="EP73" s="9">
        <f>EL2*EN2*EP62/1000</f>
        <v>40.92</v>
      </c>
      <c r="EQ73" s="9">
        <f>EL2*EN2*EQ62/1000</f>
        <v>9.6161368851049485</v>
      </c>
      <c r="ER73" s="9">
        <f>EL2*EN2*ER62/1000</f>
        <v>0</v>
      </c>
      <c r="ES73" s="13"/>
      <c r="ET73" s="5"/>
      <c r="EU73" s="14"/>
      <c r="EV73" s="168"/>
      <c r="EW73" s="1" t="s">
        <v>38</v>
      </c>
      <c r="EY73" s="9">
        <f>FA2*FC2*EY62/1000</f>
        <v>0</v>
      </c>
      <c r="EZ73" s="9">
        <f>FA2*FC2*EZ62/1000</f>
        <v>0</v>
      </c>
      <c r="FA73" s="9">
        <f>FA2*FC2*FA62/1000</f>
        <v>0</v>
      </c>
      <c r="FB73" s="9">
        <f>FA2*FC2*FB62/1000</f>
        <v>0</v>
      </c>
      <c r="FC73" s="9">
        <f>FA2*FC2*FC62/1000</f>
        <v>0</v>
      </c>
      <c r="FD73" s="9">
        <f>FA2*FC2*FD62/1000</f>
        <v>10.8</v>
      </c>
      <c r="FE73" s="9">
        <f>FA2*FC2*FE62/1000</f>
        <v>57.6</v>
      </c>
      <c r="FF73" s="9">
        <f>FA2*FC2*FF62/1000</f>
        <v>15.45297657514508</v>
      </c>
      <c r="FG73" s="9">
        <f>FA2*FC2*FG62/1000</f>
        <v>0</v>
      </c>
      <c r="FH73" s="13"/>
      <c r="FI73" s="5"/>
      <c r="FJ73" s="14"/>
      <c r="FK73" s="168"/>
      <c r="FL73" s="1" t="s">
        <v>38</v>
      </c>
      <c r="FN73" s="9">
        <f>FP2*FR2*FN62/1000</f>
        <v>0</v>
      </c>
      <c r="FO73" s="9">
        <f>FP2*FR2*FO62/1000</f>
        <v>0</v>
      </c>
      <c r="FP73" s="9">
        <f>FP2*FR2*FP62/1000</f>
        <v>0</v>
      </c>
      <c r="FQ73" s="9">
        <f>FP2*FR2*FQ62/1000</f>
        <v>0</v>
      </c>
      <c r="FR73" s="9">
        <f>FP2*FR2*FR62/1000</f>
        <v>0</v>
      </c>
      <c r="FS73" s="9">
        <f>FP2*FR2*FS62/1000</f>
        <v>12.648</v>
      </c>
      <c r="FT73" s="9">
        <f>FP2*FR2*FT62/1000</f>
        <v>66.959999999999994</v>
      </c>
      <c r="FU73" s="9">
        <f>FP2*FR2*FU62/1000</f>
        <v>18.173610913812468</v>
      </c>
      <c r="FV73" s="9">
        <f>FP2*FR2*FV62/1000</f>
        <v>0</v>
      </c>
      <c r="FW73" s="13"/>
      <c r="FX73" s="5"/>
      <c r="FY73" s="14"/>
      <c r="FZ73" s="144"/>
    </row>
    <row r="74" spans="2:182" x14ac:dyDescent="0.2">
      <c r="B74" s="168"/>
      <c r="C74" s="1" t="s">
        <v>20</v>
      </c>
      <c r="E74" s="9">
        <f>G2*I2*E63/1000</f>
        <v>-374.976</v>
      </c>
      <c r="F74" s="9">
        <f>G2*I2*F63/1000</f>
        <v>-208.9152</v>
      </c>
      <c r="G74" s="9">
        <f>G2*I2*G63/1000</f>
        <v>-267.83999999999997</v>
      </c>
      <c r="H74" s="9">
        <f>G2*I2*H63/1000</f>
        <v>0</v>
      </c>
      <c r="I74" s="9">
        <f>G2*I2*I63/1000</f>
        <v>0</v>
      </c>
      <c r="J74" s="9">
        <f>G2*I2*J63/1000</f>
        <v>33.479999999999997</v>
      </c>
      <c r="K74" s="9">
        <f>G2*I2*K63/1000</f>
        <v>0</v>
      </c>
      <c r="L74" s="9">
        <f>G2*I2*L63/1000</f>
        <v>0</v>
      </c>
      <c r="M74" s="9">
        <f>G2*I2*M63/1000</f>
        <v>0</v>
      </c>
      <c r="N74" s="172">
        <f>E7</f>
        <v>0</v>
      </c>
      <c r="O74" s="173">
        <f>I7</f>
        <v>0</v>
      </c>
      <c r="P74" s="14"/>
      <c r="Q74" s="168"/>
      <c r="R74" s="1" t="s">
        <v>20</v>
      </c>
      <c r="T74" s="9">
        <f>V2*X2*T63/1000</f>
        <v>-322.72800000000001</v>
      </c>
      <c r="U74" s="9">
        <f>V2*X2*U63/1000</f>
        <v>-179.8056</v>
      </c>
      <c r="V74" s="9">
        <f>V2*X2*V63/1000</f>
        <v>-230.52</v>
      </c>
      <c r="W74" s="9">
        <f>V2*X2*W63/1000</f>
        <v>0</v>
      </c>
      <c r="X74" s="9">
        <f>V2*X2*X63/1000</f>
        <v>0</v>
      </c>
      <c r="Y74" s="9">
        <f>V2*X2*Y63/1000</f>
        <v>30.51</v>
      </c>
      <c r="Z74" s="9">
        <f>V2*X2*Z63/1000</f>
        <v>0</v>
      </c>
      <c r="AA74" s="9">
        <f>V2*X2*AA63/1000</f>
        <v>0</v>
      </c>
      <c r="AB74" s="9">
        <f>V2*X2*AB63/1000</f>
        <v>0</v>
      </c>
      <c r="AC74" s="172">
        <f>T7</f>
        <v>0</v>
      </c>
      <c r="AD74" s="173">
        <f>X7</f>
        <v>0</v>
      </c>
      <c r="AE74" s="14"/>
      <c r="AF74" s="168"/>
      <c r="AG74" s="1" t="s">
        <v>20</v>
      </c>
      <c r="AI74" s="9">
        <f>AK2*AM2*AI63/1000</f>
        <v>-291.64800000000002</v>
      </c>
      <c r="AJ74" s="9">
        <f>AK2*AM2*AJ63/1000</f>
        <v>-162.4896</v>
      </c>
      <c r="AK74" s="9">
        <f>AK2*AM2*AK63/1000</f>
        <v>-208.32</v>
      </c>
      <c r="AL74" s="9">
        <f>AK2*AM2*AL63/1000</f>
        <v>0</v>
      </c>
      <c r="AM74" s="9">
        <f>AK2*AM2*AM63/1000</f>
        <v>0</v>
      </c>
      <c r="AN74" s="9">
        <f>AK2*AM2*AN63/1000</f>
        <v>33.479999999999997</v>
      </c>
      <c r="AO74" s="9">
        <f>AK2*AM2*AO63/1000</f>
        <v>0</v>
      </c>
      <c r="AP74" s="9">
        <f>AK2*AM2*AP63/1000</f>
        <v>0</v>
      </c>
      <c r="AQ74" s="9">
        <f>AK2*AM2*AQ63/1000</f>
        <v>0</v>
      </c>
      <c r="AR74" s="172">
        <f>AI7</f>
        <v>0</v>
      </c>
      <c r="AS74" s="173">
        <f>AM7</f>
        <v>0</v>
      </c>
      <c r="AT74" s="14"/>
      <c r="AU74" s="168"/>
      <c r="AV74" s="1" t="s">
        <v>20</v>
      </c>
      <c r="AX74" s="9">
        <f>AZ2*BB2*AX63/1000</f>
        <v>-221.76</v>
      </c>
      <c r="AY74" s="9">
        <f>AZ2*BB2*AY63/1000</f>
        <v>-123.55200000000001</v>
      </c>
      <c r="AZ74" s="9">
        <f>AZ2*BB2*AZ63/1000</f>
        <v>-158.4</v>
      </c>
      <c r="BA74" s="9">
        <f>AZ2*BB2*BA63/1000</f>
        <v>0</v>
      </c>
      <c r="BB74" s="9">
        <f>AZ2*BB2*BB63/1000</f>
        <v>0</v>
      </c>
      <c r="BC74" s="9">
        <f>AZ2*BB2*BC63/1000</f>
        <v>32.4</v>
      </c>
      <c r="BD74" s="9">
        <f>AZ2*BB2*BD63/1000</f>
        <v>0</v>
      </c>
      <c r="BE74" s="9">
        <f>AZ2*BB2*BE63/1000</f>
        <v>0</v>
      </c>
      <c r="BF74" s="9">
        <f>AZ2*BB2*BF63/1000</f>
        <v>0</v>
      </c>
      <c r="BG74" s="172">
        <f>AX7</f>
        <v>0</v>
      </c>
      <c r="BH74" s="173">
        <f>BB7</f>
        <v>0</v>
      </c>
      <c r="BI74" s="14"/>
      <c r="BJ74" s="168"/>
      <c r="BK74" s="1" t="s">
        <v>20</v>
      </c>
      <c r="BM74" s="9">
        <f>BO2*BQ2*BM63/1000</f>
        <v>-145.82400000000001</v>
      </c>
      <c r="BN74" s="9">
        <f>BO2*BQ2*BN63/1000</f>
        <v>-81.244799999999998</v>
      </c>
      <c r="BO74" s="9">
        <f>BO2*BQ2*BO63/1000</f>
        <v>-104.16</v>
      </c>
      <c r="BP74" s="9">
        <f>BO2*BQ2*BP63/1000</f>
        <v>0</v>
      </c>
      <c r="BQ74" s="9">
        <f>BO2*BQ2*BQ63/1000</f>
        <v>0</v>
      </c>
      <c r="BR74" s="9">
        <f>BO2*BQ2*BR63/1000</f>
        <v>33.479999999999997</v>
      </c>
      <c r="BS74" s="9">
        <f>BO2*BQ2*BS63/1000</f>
        <v>0</v>
      </c>
      <c r="BT74" s="9">
        <f>BO2*BQ2*BT63/1000</f>
        <v>0</v>
      </c>
      <c r="BU74" s="9">
        <f>BO2*BQ2*BU63/1000</f>
        <v>0</v>
      </c>
      <c r="BV74" s="172">
        <f>BM7</f>
        <v>0</v>
      </c>
      <c r="BW74" s="173">
        <f>BQ7</f>
        <v>0</v>
      </c>
      <c r="BX74" s="14"/>
      <c r="BY74" s="168"/>
      <c r="BZ74" s="1" t="s">
        <v>20</v>
      </c>
      <c r="CB74" s="9">
        <f>CD2*CF2*CB63/1000</f>
        <v>-60.48</v>
      </c>
      <c r="CC74" s="9">
        <f>CD2*CF2*CC63/1000</f>
        <v>-33.695999999999998</v>
      </c>
      <c r="CD74" s="9">
        <f>CD2*CF2*CD63/1000</f>
        <v>-43.2</v>
      </c>
      <c r="CE74" s="9">
        <f>CD2*CF2*CE63/1000</f>
        <v>0</v>
      </c>
      <c r="CF74" s="9">
        <f>CD2*CF2*CF63/1000</f>
        <v>0</v>
      </c>
      <c r="CG74" s="9">
        <f>CD2*CF2*CG63/1000</f>
        <v>32.4</v>
      </c>
      <c r="CH74" s="9">
        <f>CD2*CF2*CH63/1000</f>
        <v>0</v>
      </c>
      <c r="CI74" s="9">
        <f>CD2*CF2*CI63/1000</f>
        <v>0</v>
      </c>
      <c r="CJ74" s="9">
        <f>CD2*CF2*CJ63/1000</f>
        <v>0</v>
      </c>
      <c r="CK74" s="172">
        <f>CB7</f>
        <v>0</v>
      </c>
      <c r="CL74" s="173">
        <f>CF7</f>
        <v>0</v>
      </c>
      <c r="CM74" s="14"/>
      <c r="CN74" s="168"/>
      <c r="CO74" s="1" t="s">
        <v>20</v>
      </c>
      <c r="CQ74" s="9">
        <f>CS2*CU2*CQ63/1000</f>
        <v>-20.832000000000001</v>
      </c>
      <c r="CR74" s="9">
        <f>CS2*CU2*CR63/1000</f>
        <v>-11.606399999999999</v>
      </c>
      <c r="CS74" s="9">
        <f>CS2*CU2*CS63/1000</f>
        <v>-14.88</v>
      </c>
      <c r="CT74" s="9">
        <f>CS2*CU2*CT63/1000</f>
        <v>0</v>
      </c>
      <c r="CU74" s="9">
        <f>CS2*CU2*CU63/1000</f>
        <v>0</v>
      </c>
      <c r="CV74" s="9">
        <f>CS2*CU2*CV63/1000</f>
        <v>33.479999999999997</v>
      </c>
      <c r="CW74" s="9">
        <f>CS2*CU2*CW63/1000</f>
        <v>0</v>
      </c>
      <c r="CX74" s="9">
        <f>CS2*CU2*CX63/1000</f>
        <v>0</v>
      </c>
      <c r="CY74" s="9">
        <f>CS2*CU2*CY63/1000</f>
        <v>0</v>
      </c>
      <c r="CZ74" s="172">
        <f>CQ7</f>
        <v>0</v>
      </c>
      <c r="DA74" s="173">
        <f>CU7</f>
        <v>0</v>
      </c>
      <c r="DB74" s="14"/>
      <c r="DC74" s="168"/>
      <c r="DD74" s="1" t="s">
        <v>20</v>
      </c>
      <c r="DF74" s="9">
        <f>DH2*DJ2*DF63/1000</f>
        <v>-41.664000000000001</v>
      </c>
      <c r="DG74" s="9">
        <f>DH2*DJ2*DG63/1000</f>
        <v>-23.212799999999998</v>
      </c>
      <c r="DH74" s="9">
        <f>DH2*DJ2*DH63/1000</f>
        <v>-29.76</v>
      </c>
      <c r="DI74" s="9">
        <f>DH2*DJ2*DI63/1000</f>
        <v>0</v>
      </c>
      <c r="DJ74" s="9">
        <f>DH2*DJ2*DJ63/1000</f>
        <v>0</v>
      </c>
      <c r="DK74" s="9">
        <f>DH2*DJ2*DK63/1000</f>
        <v>33.479999999999997</v>
      </c>
      <c r="DL74" s="9">
        <f>DH2*DJ2*DL63/1000</f>
        <v>0</v>
      </c>
      <c r="DM74" s="9">
        <f>DH2*DJ2*DM63/1000</f>
        <v>0</v>
      </c>
      <c r="DN74" s="9">
        <f>DH2*DJ2*DN63/1000</f>
        <v>0</v>
      </c>
      <c r="DO74" s="172">
        <f>DF7</f>
        <v>0</v>
      </c>
      <c r="DP74" s="173">
        <f>DJ7</f>
        <v>0</v>
      </c>
      <c r="DQ74" s="14"/>
      <c r="DR74" s="168"/>
      <c r="DS74" s="1" t="s">
        <v>20</v>
      </c>
      <c r="DU74" s="9">
        <f>DW2*DY2*DU63/1000</f>
        <v>-100.8</v>
      </c>
      <c r="DV74" s="9">
        <f>DW2*DY2*DV63/1000</f>
        <v>-56.16</v>
      </c>
      <c r="DW74" s="9">
        <f>DW2*DY2*DW63/1000</f>
        <v>-72</v>
      </c>
      <c r="DX74" s="9">
        <f>DW2*DY2*DX63/1000</f>
        <v>0</v>
      </c>
      <c r="DY74" s="9">
        <f>DW2*DY2*DY63/1000</f>
        <v>0</v>
      </c>
      <c r="DZ74" s="9">
        <f>DW2*DY2*DZ63/1000</f>
        <v>32.4</v>
      </c>
      <c r="EA74" s="9">
        <f>DW2*DY2*EA63/1000</f>
        <v>0</v>
      </c>
      <c r="EB74" s="9">
        <f>DW2*DY2*EB63/1000</f>
        <v>0</v>
      </c>
      <c r="EC74" s="9">
        <f>DW2*DY2*EC63/1000</f>
        <v>0</v>
      </c>
      <c r="ED74" s="172">
        <f>DU7</f>
        <v>0</v>
      </c>
      <c r="EE74" s="173">
        <f>DY7</f>
        <v>0</v>
      </c>
      <c r="EF74" s="14"/>
      <c r="EG74" s="168"/>
      <c r="EH74" s="1" t="s">
        <v>20</v>
      </c>
      <c r="EJ74" s="9">
        <f>EL2*EN2*EJ63/1000</f>
        <v>-187.488</v>
      </c>
      <c r="EK74" s="9">
        <f>EL2*EN2*EK63/1000</f>
        <v>-104.4576</v>
      </c>
      <c r="EL74" s="9">
        <f>EL2*EN2*EL63/1000</f>
        <v>-133.91999999999999</v>
      </c>
      <c r="EM74" s="9">
        <f>EL2*EN2*EM63/1000</f>
        <v>0</v>
      </c>
      <c r="EN74" s="9">
        <f>EL2*EN2*EN63/1000</f>
        <v>0</v>
      </c>
      <c r="EO74" s="9">
        <f>EL2*EN2*EO63/1000</f>
        <v>33.479999999999997</v>
      </c>
      <c r="EP74" s="9">
        <f>EL2*EN2*EP63/1000</f>
        <v>0</v>
      </c>
      <c r="EQ74" s="9">
        <f>EL2*EN2*EQ63/1000</f>
        <v>0</v>
      </c>
      <c r="ER74" s="9">
        <f>EL2*EN2*ER63/1000</f>
        <v>0</v>
      </c>
      <c r="ES74" s="172">
        <f>EJ7</f>
        <v>0</v>
      </c>
      <c r="ET74" s="173">
        <f>EN7</f>
        <v>0</v>
      </c>
      <c r="EU74" s="14"/>
      <c r="EV74" s="168"/>
      <c r="EW74" s="1" t="s">
        <v>20</v>
      </c>
      <c r="EY74" s="9">
        <f>FA2*FC2*EY63/1000</f>
        <v>-282.24</v>
      </c>
      <c r="EZ74" s="9">
        <f>FA2*FC2*EZ63/1000</f>
        <v>-157.24799999999999</v>
      </c>
      <c r="FA74" s="9">
        <f>FA2*FC2*FA63/1000</f>
        <v>-201.6</v>
      </c>
      <c r="FB74" s="9">
        <f>FA2*FC2*FB63/1000</f>
        <v>0</v>
      </c>
      <c r="FC74" s="9">
        <f>FA2*FC2*FC63/1000</f>
        <v>0</v>
      </c>
      <c r="FD74" s="9">
        <f>FA2*FC2*FD63/1000</f>
        <v>32.4</v>
      </c>
      <c r="FE74" s="9">
        <f>FA2*FC2*FE63/1000</f>
        <v>0</v>
      </c>
      <c r="FF74" s="9">
        <f>FA2*FC2*FF63/1000</f>
        <v>0</v>
      </c>
      <c r="FG74" s="9">
        <f>FA2*FC2*FG63/1000</f>
        <v>0</v>
      </c>
      <c r="FH74" s="172">
        <f>EY7</f>
        <v>0</v>
      </c>
      <c r="FI74" s="173">
        <f>FC7</f>
        <v>0</v>
      </c>
      <c r="FJ74" s="14"/>
      <c r="FK74" s="168"/>
      <c r="FL74" s="1" t="s">
        <v>20</v>
      </c>
      <c r="FN74" s="9">
        <f>FP2*FR2*FN63/1000</f>
        <v>-333.31200000000001</v>
      </c>
      <c r="FO74" s="9">
        <f>FP2*FR2*FO63/1000</f>
        <v>-185.70239999999998</v>
      </c>
      <c r="FP74" s="9">
        <f>FP2*FR2*FP63/1000</f>
        <v>-238.08</v>
      </c>
      <c r="FQ74" s="9">
        <f>FP2*FR2*FQ63/1000</f>
        <v>0</v>
      </c>
      <c r="FR74" s="9">
        <f>FP2*FR2*FR63/1000</f>
        <v>0</v>
      </c>
      <c r="FS74" s="9">
        <f>FP2*FR2*FS63/1000</f>
        <v>33.479999999999997</v>
      </c>
      <c r="FT74" s="9">
        <f>FP2*FR2*FT63/1000</f>
        <v>0</v>
      </c>
      <c r="FU74" s="9">
        <f>FP2*FR2*FU63/1000</f>
        <v>0</v>
      </c>
      <c r="FV74" s="9">
        <f>FP2*FR2*FV63/1000</f>
        <v>0</v>
      </c>
      <c r="FW74" s="172">
        <f>FN7</f>
        <v>0</v>
      </c>
      <c r="FX74" s="173">
        <f>FR7</f>
        <v>0</v>
      </c>
      <c r="FY74" s="14"/>
      <c r="FZ74" s="144"/>
    </row>
    <row r="75" spans="2:182" x14ac:dyDescent="0.2">
      <c r="B75" s="168"/>
      <c r="C75" s="1" t="s">
        <v>21</v>
      </c>
      <c r="E75" s="9">
        <f>G2*I2*E64/1000</f>
        <v>-989.52</v>
      </c>
      <c r="F75" s="9">
        <f>G2*I2*F64/1000</f>
        <v>0</v>
      </c>
      <c r="G75" s="9">
        <f>G2*I2*G64/1000</f>
        <v>-282.72000000000003</v>
      </c>
      <c r="H75" s="9">
        <f>G2*I2*H64/1000</f>
        <v>-14.135999999999999</v>
      </c>
      <c r="I75" s="9">
        <f>G2*I2*I64/1000</f>
        <v>-33.479999999999997</v>
      </c>
      <c r="J75" s="9">
        <f>G2*I2*J64/1000</f>
        <v>0</v>
      </c>
      <c r="K75" s="9">
        <f>G2*I2*K64/1000</f>
        <v>33.479999999999997</v>
      </c>
      <c r="L75" s="9">
        <f>G2*I2*L64/1000</f>
        <v>0</v>
      </c>
      <c r="M75" s="9">
        <f>G2*I2*M64/1000</f>
        <v>0</v>
      </c>
      <c r="N75" s="172">
        <f t="shared" ref="N75:N77" si="227">E8</f>
        <v>0</v>
      </c>
      <c r="O75" s="173">
        <f t="shared" ref="O75:O77" si="228">I8</f>
        <v>0</v>
      </c>
      <c r="P75" s="14"/>
      <c r="Q75" s="168"/>
      <c r="R75" s="1" t="s">
        <v>21</v>
      </c>
      <c r="T75" s="9">
        <f>V2*X2*T64/1000</f>
        <v>-854.28</v>
      </c>
      <c r="U75" s="9">
        <f>V2*X2*U64/1000</f>
        <v>0</v>
      </c>
      <c r="V75" s="9">
        <f>V2*X2*V64/1000</f>
        <v>-244.08</v>
      </c>
      <c r="W75" s="9">
        <f>V2*X2*W64/1000</f>
        <v>-12.204000000000001</v>
      </c>
      <c r="X75" s="9">
        <f>V2*X2*X64/1000</f>
        <v>-30.51</v>
      </c>
      <c r="Y75" s="9">
        <f>V2*X2*Y64/1000</f>
        <v>0</v>
      </c>
      <c r="Z75" s="9">
        <f>V2*X2*Z64/1000</f>
        <v>30.51</v>
      </c>
      <c r="AA75" s="9">
        <f>V2*X2*AA64/1000</f>
        <v>0</v>
      </c>
      <c r="AB75" s="9">
        <f>V2*X2*AB64/1000</f>
        <v>0</v>
      </c>
      <c r="AC75" s="172">
        <f t="shared" ref="AC75:AC77" si="229">T8</f>
        <v>0</v>
      </c>
      <c r="AD75" s="173">
        <f t="shared" ref="AD75:AD77" si="230">X8</f>
        <v>0</v>
      </c>
      <c r="AE75" s="14"/>
      <c r="AF75" s="168"/>
      <c r="AG75" s="1" t="s">
        <v>21</v>
      </c>
      <c r="AI75" s="9">
        <f>AK2*AM2*AI64/1000</f>
        <v>-781.2</v>
      </c>
      <c r="AJ75" s="9">
        <f>AK2*AM2*AJ64/1000</f>
        <v>0</v>
      </c>
      <c r="AK75" s="9">
        <f>AK2*AM2*AK64/1000</f>
        <v>-223.2</v>
      </c>
      <c r="AL75" s="9">
        <f>AK2*AM2*AL64/1000</f>
        <v>-11.16</v>
      </c>
      <c r="AM75" s="9">
        <f>AK2*AM2*AM64/1000</f>
        <v>-33.479999999999997</v>
      </c>
      <c r="AN75" s="9">
        <f>AK2*AM2*AN64/1000</f>
        <v>0</v>
      </c>
      <c r="AO75" s="9">
        <f>AK2*AM2*AO64/1000</f>
        <v>33.479999999999997</v>
      </c>
      <c r="AP75" s="9">
        <f>AK2*AM2*AP64/1000</f>
        <v>0</v>
      </c>
      <c r="AQ75" s="9">
        <f>AK2*AM2*AQ64/1000</f>
        <v>0</v>
      </c>
      <c r="AR75" s="172">
        <f t="shared" ref="AR75:AR77" si="231">AI8</f>
        <v>0</v>
      </c>
      <c r="AS75" s="173">
        <f t="shared" ref="AS75:AS77" si="232">AM8</f>
        <v>0</v>
      </c>
      <c r="AT75" s="14"/>
      <c r="AU75" s="168"/>
      <c r="AV75" s="1" t="s">
        <v>21</v>
      </c>
      <c r="AX75" s="9">
        <f>AZ2*BB2*AX64/1000</f>
        <v>-604.79999999999995</v>
      </c>
      <c r="AY75" s="9">
        <f>AZ2*BB2*AY64/1000</f>
        <v>0</v>
      </c>
      <c r="AZ75" s="9">
        <f>AZ2*BB2*AZ64/1000</f>
        <v>-172.8</v>
      </c>
      <c r="BA75" s="9">
        <f>AZ2*BB2*BA64/1000</f>
        <v>-8.64</v>
      </c>
      <c r="BB75" s="9">
        <f>AZ2*BB2*BB64/1000</f>
        <v>-32.4</v>
      </c>
      <c r="BC75" s="9">
        <f>AZ2*BB2*BC64/1000</f>
        <v>0</v>
      </c>
      <c r="BD75" s="9">
        <f>AZ2*BB2*BD64/1000</f>
        <v>32.4</v>
      </c>
      <c r="BE75" s="9">
        <f>AZ2*BB2*BE64/1000</f>
        <v>0</v>
      </c>
      <c r="BF75" s="9">
        <f>AZ2*BB2*BF64/1000</f>
        <v>0</v>
      </c>
      <c r="BG75" s="172">
        <f t="shared" ref="BG75:BG77" si="233">AX8</f>
        <v>0</v>
      </c>
      <c r="BH75" s="173">
        <f t="shared" ref="BH75:BH77" si="234">BB8</f>
        <v>0</v>
      </c>
      <c r="BI75" s="14"/>
      <c r="BJ75" s="168"/>
      <c r="BK75" s="1" t="s">
        <v>21</v>
      </c>
      <c r="BM75" s="9">
        <f>BO2*BQ2*BM64/1000</f>
        <v>-416.64</v>
      </c>
      <c r="BN75" s="9">
        <f>BO2*BQ2*BN64/1000</f>
        <v>0</v>
      </c>
      <c r="BO75" s="9">
        <f>BO2*BQ2*BO64/1000</f>
        <v>-119.04</v>
      </c>
      <c r="BP75" s="9">
        <f>BO2*BQ2*BP64/1000</f>
        <v>-5.952</v>
      </c>
      <c r="BQ75" s="9">
        <f>BO2*BQ2*BQ64/1000</f>
        <v>-33.479999999999997</v>
      </c>
      <c r="BR75" s="9">
        <f>BO2*BQ2*BR64/1000</f>
        <v>0</v>
      </c>
      <c r="BS75" s="9">
        <f>BO2*BQ2*BS64/1000</f>
        <v>33.479999999999997</v>
      </c>
      <c r="BT75" s="9">
        <f>BO2*BQ2*BT64/1000</f>
        <v>0</v>
      </c>
      <c r="BU75" s="9">
        <f>BO2*BQ2*BU64/1000</f>
        <v>0</v>
      </c>
      <c r="BV75" s="172">
        <f t="shared" ref="BV75:BV77" si="235">BM8</f>
        <v>0</v>
      </c>
      <c r="BW75" s="173">
        <f t="shared" ref="BW75:BW77" si="236">BQ8</f>
        <v>0</v>
      </c>
      <c r="BX75" s="14"/>
      <c r="BY75" s="168"/>
      <c r="BZ75" s="1" t="s">
        <v>21</v>
      </c>
      <c r="CB75" s="9">
        <f>CD2*CF2*CB64/1000</f>
        <v>-201.6</v>
      </c>
      <c r="CC75" s="9">
        <f>CD2*CF2*CC64/1000</f>
        <v>0</v>
      </c>
      <c r="CD75" s="9">
        <f>CD2*CF2*CD64/1000</f>
        <v>-57.6</v>
      </c>
      <c r="CE75" s="9">
        <f>CD2*CF2*CE64/1000</f>
        <v>-2.88</v>
      </c>
      <c r="CF75" s="9">
        <f>CD2*CF2*CF64/1000</f>
        <v>-32.4</v>
      </c>
      <c r="CG75" s="9">
        <f>CD2*CF2*CG64/1000</f>
        <v>0</v>
      </c>
      <c r="CH75" s="9">
        <f>CD2*CF2*CH64/1000</f>
        <v>32.4</v>
      </c>
      <c r="CI75" s="9">
        <f>CD2*CF2*CI64/1000</f>
        <v>0</v>
      </c>
      <c r="CJ75" s="9">
        <f>CD2*CF2*CJ64/1000</f>
        <v>0</v>
      </c>
      <c r="CK75" s="172">
        <f t="shared" ref="CK75:CK77" si="237">CB8</f>
        <v>0</v>
      </c>
      <c r="CL75" s="173">
        <f t="shared" ref="CL75:CL77" si="238">CF8</f>
        <v>0</v>
      </c>
      <c r="CM75" s="14"/>
      <c r="CN75" s="168"/>
      <c r="CO75" s="1" t="s">
        <v>21</v>
      </c>
      <c r="CQ75" s="9">
        <f>CS2*CU2*CQ64/1000</f>
        <v>-104.16</v>
      </c>
      <c r="CR75" s="9">
        <f>CS2*CU2*CR64/1000</f>
        <v>0</v>
      </c>
      <c r="CS75" s="9">
        <f>CS2*CU2*CS64/1000</f>
        <v>-29.76</v>
      </c>
      <c r="CT75" s="9">
        <f>CS2*CU2*CT64/1000</f>
        <v>-1.488</v>
      </c>
      <c r="CU75" s="9">
        <f>CS2*CU2*CU64/1000</f>
        <v>-33.479999999999997</v>
      </c>
      <c r="CV75" s="9">
        <f>CS2*CU2*CV64/1000</f>
        <v>0</v>
      </c>
      <c r="CW75" s="9">
        <f>CS2*CU2*CW64/1000</f>
        <v>33.479999999999997</v>
      </c>
      <c r="CX75" s="9">
        <f>CS2*CU2*CX64/1000</f>
        <v>0</v>
      </c>
      <c r="CY75" s="9">
        <f>CS2*CU2*CY64/1000</f>
        <v>0</v>
      </c>
      <c r="CZ75" s="172">
        <f t="shared" ref="CZ75:CZ77" si="239">CQ8</f>
        <v>0</v>
      </c>
      <c r="DA75" s="173">
        <f t="shared" ref="DA75:DA77" si="240">CU8</f>
        <v>0</v>
      </c>
      <c r="DB75" s="14"/>
      <c r="DC75" s="168"/>
      <c r="DD75" s="1" t="s">
        <v>21</v>
      </c>
      <c r="DF75" s="9">
        <f>DH2*DJ2*DF64/1000</f>
        <v>-156.24</v>
      </c>
      <c r="DG75" s="9">
        <f>DH2*DJ2*DG64/1000</f>
        <v>0</v>
      </c>
      <c r="DH75" s="9">
        <f>DH2*DJ2*DH64/1000</f>
        <v>-44.64</v>
      </c>
      <c r="DI75" s="9">
        <f>DH2*DJ2*DI64/1000</f>
        <v>-2.2320000000000002</v>
      </c>
      <c r="DJ75" s="9">
        <f>DH2*DJ2*DJ64/1000</f>
        <v>-33.479999999999997</v>
      </c>
      <c r="DK75" s="9">
        <f>DH2*DJ2*DK64/1000</f>
        <v>0</v>
      </c>
      <c r="DL75" s="9">
        <f>DH2*DJ2*DL64/1000</f>
        <v>33.479999999999997</v>
      </c>
      <c r="DM75" s="9">
        <f>DH2*DJ2*DM64/1000</f>
        <v>0</v>
      </c>
      <c r="DN75" s="9">
        <f>DH2*DJ2*DN64/1000</f>
        <v>0</v>
      </c>
      <c r="DO75" s="172">
        <f t="shared" ref="DO75:DO77" si="241">DF8</f>
        <v>0</v>
      </c>
      <c r="DP75" s="173">
        <f t="shared" ref="DP75:DP77" si="242">DJ8</f>
        <v>0</v>
      </c>
      <c r="DQ75" s="14"/>
      <c r="DR75" s="168"/>
      <c r="DS75" s="1" t="s">
        <v>21</v>
      </c>
      <c r="DU75" s="9">
        <f>DW2*DY2*DU64/1000</f>
        <v>-302.39999999999998</v>
      </c>
      <c r="DV75" s="9">
        <f>DW2*DY2*DV64/1000</f>
        <v>0</v>
      </c>
      <c r="DW75" s="9">
        <f>DW2*DY2*DW64/1000</f>
        <v>-86.4</v>
      </c>
      <c r="DX75" s="9">
        <f>DW2*DY2*DX64/1000</f>
        <v>-4.32</v>
      </c>
      <c r="DY75" s="9">
        <f>DW2*DY2*DY64/1000</f>
        <v>-32.4</v>
      </c>
      <c r="DZ75" s="9">
        <f>DW2*DY2*DZ64/1000</f>
        <v>0</v>
      </c>
      <c r="EA75" s="9">
        <f>DW2*DY2*EA64/1000</f>
        <v>32.4</v>
      </c>
      <c r="EB75" s="9">
        <f>DW2*DY2*EB64/1000</f>
        <v>0</v>
      </c>
      <c r="EC75" s="9">
        <f>DW2*DY2*EC64/1000</f>
        <v>0</v>
      </c>
      <c r="ED75" s="172">
        <f t="shared" ref="ED75:ED77" si="243">DU8</f>
        <v>0</v>
      </c>
      <c r="EE75" s="173">
        <f t="shared" ref="EE75:EE77" si="244">DY8</f>
        <v>0</v>
      </c>
      <c r="EF75" s="14"/>
      <c r="EG75" s="168"/>
      <c r="EH75" s="1" t="s">
        <v>21</v>
      </c>
      <c r="EJ75" s="9">
        <f>EL2*EN2*EJ64/1000</f>
        <v>-520.79999999999995</v>
      </c>
      <c r="EK75" s="9">
        <f>EL2*EN2*EK64/1000</f>
        <v>0</v>
      </c>
      <c r="EL75" s="9">
        <f>EL2*EN2*EL64/1000</f>
        <v>-148.80000000000001</v>
      </c>
      <c r="EM75" s="9">
        <f>EL2*EN2*EM64/1000</f>
        <v>-7.44</v>
      </c>
      <c r="EN75" s="9">
        <f>EL2*EN2*EN64/1000</f>
        <v>-33.479999999999997</v>
      </c>
      <c r="EO75" s="9">
        <f>EL2*EN2*EO64/1000</f>
        <v>0</v>
      </c>
      <c r="EP75" s="9">
        <f>EL2*EN2*EP64/1000</f>
        <v>33.479999999999997</v>
      </c>
      <c r="EQ75" s="9">
        <f>EL2*EN2*EQ64/1000</f>
        <v>0</v>
      </c>
      <c r="ER75" s="9">
        <f>EL2*EN2*ER64/1000</f>
        <v>0</v>
      </c>
      <c r="ES75" s="172">
        <f t="shared" ref="ES75:ES77" si="245">EJ8</f>
        <v>0</v>
      </c>
      <c r="ET75" s="173">
        <f t="shared" ref="ET75:ET77" si="246">EN8</f>
        <v>0</v>
      </c>
      <c r="EU75" s="14"/>
      <c r="EV75" s="168"/>
      <c r="EW75" s="1" t="s">
        <v>21</v>
      </c>
      <c r="EY75" s="9">
        <f>FA2*FC2*EY64/1000</f>
        <v>-756</v>
      </c>
      <c r="EZ75" s="9">
        <f>FA2*FC2*EZ64/1000</f>
        <v>0</v>
      </c>
      <c r="FA75" s="9">
        <f>FA2*FC2*FA64/1000</f>
        <v>-216</v>
      </c>
      <c r="FB75" s="9">
        <f>FA2*FC2*FB64/1000</f>
        <v>-10.8</v>
      </c>
      <c r="FC75" s="9">
        <f>FA2*FC2*FC64/1000</f>
        <v>-32.4</v>
      </c>
      <c r="FD75" s="9">
        <f>FA2*FC2*FD64/1000</f>
        <v>0</v>
      </c>
      <c r="FE75" s="9">
        <f>FA2*FC2*FE64/1000</f>
        <v>32.4</v>
      </c>
      <c r="FF75" s="9">
        <f>FA2*FC2*FF64/1000</f>
        <v>0</v>
      </c>
      <c r="FG75" s="9">
        <f>FA2*FC2*FG64/1000</f>
        <v>0</v>
      </c>
      <c r="FH75" s="172">
        <f t="shared" ref="FH75:FH77" si="247">EY8</f>
        <v>0</v>
      </c>
      <c r="FI75" s="173">
        <f t="shared" ref="FI75:FI77" si="248">FC8</f>
        <v>0</v>
      </c>
      <c r="FJ75" s="14"/>
      <c r="FK75" s="168"/>
      <c r="FL75" s="1" t="s">
        <v>21</v>
      </c>
      <c r="FN75" s="9">
        <f>FP2*FR2*FN64/1000</f>
        <v>-885.36</v>
      </c>
      <c r="FO75" s="9">
        <f>FP2*FR2*FO64/1000</f>
        <v>0</v>
      </c>
      <c r="FP75" s="9">
        <f>FP2*FR2*FP64/1000</f>
        <v>-252.96</v>
      </c>
      <c r="FQ75" s="9">
        <f>FP2*FR2*FQ64/1000</f>
        <v>-12.648</v>
      </c>
      <c r="FR75" s="9">
        <f>FP2*FR2*FR64/1000</f>
        <v>-33.479999999999997</v>
      </c>
      <c r="FS75" s="9">
        <f>FP2*FR2*FS64/1000</f>
        <v>0</v>
      </c>
      <c r="FT75" s="9">
        <f>FP2*FR2*FT64/1000</f>
        <v>33.479999999999997</v>
      </c>
      <c r="FU75" s="9">
        <f>FP2*FR2*FU64/1000</f>
        <v>0</v>
      </c>
      <c r="FV75" s="9">
        <f>FP2*FR2*FV64/1000</f>
        <v>0</v>
      </c>
      <c r="FW75" s="172">
        <f t="shared" ref="FW75:FW77" si="249">FN8</f>
        <v>0</v>
      </c>
      <c r="FX75" s="173">
        <f t="shared" ref="FX75:FX77" si="250">FR8</f>
        <v>0</v>
      </c>
      <c r="FY75" s="14"/>
      <c r="FZ75" s="144"/>
    </row>
    <row r="76" spans="2:182" x14ac:dyDescent="0.2">
      <c r="B76" s="168"/>
      <c r="C76" s="1" t="s">
        <v>27</v>
      </c>
      <c r="E76" s="9">
        <f>G2*I2*E65/1000</f>
        <v>-1041.5999999999999</v>
      </c>
      <c r="F76" s="9">
        <f>G2*I2*F65/1000</f>
        <v>0</v>
      </c>
      <c r="G76" s="9">
        <f>G2*I2*G65/1000</f>
        <v>-297.60000000000002</v>
      </c>
      <c r="H76" s="9">
        <f>G2*I2*H65/1000</f>
        <v>-74.400000000000006</v>
      </c>
      <c r="I76" s="9">
        <f>G2*I2*I65/1000</f>
        <v>0</v>
      </c>
      <c r="J76" s="9">
        <f>G2*I2*J65/1000</f>
        <v>-33.479999999999997</v>
      </c>
      <c r="K76" s="9">
        <f>G2*I2*K65/1000</f>
        <v>0</v>
      </c>
      <c r="L76" s="9">
        <f>G2*I2*L65/1000</f>
        <v>-223.64073090764671</v>
      </c>
      <c r="M76" s="9">
        <f>G2*I2*M65/1000</f>
        <v>0</v>
      </c>
      <c r="N76" s="172">
        <f t="shared" si="227"/>
        <v>0</v>
      </c>
      <c r="O76" s="173">
        <f t="shared" si="228"/>
        <v>0</v>
      </c>
      <c r="P76" s="14"/>
      <c r="Q76" s="168"/>
      <c r="R76" s="1" t="s">
        <v>27</v>
      </c>
      <c r="T76" s="9">
        <f>V2*X2*T65/1000</f>
        <v>-901.74</v>
      </c>
      <c r="U76" s="9">
        <f>V2*X2*U65/1000</f>
        <v>0</v>
      </c>
      <c r="V76" s="9">
        <f>V2*X2*V65/1000</f>
        <v>-257.64</v>
      </c>
      <c r="W76" s="9">
        <f>V2*X2*W65/1000</f>
        <v>-64.41</v>
      </c>
      <c r="X76" s="9">
        <f>V2*X2*X65/1000</f>
        <v>0</v>
      </c>
      <c r="Y76" s="9">
        <f>V2*X2*Y65/1000</f>
        <v>-30.51</v>
      </c>
      <c r="Z76" s="9">
        <f>V2*X2*Z65/1000</f>
        <v>0</v>
      </c>
      <c r="AA76" s="9">
        <f>V2*X2*AA65/1000</f>
        <v>-190.1746646943391</v>
      </c>
      <c r="AB76" s="9">
        <f>V2*X2*AB65/1000</f>
        <v>0</v>
      </c>
      <c r="AC76" s="172">
        <f t="shared" si="229"/>
        <v>0</v>
      </c>
      <c r="AD76" s="173">
        <f t="shared" si="230"/>
        <v>0</v>
      </c>
      <c r="AE76" s="14"/>
      <c r="AF76" s="168"/>
      <c r="AG76" s="1" t="s">
        <v>27</v>
      </c>
      <c r="AI76" s="9">
        <f>AK2*AM2*AI65/1000</f>
        <v>-833.28</v>
      </c>
      <c r="AJ76" s="9">
        <f>AK2*AM2*AJ65/1000</f>
        <v>0</v>
      </c>
      <c r="AK76" s="9">
        <f>AK2*AM2*AK65/1000</f>
        <v>-238.08</v>
      </c>
      <c r="AL76" s="9">
        <f>AK2*AM2*AL65/1000</f>
        <v>-59.52</v>
      </c>
      <c r="AM76" s="9">
        <f>AK2*AM2*AM65/1000</f>
        <v>0</v>
      </c>
      <c r="AN76" s="9">
        <f>AK2*AM2*AN65/1000</f>
        <v>-33.479999999999997</v>
      </c>
      <c r="AO76" s="9">
        <f>AK2*AM2*AO65/1000</f>
        <v>0</v>
      </c>
      <c r="AP76" s="9">
        <f>AK2*AM2*AP65/1000</f>
        <v>-188.96981128495764</v>
      </c>
      <c r="AQ76" s="9">
        <f>AK2*AM2*AQ65/1000</f>
        <v>0</v>
      </c>
      <c r="AR76" s="172">
        <f t="shared" si="231"/>
        <v>0</v>
      </c>
      <c r="AS76" s="173">
        <f t="shared" si="232"/>
        <v>0</v>
      </c>
      <c r="AT76" s="14"/>
      <c r="AU76" s="168"/>
      <c r="AV76" s="1" t="s">
        <v>27</v>
      </c>
      <c r="AX76" s="9">
        <f>AZ2*BB2*AX65/1000</f>
        <v>-655.20000000000005</v>
      </c>
      <c r="AY76" s="9">
        <f>AZ2*BB2*AY65/1000</f>
        <v>0</v>
      </c>
      <c r="AZ76" s="9">
        <f>AZ2*BB2*AZ65/1000</f>
        <v>-187.2</v>
      </c>
      <c r="BA76" s="9">
        <f>AZ2*BB2*BA65/1000</f>
        <v>-46.8</v>
      </c>
      <c r="BB76" s="9">
        <f>AZ2*BB2*BB65/1000</f>
        <v>0</v>
      </c>
      <c r="BC76" s="9">
        <f>AZ2*BB2*BC65/1000</f>
        <v>-32.4</v>
      </c>
      <c r="BD76" s="9">
        <f>AZ2*BB2*BD65/1000</f>
        <v>0</v>
      </c>
      <c r="BE76" s="9">
        <f>AZ2*BB2*BE65/1000</f>
        <v>-151.62664184458205</v>
      </c>
      <c r="BF76" s="9">
        <f>AZ2*BB2*BF65/1000</f>
        <v>0</v>
      </c>
      <c r="BG76" s="172">
        <f t="shared" si="233"/>
        <v>0</v>
      </c>
      <c r="BH76" s="173">
        <f t="shared" si="234"/>
        <v>0</v>
      </c>
      <c r="BI76" s="14"/>
      <c r="BJ76" s="168"/>
      <c r="BK76" s="1" t="s">
        <v>27</v>
      </c>
      <c r="BM76" s="9">
        <f>BO2*BQ2*BM65/1000</f>
        <v>-468.72</v>
      </c>
      <c r="BN76" s="9">
        <f>BO2*BQ2*BN65/1000</f>
        <v>0</v>
      </c>
      <c r="BO76" s="9">
        <f>BO2*BQ2*BO65/1000</f>
        <v>-133.91999999999999</v>
      </c>
      <c r="BP76" s="9">
        <f>BO2*BQ2*BP65/1000</f>
        <v>-33.479999999999997</v>
      </c>
      <c r="BQ76" s="9">
        <f>BO2*BQ2*BQ65/1000</f>
        <v>0</v>
      </c>
      <c r="BR76" s="9">
        <f>BO2*BQ2*BR65/1000</f>
        <v>-33.479999999999997</v>
      </c>
      <c r="BS76" s="9">
        <f>BO2*BQ2*BS65/1000</f>
        <v>0</v>
      </c>
      <c r="BT76" s="9">
        <f>BO2*BQ2*BT65/1000</f>
        <v>-134.58146027379414</v>
      </c>
      <c r="BU76" s="9">
        <f>BO2*BQ2*BU65/1000</f>
        <v>0</v>
      </c>
      <c r="BV76" s="172">
        <f t="shared" si="235"/>
        <v>0</v>
      </c>
      <c r="BW76" s="173">
        <f t="shared" si="236"/>
        <v>0</v>
      </c>
      <c r="BX76" s="14"/>
      <c r="BY76" s="168"/>
      <c r="BZ76" s="1" t="s">
        <v>27</v>
      </c>
      <c r="CB76" s="9">
        <f>CD2*CF2*CB65/1000</f>
        <v>-252</v>
      </c>
      <c r="CC76" s="9">
        <f>CD2*CF2*CC65/1000</f>
        <v>0</v>
      </c>
      <c r="CD76" s="9">
        <f>CD2*CF2*CD65/1000</f>
        <v>-72</v>
      </c>
      <c r="CE76" s="9">
        <f>CD2*CF2*CE65/1000</f>
        <v>-18</v>
      </c>
      <c r="CF76" s="9">
        <f>CD2*CF2*CF65/1000</f>
        <v>0</v>
      </c>
      <c r="CG76" s="9">
        <f>CD2*CF2*CG65/1000</f>
        <v>-32.4</v>
      </c>
      <c r="CH76" s="9">
        <f>CD2*CF2*CH65/1000</f>
        <v>0</v>
      </c>
      <c r="CI76" s="9">
        <f>CD2*CF2*CI65/1000</f>
        <v>-108.85360384663286</v>
      </c>
      <c r="CJ76" s="9">
        <f>CD2*CF2*CJ65/1000</f>
        <v>0</v>
      </c>
      <c r="CK76" s="172">
        <f t="shared" si="237"/>
        <v>0</v>
      </c>
      <c r="CL76" s="173">
        <f t="shared" si="238"/>
        <v>0</v>
      </c>
      <c r="CM76" s="14"/>
      <c r="CN76" s="168"/>
      <c r="CO76" s="1" t="s">
        <v>27</v>
      </c>
      <c r="CQ76" s="9">
        <f>CS2*CU2*CQ65/1000</f>
        <v>-156.24</v>
      </c>
      <c r="CR76" s="9">
        <f>CS2*CU2*CR65/1000</f>
        <v>0</v>
      </c>
      <c r="CS76" s="9">
        <f>CS2*CU2*CS65/1000</f>
        <v>-44.64</v>
      </c>
      <c r="CT76" s="9">
        <f>CS2*CU2*CT65/1000</f>
        <v>-11.16</v>
      </c>
      <c r="CU76" s="9">
        <f>CS2*CU2*CU65/1000</f>
        <v>0</v>
      </c>
      <c r="CV76" s="9">
        <f>CS2*CU2*CV65/1000</f>
        <v>-33.479999999999997</v>
      </c>
      <c r="CW76" s="9">
        <f>CS2*CU2*CW65/1000</f>
        <v>0</v>
      </c>
      <c r="CX76" s="9">
        <f>CS2*CU2*CX65/1000</f>
        <v>-107.7181141539244</v>
      </c>
      <c r="CY76" s="9">
        <f>CS2*CU2*CY65/1000</f>
        <v>0</v>
      </c>
      <c r="CZ76" s="172">
        <f t="shared" si="239"/>
        <v>0</v>
      </c>
      <c r="DA76" s="173">
        <f t="shared" si="240"/>
        <v>0</v>
      </c>
      <c r="DB76" s="14"/>
      <c r="DC76" s="168"/>
      <c r="DD76" s="1" t="s">
        <v>27</v>
      </c>
      <c r="DF76" s="9">
        <f>DH2*DJ2*DF65/1000</f>
        <v>-208.32</v>
      </c>
      <c r="DG76" s="9">
        <f>DH2*DJ2*DG65/1000</f>
        <v>0</v>
      </c>
      <c r="DH76" s="9">
        <f>DH2*DJ2*DH65/1000</f>
        <v>-59.52</v>
      </c>
      <c r="DI76" s="9">
        <f>DH2*DJ2*DI65/1000</f>
        <v>-14.88</v>
      </c>
      <c r="DJ76" s="9">
        <f>DH2*DJ2*DJ65/1000</f>
        <v>0</v>
      </c>
      <c r="DK76" s="9">
        <f>DH2*DJ2*DK65/1000</f>
        <v>-33.479999999999997</v>
      </c>
      <c r="DL76" s="9">
        <f>DH2*DJ2*DL65/1000</f>
        <v>0</v>
      </c>
      <c r="DM76" s="9">
        <f>DH2*DJ2*DM65/1000</f>
        <v>-110.10008573105567</v>
      </c>
      <c r="DN76" s="9">
        <f>DH2*DJ2*DN65/1000</f>
        <v>0</v>
      </c>
      <c r="DO76" s="172">
        <f t="shared" si="241"/>
        <v>0</v>
      </c>
      <c r="DP76" s="173">
        <f t="shared" si="242"/>
        <v>0</v>
      </c>
      <c r="DQ76" s="14"/>
      <c r="DR76" s="168"/>
      <c r="DS76" s="1" t="s">
        <v>27</v>
      </c>
      <c r="DU76" s="9">
        <f>DW2*DY2*DU65/1000</f>
        <v>-352.8</v>
      </c>
      <c r="DV76" s="9">
        <f>DW2*DY2*DV65/1000</f>
        <v>0</v>
      </c>
      <c r="DW76" s="9">
        <f>DW2*DY2*DW65/1000</f>
        <v>-100.8</v>
      </c>
      <c r="DX76" s="9">
        <f>DW2*DY2*DX65/1000</f>
        <v>-25.2</v>
      </c>
      <c r="DY76" s="9">
        <f>DW2*DY2*DY65/1000</f>
        <v>0</v>
      </c>
      <c r="DZ76" s="9">
        <f>DW2*DY2*DZ65/1000</f>
        <v>-32.4</v>
      </c>
      <c r="EA76" s="9">
        <f>DW2*DY2*EA65/1000</f>
        <v>0</v>
      </c>
      <c r="EB76" s="9">
        <f>DW2*DY2*EB65/1000</f>
        <v>-125.6298552769663</v>
      </c>
      <c r="EC76" s="9">
        <f>DW2*DY2*EC65/1000</f>
        <v>0</v>
      </c>
      <c r="ED76" s="172">
        <f t="shared" si="243"/>
        <v>0</v>
      </c>
      <c r="EE76" s="173">
        <f t="shared" si="244"/>
        <v>0</v>
      </c>
      <c r="EF76" s="14"/>
      <c r="EG76" s="168"/>
      <c r="EH76" s="1" t="s">
        <v>27</v>
      </c>
      <c r="EJ76" s="9">
        <f>EL2*EN2*EJ65/1000</f>
        <v>-572.88</v>
      </c>
      <c r="EK76" s="9">
        <f>EL2*EN2*EK65/1000</f>
        <v>0</v>
      </c>
      <c r="EL76" s="9">
        <f>EL2*EN2*EL65/1000</f>
        <v>-163.68</v>
      </c>
      <c r="EM76" s="9">
        <f>EL2*EN2*EM65/1000</f>
        <v>-40.92</v>
      </c>
      <c r="EN76" s="9">
        <f>EL2*EN2*EN65/1000</f>
        <v>0</v>
      </c>
      <c r="EO76" s="9">
        <f>EL2*EN2*EO65/1000</f>
        <v>-33.479999999999997</v>
      </c>
      <c r="EP76" s="9">
        <f>EL2*EN2*EP65/1000</f>
        <v>0</v>
      </c>
      <c r="EQ76" s="9">
        <f>EL2*EN2*EQ65/1000</f>
        <v>-151.91692008513863</v>
      </c>
      <c r="ER76" s="9">
        <f>EL2*EN2*ER65/1000</f>
        <v>0</v>
      </c>
      <c r="ES76" s="172">
        <f t="shared" si="245"/>
        <v>0</v>
      </c>
      <c r="ET76" s="173">
        <f t="shared" si="246"/>
        <v>0</v>
      </c>
      <c r="EU76" s="14"/>
      <c r="EV76" s="168"/>
      <c r="EW76" s="1" t="s">
        <v>27</v>
      </c>
      <c r="EY76" s="9">
        <f>FA2*FC2*EY65/1000</f>
        <v>-806.4</v>
      </c>
      <c r="EZ76" s="9">
        <f>FA2*FC2*EZ65/1000</f>
        <v>0</v>
      </c>
      <c r="FA76" s="9">
        <f>FA2*FC2*FA65/1000</f>
        <v>-230.4</v>
      </c>
      <c r="FB76" s="9">
        <f>FA2*FC2*FB65/1000</f>
        <v>-57.6</v>
      </c>
      <c r="FC76" s="9">
        <f>FA2*FC2*FC65/1000</f>
        <v>0</v>
      </c>
      <c r="FD76" s="9">
        <f>FA2*FC2*FD65/1000</f>
        <v>-32.4</v>
      </c>
      <c r="FE76" s="9">
        <f>FA2*FC2*FE65/1000</f>
        <v>0</v>
      </c>
      <c r="FF76" s="9">
        <f>FA2*FC2*FF65/1000</f>
        <v>-170.70802705923569</v>
      </c>
      <c r="FG76" s="9">
        <f>FA2*FC2*FG65/1000</f>
        <v>0</v>
      </c>
      <c r="FH76" s="172">
        <f t="shared" si="247"/>
        <v>0</v>
      </c>
      <c r="FI76" s="173">
        <f t="shared" si="248"/>
        <v>0</v>
      </c>
      <c r="FJ76" s="14"/>
      <c r="FK76" s="168"/>
      <c r="FL76" s="1" t="s">
        <v>27</v>
      </c>
      <c r="FN76" s="9">
        <f>FP2*FR2*FN65/1000</f>
        <v>-937.44</v>
      </c>
      <c r="FO76" s="9">
        <f>FP2*FR2*FO65/1000</f>
        <v>0</v>
      </c>
      <c r="FP76" s="9">
        <f>FP2*FR2*FP65/1000</f>
        <v>-267.83999999999997</v>
      </c>
      <c r="FQ76" s="9">
        <f>FP2*FR2*FQ65/1000</f>
        <v>-66.959999999999994</v>
      </c>
      <c r="FR76" s="9">
        <f>FP2*FR2*FR65/1000</f>
        <v>0</v>
      </c>
      <c r="FS76" s="9">
        <f>FP2*FR2*FS65/1000</f>
        <v>-33.479999999999997</v>
      </c>
      <c r="FT76" s="9">
        <f>FP2*FR2*FT65/1000</f>
        <v>0</v>
      </c>
      <c r="FU76" s="9">
        <f>FP2*FR2*FU65/1000</f>
        <v>-193.73375443921952</v>
      </c>
      <c r="FV76" s="9">
        <f>FP2*FR2*FV65/1000</f>
        <v>0</v>
      </c>
      <c r="FW76" s="172">
        <f t="shared" si="249"/>
        <v>0</v>
      </c>
      <c r="FX76" s="173">
        <f t="shared" si="250"/>
        <v>0</v>
      </c>
      <c r="FY76" s="14"/>
      <c r="FZ76" s="144"/>
    </row>
    <row r="77" spans="2:182" x14ac:dyDescent="0.2">
      <c r="B77" s="168"/>
      <c r="C77" s="1" t="s">
        <v>19</v>
      </c>
      <c r="E77" s="9">
        <f>G2*I2*E66/1000</f>
        <v>-138.742883717621</v>
      </c>
      <c r="F77" s="9">
        <f>G2*I2*F66/1000</f>
        <v>0</v>
      </c>
      <c r="G77" s="9">
        <f>G2*I2*G66/1000</f>
        <v>-19.820411959660145</v>
      </c>
      <c r="H77" s="9">
        <f>G2*I2*H66/1000</f>
        <v>-19.820411959660145</v>
      </c>
      <c r="I77" s="9">
        <f>G2*I2*I66/1000</f>
        <v>0</v>
      </c>
      <c r="J77" s="9">
        <f>G2*I2*J66/1000</f>
        <v>0</v>
      </c>
      <c r="K77" s="9">
        <f>G2*I2*K66/1000</f>
        <v>223.64073090764671</v>
      </c>
      <c r="L77" s="9">
        <f>G2*I2*L66/1000</f>
        <v>0</v>
      </c>
      <c r="M77" s="9">
        <f>G2*I2*M66/1000</f>
        <v>-45.259136167713855</v>
      </c>
      <c r="N77" s="172">
        <f t="shared" si="227"/>
        <v>0</v>
      </c>
      <c r="O77" s="173">
        <f t="shared" si="228"/>
        <v>0</v>
      </c>
      <c r="P77" s="14"/>
      <c r="Q77" s="168"/>
      <c r="R77" s="1" t="s">
        <v>19</v>
      </c>
      <c r="T77" s="9">
        <f>V2*X2*T66/1000</f>
        <v>-121.18254876176117</v>
      </c>
      <c r="U77" s="9">
        <f>V2*X2*U66/1000</f>
        <v>0</v>
      </c>
      <c r="V77" s="9">
        <f>V2*X2*V66/1000</f>
        <v>-17.311792680251592</v>
      </c>
      <c r="W77" s="9">
        <f>V2*X2*W66/1000</f>
        <v>-17.311792680251592</v>
      </c>
      <c r="X77" s="9">
        <f>V2*X2*X66/1000</f>
        <v>0</v>
      </c>
      <c r="Y77" s="9">
        <f>V2*X2*Y66/1000</f>
        <v>0</v>
      </c>
      <c r="Z77" s="9">
        <f>V2*X2*Z66/1000</f>
        <v>190.1746646943391</v>
      </c>
      <c r="AA77" s="9">
        <f>V2*X2*AA66/1000</f>
        <v>0</v>
      </c>
      <c r="AB77" s="9">
        <f>V2*X2*AB66/1000</f>
        <v>-34.370304623901561</v>
      </c>
      <c r="AC77" s="172">
        <f t="shared" si="229"/>
        <v>0</v>
      </c>
      <c r="AD77" s="173">
        <f t="shared" si="230"/>
        <v>0</v>
      </c>
      <c r="AE77" s="14"/>
      <c r="AF77" s="168"/>
      <c r="AG77" s="1" t="s">
        <v>19</v>
      </c>
      <c r="AI77" s="9">
        <f>AK2*AM2*AI66/1000</f>
        <v>-107.86539204467985</v>
      </c>
      <c r="AJ77" s="9">
        <f>AK2*AM2*AJ66/1000</f>
        <v>0</v>
      </c>
      <c r="AK77" s="9">
        <f>AK2*AM2*AK66/1000</f>
        <v>-15.409341720668548</v>
      </c>
      <c r="AL77" s="9">
        <f>AK2*AM2*AL66/1000</f>
        <v>-15.409341720668548</v>
      </c>
      <c r="AM77" s="9">
        <f>AK2*AM2*AM66/1000</f>
        <v>0</v>
      </c>
      <c r="AN77" s="9">
        <f>AK2*AM2*AN66/1000</f>
        <v>0</v>
      </c>
      <c r="AO77" s="9">
        <f>AK2*AM2*AO66/1000</f>
        <v>188.96981128495764</v>
      </c>
      <c r="AP77" s="9">
        <f>AK2*AM2*AP66/1000</f>
        <v>0</v>
      </c>
      <c r="AQ77" s="9">
        <f>AK2*AM2*AQ66/1000</f>
        <v>-50.287463463512069</v>
      </c>
      <c r="AR77" s="172">
        <f t="shared" si="231"/>
        <v>0</v>
      </c>
      <c r="AS77" s="173">
        <f t="shared" si="232"/>
        <v>0</v>
      </c>
      <c r="AT77" s="14"/>
      <c r="AU77" s="168"/>
      <c r="AV77" s="1" t="s">
        <v>19</v>
      </c>
      <c r="AX77" s="9">
        <f>AZ2*BB2*AX66/1000</f>
        <v>-83.867266981685589</v>
      </c>
      <c r="AY77" s="9">
        <f>AZ2*BB2*AY66/1000</f>
        <v>0</v>
      </c>
      <c r="AZ77" s="9">
        <f>AZ2*BB2*AZ66/1000</f>
        <v>-11.981038140240798</v>
      </c>
      <c r="BA77" s="9">
        <f>AZ2*BB2*BA66/1000</f>
        <v>-11.981038140240798</v>
      </c>
      <c r="BB77" s="9">
        <f>AZ2*BB2*BB66/1000</f>
        <v>0</v>
      </c>
      <c r="BC77" s="9">
        <f>AZ2*BB2*BC66/1000</f>
        <v>0</v>
      </c>
      <c r="BD77" s="9">
        <f>AZ2*BB2*BD66/1000</f>
        <v>151.62664184458205</v>
      </c>
      <c r="BE77" s="9">
        <f>AZ2*BB2*BE66/1000</f>
        <v>0</v>
      </c>
      <c r="BF77" s="9">
        <f>AZ2*BB2*BF66/1000</f>
        <v>-43.798623322875848</v>
      </c>
      <c r="BG77" s="172">
        <f t="shared" si="233"/>
        <v>0</v>
      </c>
      <c r="BH77" s="173">
        <f t="shared" si="234"/>
        <v>0</v>
      </c>
      <c r="BI77" s="14"/>
      <c r="BJ77" s="168"/>
      <c r="BK77" s="1" t="s">
        <v>19</v>
      </c>
      <c r="BM77" s="9">
        <f>BO2*BQ2*BM66/1000</f>
        <v>-51.87421235926405</v>
      </c>
      <c r="BN77" s="9">
        <f>BO2*BQ2*BN66/1000</f>
        <v>0</v>
      </c>
      <c r="BO77" s="9">
        <f>BO2*BQ2*BO66/1000</f>
        <v>-7.4106017656091501</v>
      </c>
      <c r="BP77" s="9">
        <f>BO2*BQ2*BP66/1000</f>
        <v>-7.4106017656091501</v>
      </c>
      <c r="BQ77" s="9">
        <f>BO2*BQ2*BQ66/1000</f>
        <v>0</v>
      </c>
      <c r="BR77" s="9">
        <f>BO2*BQ2*BR66/1000</f>
        <v>0</v>
      </c>
      <c r="BS77" s="9">
        <f>BO2*BQ2*BS66/1000</f>
        <v>134.58146027379414</v>
      </c>
      <c r="BT77" s="9">
        <f>BO2*BQ2*BT66/1000</f>
        <v>0</v>
      </c>
      <c r="BU77" s="9">
        <f>BO2*BQ2*BU66/1000</f>
        <v>-67.887167732869244</v>
      </c>
      <c r="BV77" s="172">
        <f t="shared" si="235"/>
        <v>0</v>
      </c>
      <c r="BW77" s="173">
        <f t="shared" si="236"/>
        <v>0</v>
      </c>
      <c r="BX77" s="14"/>
      <c r="BY77" s="168"/>
      <c r="BZ77" s="1" t="s">
        <v>19</v>
      </c>
      <c r="CB77" s="9">
        <f>CD2*CF2*CB66/1000</f>
        <v>-16.534434358825333</v>
      </c>
      <c r="CC77" s="9">
        <f>CD2*CF2*CC66/1000</f>
        <v>0</v>
      </c>
      <c r="CD77" s="9">
        <f>CD2*CF2*CD66/1000</f>
        <v>-2.3620620512607617</v>
      </c>
      <c r="CE77" s="9">
        <f>CD2*CF2*CE66/1000</f>
        <v>-2.3620620512607617</v>
      </c>
      <c r="CF77" s="9">
        <f>CD2*CF2*CF66/1000</f>
        <v>0</v>
      </c>
      <c r="CG77" s="9">
        <f>CD2*CF2*CG66/1000</f>
        <v>0</v>
      </c>
      <c r="CH77" s="9">
        <f>CD2*CF2*CH66/1000</f>
        <v>108.85360384663286</v>
      </c>
      <c r="CI77" s="9">
        <f>CD2*CF2*CI66/1000</f>
        <v>0</v>
      </c>
      <c r="CJ77" s="9">
        <f>CD2*CF2*CJ66/1000</f>
        <v>-87.595894869772351</v>
      </c>
      <c r="CK77" s="172">
        <f t="shared" si="237"/>
        <v>0</v>
      </c>
      <c r="CL77" s="173">
        <f t="shared" si="238"/>
        <v>0</v>
      </c>
      <c r="CM77" s="14"/>
      <c r="CN77" s="168"/>
      <c r="CO77" s="1" t="s">
        <v>19</v>
      </c>
      <c r="CQ77" s="9">
        <f>CS2*CU2*CQ66/1000</f>
        <v>2.2643021812209212</v>
      </c>
      <c r="CR77" s="9">
        <f>CS2*CU2*CR66/1000</f>
        <v>0</v>
      </c>
      <c r="CS77" s="9">
        <f>CS2*CU2*CS66/1000</f>
        <v>0.32347174017441732</v>
      </c>
      <c r="CT77" s="9">
        <f>CS2*CU2*CT66/1000</f>
        <v>0.32347174017441732</v>
      </c>
      <c r="CU77" s="9">
        <f>CS2*CU2*CU66/1000</f>
        <v>0</v>
      </c>
      <c r="CV77" s="9">
        <f>CS2*CU2*CV66/1000</f>
        <v>0</v>
      </c>
      <c r="CW77" s="9">
        <f>CS2*CU2*CW66/1000</f>
        <v>107.7181141539244</v>
      </c>
      <c r="CX77" s="9">
        <f>CS2*CU2*CX66/1000</f>
        <v>0</v>
      </c>
      <c r="CY77" s="9">
        <f>CS2*CU2*CY66/1000</f>
        <v>-110.63018468343036</v>
      </c>
      <c r="CZ77" s="172">
        <f t="shared" si="239"/>
        <v>0</v>
      </c>
      <c r="DA77" s="173">
        <f t="shared" si="240"/>
        <v>0</v>
      </c>
      <c r="DB77" s="14"/>
      <c r="DC77" s="168"/>
      <c r="DD77" s="1" t="s">
        <v>19</v>
      </c>
      <c r="DF77" s="9">
        <f>DH2*DJ2*DF66/1000</f>
        <v>-7.4106399947826818</v>
      </c>
      <c r="DG77" s="9">
        <f>DH2*DJ2*DG66/1000</f>
        <v>0</v>
      </c>
      <c r="DH77" s="9">
        <f>DH2*DJ2*DH66/1000</f>
        <v>-1.058662856397526</v>
      </c>
      <c r="DI77" s="9">
        <f>DH2*DJ2*DI66/1000</f>
        <v>-1.058662856397526</v>
      </c>
      <c r="DJ77" s="9">
        <f>DH2*DJ2*DJ66/1000</f>
        <v>0</v>
      </c>
      <c r="DK77" s="9">
        <f>DH2*DJ2*DK66/1000</f>
        <v>0</v>
      </c>
      <c r="DL77" s="9">
        <f>DH2*DJ2*DL66/1000</f>
        <v>110.10008573105567</v>
      </c>
      <c r="DM77" s="9">
        <f>DH2*DJ2*DM66/1000</f>
        <v>0</v>
      </c>
      <c r="DN77" s="9">
        <f>DH2*DJ2*DN66/1000</f>
        <v>-100.57297135776498</v>
      </c>
      <c r="DO77" s="172">
        <f t="shared" si="241"/>
        <v>0</v>
      </c>
      <c r="DP77" s="173">
        <f t="shared" si="242"/>
        <v>0</v>
      </c>
      <c r="DQ77" s="14"/>
      <c r="DR77" s="168"/>
      <c r="DS77" s="1" t="s">
        <v>19</v>
      </c>
      <c r="DU77" s="9">
        <f>DW2*DY2*DU66/1000</f>
        <v>-31.475156136054935</v>
      </c>
      <c r="DV77" s="9">
        <f>DW2*DY2*DV66/1000</f>
        <v>0</v>
      </c>
      <c r="DW77" s="9">
        <f>DW2*DY2*DW66/1000</f>
        <v>-4.4964508765792761</v>
      </c>
      <c r="DX77" s="9">
        <f>DW2*DY2*DX66/1000</f>
        <v>-4.4964508765792761</v>
      </c>
      <c r="DY77" s="9">
        <f>DW2*DY2*DY66/1000</f>
        <v>0</v>
      </c>
      <c r="DZ77" s="9">
        <f>DW2*DY2*DZ66/1000</f>
        <v>0</v>
      </c>
      <c r="EA77" s="9">
        <f>DW2*DY2*EA66/1000</f>
        <v>125.6298552769663</v>
      </c>
      <c r="EB77" s="9">
        <f>DW2*DY2*EB66/1000</f>
        <v>0</v>
      </c>
      <c r="EC77" s="9">
        <f>DW2*DY2*EC66/1000</f>
        <v>-85.162833275031289</v>
      </c>
      <c r="ED77" s="172">
        <f t="shared" si="243"/>
        <v>0</v>
      </c>
      <c r="EE77" s="173">
        <f t="shared" si="244"/>
        <v>0</v>
      </c>
      <c r="EF77" s="14"/>
      <c r="EG77" s="168"/>
      <c r="EH77" s="1" t="s">
        <v>19</v>
      </c>
      <c r="EJ77" s="9">
        <f>EL2*EN2*EJ66/1000</f>
        <v>-67.312958195734637</v>
      </c>
      <c r="EK77" s="9">
        <f>EL2*EN2*EK66/1000</f>
        <v>0</v>
      </c>
      <c r="EL77" s="9">
        <f>EL2*EN2*EL66/1000</f>
        <v>-9.6161368851049485</v>
      </c>
      <c r="EM77" s="9">
        <f>EL2*EN2*EM66/1000</f>
        <v>-9.6161368851049485</v>
      </c>
      <c r="EN77" s="9">
        <f>EL2*EN2*EN66/1000</f>
        <v>0</v>
      </c>
      <c r="EO77" s="9">
        <f>EL2*EN2*EO66/1000</f>
        <v>0</v>
      </c>
      <c r="EP77" s="9">
        <f>EL2*EN2*EP66/1000</f>
        <v>151.91692008513863</v>
      </c>
      <c r="EQ77" s="9">
        <f>EL2*EN2*EQ66/1000</f>
        <v>0</v>
      </c>
      <c r="ER77" s="9">
        <f>EL2*EN2*ER66/1000</f>
        <v>-65.373004084970134</v>
      </c>
      <c r="ES77" s="172">
        <f t="shared" si="245"/>
        <v>0</v>
      </c>
      <c r="ET77" s="173">
        <f t="shared" si="246"/>
        <v>0</v>
      </c>
      <c r="EU77" s="14"/>
      <c r="EV77" s="168"/>
      <c r="EW77" s="1" t="s">
        <v>19</v>
      </c>
      <c r="EY77" s="9">
        <f>FA2*FC2*EY66/1000</f>
        <v>-108.17083602601556</v>
      </c>
      <c r="EZ77" s="9">
        <f>FA2*FC2*EZ66/1000</f>
        <v>0</v>
      </c>
      <c r="FA77" s="9">
        <f>FA2*FC2*FA66/1000</f>
        <v>-15.45297657514508</v>
      </c>
      <c r="FB77" s="9">
        <f>FA2*FC2*FB66/1000</f>
        <v>-15.45297657514508</v>
      </c>
      <c r="FC77" s="9">
        <f>FA2*FC2*FC66/1000</f>
        <v>0</v>
      </c>
      <c r="FD77" s="9">
        <f>FA2*FC2*FD66/1000</f>
        <v>0</v>
      </c>
      <c r="FE77" s="9">
        <f>FA2*FC2*FE66/1000</f>
        <v>170.70802705923569</v>
      </c>
      <c r="FF77" s="9">
        <f>FA2*FC2*FF66/1000</f>
        <v>0</v>
      </c>
      <c r="FG77" s="9">
        <f>FA2*FC2*FG66/1000</f>
        <v>-31.632774638782646</v>
      </c>
      <c r="FH77" s="172">
        <f t="shared" si="247"/>
        <v>0</v>
      </c>
      <c r="FI77" s="173">
        <f t="shared" si="248"/>
        <v>0</v>
      </c>
      <c r="FJ77" s="14"/>
      <c r="FK77" s="168"/>
      <c r="FL77" s="1" t="s">
        <v>19</v>
      </c>
      <c r="FN77" s="9">
        <f>FP2*FR2*FN66/1000</f>
        <v>-127.21527639668726</v>
      </c>
      <c r="FO77" s="9">
        <f>FP2*FR2*FO66/1000</f>
        <v>0</v>
      </c>
      <c r="FP77" s="9">
        <f>FP2*FR2*FP66/1000</f>
        <v>-18.173610913812468</v>
      </c>
      <c r="FQ77" s="9">
        <f>FP2*FR2*FQ66/1000</f>
        <v>-18.173610913812468</v>
      </c>
      <c r="FR77" s="9">
        <f>FP2*FR2*FR66/1000</f>
        <v>0</v>
      </c>
      <c r="FS77" s="9">
        <f>FP2*FR2*FS66/1000</f>
        <v>0</v>
      </c>
      <c r="FT77" s="9">
        <f>FP2*FR2*FT66/1000</f>
        <v>193.73375443921952</v>
      </c>
      <c r="FU77" s="9">
        <f>FP2*FR2*FU66/1000</f>
        <v>0</v>
      </c>
      <c r="FV77" s="9">
        <f>FP2*FR2*FV66/1000</f>
        <v>-30.173036812184328</v>
      </c>
      <c r="FW77" s="172">
        <f t="shared" si="249"/>
        <v>0</v>
      </c>
      <c r="FX77" s="173">
        <f t="shared" si="250"/>
        <v>0</v>
      </c>
      <c r="FY77" s="14"/>
      <c r="FZ77" s="144"/>
    </row>
    <row r="78" spans="2:182" x14ac:dyDescent="0.2">
      <c r="B78" s="168"/>
      <c r="C78" s="1" t="s">
        <v>35</v>
      </c>
      <c r="E78" s="9">
        <f>G2*I2*E67/1000</f>
        <v>0</v>
      </c>
      <c r="F78" s="9">
        <f>G2*I2*F67/1000</f>
        <v>0</v>
      </c>
      <c r="G78" s="9">
        <f>G2*I2*G67/1000</f>
        <v>0</v>
      </c>
      <c r="H78" s="9">
        <f>G2*I2*H67/1000</f>
        <v>0</v>
      </c>
      <c r="I78" s="9">
        <f>G2*I2*I67/1000</f>
        <v>0</v>
      </c>
      <c r="J78" s="9">
        <f>G2*I2*J67/1000</f>
        <v>0</v>
      </c>
      <c r="K78" s="9">
        <f>G2*I2*K67/1000</f>
        <v>0</v>
      </c>
      <c r="L78" s="9">
        <f>G2*I2*L67/1000</f>
        <v>45.259136167713855</v>
      </c>
      <c r="M78" s="9">
        <f>G2*I2*M67/1000</f>
        <v>0</v>
      </c>
      <c r="N78" s="13"/>
      <c r="O78" s="5"/>
      <c r="P78" s="14"/>
      <c r="Q78" s="168"/>
      <c r="R78" s="1" t="s">
        <v>35</v>
      </c>
      <c r="T78" s="9">
        <f>V2*X2*T67/1000</f>
        <v>0</v>
      </c>
      <c r="U78" s="9">
        <f>V2*X2*U67/1000</f>
        <v>0</v>
      </c>
      <c r="V78" s="9">
        <f>V2*X2*V67/1000</f>
        <v>0</v>
      </c>
      <c r="W78" s="9">
        <f>V2*X2*W67/1000</f>
        <v>0</v>
      </c>
      <c r="X78" s="9">
        <f>V2*X2*X67/1000</f>
        <v>0</v>
      </c>
      <c r="Y78" s="9">
        <f>V2*X2*Y67/1000</f>
        <v>0</v>
      </c>
      <c r="Z78" s="9">
        <f>V2*X2*Z67/1000</f>
        <v>0</v>
      </c>
      <c r="AA78" s="9">
        <f>V2*X2*AA67/1000</f>
        <v>34.370304623901561</v>
      </c>
      <c r="AB78" s="9">
        <f>V2*X2*AB67/1000</f>
        <v>0</v>
      </c>
      <c r="AC78" s="13"/>
      <c r="AD78" s="5"/>
      <c r="AE78" s="14"/>
      <c r="AF78" s="168"/>
      <c r="AG78" s="1" t="s">
        <v>35</v>
      </c>
      <c r="AI78" s="9">
        <f>AK2*AM2*AI67/1000</f>
        <v>0</v>
      </c>
      <c r="AJ78" s="9">
        <f>AK2*AM2*AJ67/1000</f>
        <v>0</v>
      </c>
      <c r="AK78" s="9">
        <f>AK2*AM2*AK67/1000</f>
        <v>0</v>
      </c>
      <c r="AL78" s="9">
        <f>AK2*AM2*AL67/1000</f>
        <v>0</v>
      </c>
      <c r="AM78" s="9">
        <f>AK2*AM2*AM67/1000</f>
        <v>0</v>
      </c>
      <c r="AN78" s="9">
        <f>AK2*AM2*AN67/1000</f>
        <v>0</v>
      </c>
      <c r="AO78" s="9">
        <f>AK2*AM2*AO67/1000</f>
        <v>0</v>
      </c>
      <c r="AP78" s="9">
        <f>AK2*AM2*AP67/1000</f>
        <v>50.287463463512069</v>
      </c>
      <c r="AQ78" s="9">
        <f>AK2*AM2*AQ67/1000</f>
        <v>0</v>
      </c>
      <c r="AR78" s="13"/>
      <c r="AS78" s="5"/>
      <c r="AT78" s="14"/>
      <c r="AU78" s="168"/>
      <c r="AV78" s="1" t="s">
        <v>35</v>
      </c>
      <c r="AX78" s="9">
        <f>AZ2*BB2*AX67/1000</f>
        <v>0</v>
      </c>
      <c r="AY78" s="9">
        <f>AZ2*BB2*AY67/1000</f>
        <v>0</v>
      </c>
      <c r="AZ78" s="9">
        <f>AZ2*BB2*AZ67/1000</f>
        <v>0</v>
      </c>
      <c r="BA78" s="9">
        <f>AZ2*BB2*BA67/1000</f>
        <v>0</v>
      </c>
      <c r="BB78" s="9">
        <f>AZ2*BB2*BB67/1000</f>
        <v>0</v>
      </c>
      <c r="BC78" s="9">
        <f>AZ2*BB2*BC67/1000</f>
        <v>0</v>
      </c>
      <c r="BD78" s="9">
        <f>AZ2*BB2*BD67/1000</f>
        <v>0</v>
      </c>
      <c r="BE78" s="9">
        <f>AZ2*BB2*BE67/1000</f>
        <v>43.798623322875848</v>
      </c>
      <c r="BF78" s="9">
        <f>AZ2*BB2*BF67/1000</f>
        <v>0</v>
      </c>
      <c r="BG78" s="13"/>
      <c r="BH78" s="5"/>
      <c r="BI78" s="14"/>
      <c r="BJ78" s="168"/>
      <c r="BK78" s="1" t="s">
        <v>35</v>
      </c>
      <c r="BM78" s="9">
        <f>BO2*BQ2*BM67/1000</f>
        <v>0</v>
      </c>
      <c r="BN78" s="9">
        <f>BO2*BQ2*BN67/1000</f>
        <v>0</v>
      </c>
      <c r="BO78" s="9">
        <f>BO2*BQ2*BO67/1000</f>
        <v>0</v>
      </c>
      <c r="BP78" s="9">
        <f>BO2*BQ2*BP67/1000</f>
        <v>0</v>
      </c>
      <c r="BQ78" s="9">
        <f>BO2*BQ2*BQ67/1000</f>
        <v>0</v>
      </c>
      <c r="BR78" s="9">
        <f>BO2*BQ2*BR67/1000</f>
        <v>0</v>
      </c>
      <c r="BS78" s="9">
        <f>BO2*BQ2*BS67/1000</f>
        <v>0</v>
      </c>
      <c r="BT78" s="9">
        <f>BO2*BQ2*BT67/1000</f>
        <v>67.887167732869244</v>
      </c>
      <c r="BU78" s="9">
        <f>BO2*BQ2*BU67/1000</f>
        <v>0</v>
      </c>
      <c r="BV78" s="13"/>
      <c r="BW78" s="5"/>
      <c r="BX78" s="14"/>
      <c r="BY78" s="168"/>
      <c r="BZ78" s="1" t="s">
        <v>35</v>
      </c>
      <c r="CB78" s="9">
        <f>CD2*CF2*CB67/1000</f>
        <v>0</v>
      </c>
      <c r="CC78" s="9">
        <f>CD2*CF2*CC67/1000</f>
        <v>0</v>
      </c>
      <c r="CD78" s="9">
        <f>CD2*CF2*CD67/1000</f>
        <v>0</v>
      </c>
      <c r="CE78" s="9">
        <f>CD2*CF2*CE67/1000</f>
        <v>0</v>
      </c>
      <c r="CF78" s="9">
        <f>CD2*CF2*CF67/1000</f>
        <v>0</v>
      </c>
      <c r="CG78" s="9">
        <f>CD2*CF2*CG67/1000</f>
        <v>0</v>
      </c>
      <c r="CH78" s="9">
        <f>CD2*CF2*CH67/1000</f>
        <v>0</v>
      </c>
      <c r="CI78" s="9">
        <f>CD2*CF2*CI67/1000</f>
        <v>87.595894869772351</v>
      </c>
      <c r="CJ78" s="9">
        <f>CD2*CF2*CJ67/1000</f>
        <v>0</v>
      </c>
      <c r="CK78" s="13"/>
      <c r="CL78" s="5"/>
      <c r="CM78" s="14"/>
      <c r="CN78" s="168"/>
      <c r="CO78" s="1" t="s">
        <v>35</v>
      </c>
      <c r="CQ78" s="9">
        <f>CS2*CU2*CQ67/1000</f>
        <v>0</v>
      </c>
      <c r="CR78" s="9">
        <f>CS2*CU2*CR67/1000</f>
        <v>0</v>
      </c>
      <c r="CS78" s="9">
        <f>CS2*CU2*CS67/1000</f>
        <v>0</v>
      </c>
      <c r="CT78" s="9">
        <f>CS2*CU2*CT67/1000</f>
        <v>0</v>
      </c>
      <c r="CU78" s="9">
        <f>CS2*CU2*CU67/1000</f>
        <v>0</v>
      </c>
      <c r="CV78" s="9">
        <f>CS2*CU2*CV67/1000</f>
        <v>0</v>
      </c>
      <c r="CW78" s="9">
        <f>CS2*CU2*CW67/1000</f>
        <v>0</v>
      </c>
      <c r="CX78" s="9">
        <f>CS2*CU2*CX67/1000</f>
        <v>110.63018468343036</v>
      </c>
      <c r="CY78" s="9">
        <f>CS2*CU2*CY67/1000</f>
        <v>0</v>
      </c>
      <c r="CZ78" s="13"/>
      <c r="DA78" s="5"/>
      <c r="DB78" s="14"/>
      <c r="DC78" s="168"/>
      <c r="DD78" s="1" t="s">
        <v>35</v>
      </c>
      <c r="DF78" s="9">
        <f>DH2*DJ2*DF67/1000</f>
        <v>0</v>
      </c>
      <c r="DG78" s="9">
        <f>DH2*DJ2*DG67/1000</f>
        <v>0</v>
      </c>
      <c r="DH78" s="9">
        <f>DH2*DJ2*DH67/1000</f>
        <v>0</v>
      </c>
      <c r="DI78" s="9">
        <f>DH2*DJ2*DI67/1000</f>
        <v>0</v>
      </c>
      <c r="DJ78" s="9">
        <f>DH2*DJ2*DJ67/1000</f>
        <v>0</v>
      </c>
      <c r="DK78" s="9">
        <f>DH2*DJ2*DK67/1000</f>
        <v>0</v>
      </c>
      <c r="DL78" s="9">
        <f>DH2*DJ2*DL67/1000</f>
        <v>0</v>
      </c>
      <c r="DM78" s="9">
        <f>DH2*DJ2*DM67/1000</f>
        <v>100.57297135776498</v>
      </c>
      <c r="DN78" s="9">
        <f>DH2*DJ2*DN67/1000</f>
        <v>0</v>
      </c>
      <c r="DO78" s="13"/>
      <c r="DP78" s="5"/>
      <c r="DQ78" s="14"/>
      <c r="DR78" s="168"/>
      <c r="DS78" s="1" t="s">
        <v>35</v>
      </c>
      <c r="DU78" s="9">
        <f>DW2*DY2*DU67/1000</f>
        <v>0</v>
      </c>
      <c r="DV78" s="9">
        <f>DW2*DY2*DV67/1000</f>
        <v>0</v>
      </c>
      <c r="DW78" s="9">
        <f>DW2*DY2*DW67/1000</f>
        <v>0</v>
      </c>
      <c r="DX78" s="9">
        <f>DW2*DY2*DX67/1000</f>
        <v>0</v>
      </c>
      <c r="DY78" s="9">
        <f>DW2*DY2*DY67/1000</f>
        <v>0</v>
      </c>
      <c r="DZ78" s="9">
        <f>DW2*DY2*DZ67/1000</f>
        <v>0</v>
      </c>
      <c r="EA78" s="9">
        <f>DW2*DY2*EA67/1000</f>
        <v>0</v>
      </c>
      <c r="EB78" s="9">
        <f>DW2*DY2*EB67/1000</f>
        <v>85.162833275031289</v>
      </c>
      <c r="EC78" s="9">
        <f>DW2*DY2*EC67/1000</f>
        <v>0</v>
      </c>
      <c r="ED78" s="13"/>
      <c r="EE78" s="5"/>
      <c r="EF78" s="14"/>
      <c r="EG78" s="168"/>
      <c r="EH78" s="1" t="s">
        <v>35</v>
      </c>
      <c r="EJ78" s="9">
        <f>EL2*EN2*EJ67/1000</f>
        <v>0</v>
      </c>
      <c r="EK78" s="9">
        <f>EL2*EN2*EK67/1000</f>
        <v>0</v>
      </c>
      <c r="EL78" s="9">
        <f>EL2*EN2*EL67/1000</f>
        <v>0</v>
      </c>
      <c r="EM78" s="9">
        <f>EL2*EN2*EM67/1000</f>
        <v>0</v>
      </c>
      <c r="EN78" s="9">
        <f>EL2*EN2*EN67/1000</f>
        <v>0</v>
      </c>
      <c r="EO78" s="9">
        <f>EL2*EN2*EO67/1000</f>
        <v>0</v>
      </c>
      <c r="EP78" s="9">
        <f>EL2*EN2*EP67/1000</f>
        <v>0</v>
      </c>
      <c r="EQ78" s="9">
        <f>EL2*EN2*EQ67/1000</f>
        <v>65.373004084970134</v>
      </c>
      <c r="ER78" s="9">
        <f>EL2*EN2*ER67/1000</f>
        <v>0</v>
      </c>
      <c r="ES78" s="13"/>
      <c r="ET78" s="5"/>
      <c r="EU78" s="14"/>
      <c r="EV78" s="168"/>
      <c r="EW78" s="1" t="s">
        <v>35</v>
      </c>
      <c r="EY78" s="9">
        <f>FA2*FC2*EY67/1000</f>
        <v>0</v>
      </c>
      <c r="EZ78" s="9">
        <f>FA2*FC2*EZ67/1000</f>
        <v>0</v>
      </c>
      <c r="FA78" s="9">
        <f>FA2*FC2*FA67/1000</f>
        <v>0</v>
      </c>
      <c r="FB78" s="9">
        <f>FA2*FC2*FB67/1000</f>
        <v>0</v>
      </c>
      <c r="FC78" s="9">
        <f>FA2*FC2*FC67/1000</f>
        <v>0</v>
      </c>
      <c r="FD78" s="9">
        <f>FA2*FC2*FD67/1000</f>
        <v>0</v>
      </c>
      <c r="FE78" s="9">
        <f>FA2*FC2*FE67/1000</f>
        <v>0</v>
      </c>
      <c r="FF78" s="9">
        <f>FA2*FC2*FF67/1000</f>
        <v>31.632774638782646</v>
      </c>
      <c r="FG78" s="9">
        <f>FA2*FC2*FG67/1000</f>
        <v>0</v>
      </c>
      <c r="FH78" s="13"/>
      <c r="FI78" s="5"/>
      <c r="FJ78" s="14"/>
      <c r="FK78" s="168"/>
      <c r="FL78" s="1" t="s">
        <v>35</v>
      </c>
      <c r="FN78" s="9">
        <f>FP2*FR2*FN67/1000</f>
        <v>0</v>
      </c>
      <c r="FO78" s="9">
        <f>FP2*FR2*FO67/1000</f>
        <v>0</v>
      </c>
      <c r="FP78" s="9">
        <f>FP2*FR2*FP67/1000</f>
        <v>0</v>
      </c>
      <c r="FQ78" s="9">
        <f>FP2*FR2*FQ67/1000</f>
        <v>0</v>
      </c>
      <c r="FR78" s="9">
        <f>FP2*FR2*FR67/1000</f>
        <v>0</v>
      </c>
      <c r="FS78" s="9">
        <f>FP2*FR2*FS67/1000</f>
        <v>0</v>
      </c>
      <c r="FT78" s="9">
        <f>FP2*FR2*FT67/1000</f>
        <v>0</v>
      </c>
      <c r="FU78" s="9">
        <f>FP2*FR2*FU67/1000</f>
        <v>30.173036812184328</v>
      </c>
      <c r="FV78" s="9">
        <f>FP2*FR2*FV67/1000</f>
        <v>0</v>
      </c>
      <c r="FW78" s="13"/>
      <c r="FX78" s="5"/>
      <c r="FY78" s="14"/>
      <c r="FZ78" s="144"/>
    </row>
    <row r="79" spans="2:182" x14ac:dyDescent="0.2">
      <c r="B79" s="168"/>
      <c r="C79" s="1" t="s">
        <v>33</v>
      </c>
      <c r="E79" s="13"/>
      <c r="F79" s="13"/>
      <c r="G79" s="13"/>
      <c r="H79" s="13"/>
      <c r="I79" s="172">
        <f>-N74</f>
        <v>0</v>
      </c>
      <c r="J79" s="172">
        <f>-N75</f>
        <v>0</v>
      </c>
      <c r="K79" s="172">
        <f>-N76</f>
        <v>0</v>
      </c>
      <c r="L79" s="172">
        <f>-N77</f>
        <v>0</v>
      </c>
      <c r="M79" s="13"/>
      <c r="N79" s="13"/>
      <c r="O79" s="5"/>
      <c r="P79" s="14"/>
      <c r="Q79" s="168"/>
      <c r="R79" s="1" t="s">
        <v>33</v>
      </c>
      <c r="T79" s="13"/>
      <c r="U79" s="13"/>
      <c r="V79" s="13"/>
      <c r="W79" s="13"/>
      <c r="X79" s="172">
        <f>-AC74</f>
        <v>0</v>
      </c>
      <c r="Y79" s="172">
        <f>-AC75</f>
        <v>0</v>
      </c>
      <c r="Z79" s="172">
        <f>-AC76</f>
        <v>0</v>
      </c>
      <c r="AA79" s="172">
        <f>-AC77</f>
        <v>0</v>
      </c>
      <c r="AB79" s="13"/>
      <c r="AC79" s="13"/>
      <c r="AD79" s="5"/>
      <c r="AE79" s="14"/>
      <c r="AF79" s="168"/>
      <c r="AG79" s="1" t="s">
        <v>33</v>
      </c>
      <c r="AI79" s="13"/>
      <c r="AJ79" s="13"/>
      <c r="AK79" s="13"/>
      <c r="AL79" s="13"/>
      <c r="AM79" s="172">
        <f>-AR74</f>
        <v>0</v>
      </c>
      <c r="AN79" s="172">
        <f>-AR75</f>
        <v>0</v>
      </c>
      <c r="AO79" s="172">
        <f>-AR76</f>
        <v>0</v>
      </c>
      <c r="AP79" s="172">
        <f>-AR77</f>
        <v>0</v>
      </c>
      <c r="AQ79" s="13"/>
      <c r="AR79" s="13"/>
      <c r="AS79" s="5"/>
      <c r="AT79" s="14"/>
      <c r="AU79" s="168"/>
      <c r="AV79" s="1" t="s">
        <v>33</v>
      </c>
      <c r="AX79" s="13"/>
      <c r="AY79" s="13"/>
      <c r="AZ79" s="13"/>
      <c r="BA79" s="13"/>
      <c r="BB79" s="172">
        <f>-BG74</f>
        <v>0</v>
      </c>
      <c r="BC79" s="172">
        <f>-BG75</f>
        <v>0</v>
      </c>
      <c r="BD79" s="172">
        <f>-BG76</f>
        <v>0</v>
      </c>
      <c r="BE79" s="172">
        <f>-BG77</f>
        <v>0</v>
      </c>
      <c r="BF79" s="13"/>
      <c r="BG79" s="13"/>
      <c r="BH79" s="5"/>
      <c r="BI79" s="14"/>
      <c r="BJ79" s="168"/>
      <c r="BK79" s="1" t="s">
        <v>33</v>
      </c>
      <c r="BM79" s="13"/>
      <c r="BN79" s="13"/>
      <c r="BO79" s="13"/>
      <c r="BP79" s="13"/>
      <c r="BQ79" s="172">
        <f>-BV74</f>
        <v>0</v>
      </c>
      <c r="BR79" s="172">
        <f>-BV75</f>
        <v>0</v>
      </c>
      <c r="BS79" s="172">
        <f>-BV76</f>
        <v>0</v>
      </c>
      <c r="BT79" s="172">
        <f>-BV77</f>
        <v>0</v>
      </c>
      <c r="BU79" s="13"/>
      <c r="BV79" s="13"/>
      <c r="BW79" s="5"/>
      <c r="BX79" s="14"/>
      <c r="BY79" s="168"/>
      <c r="BZ79" s="1" t="s">
        <v>33</v>
      </c>
      <c r="CB79" s="13"/>
      <c r="CC79" s="13"/>
      <c r="CD79" s="13"/>
      <c r="CE79" s="13"/>
      <c r="CF79" s="172">
        <f>-CK74</f>
        <v>0</v>
      </c>
      <c r="CG79" s="172">
        <f>-CK75</f>
        <v>0</v>
      </c>
      <c r="CH79" s="172">
        <f>-CK76</f>
        <v>0</v>
      </c>
      <c r="CI79" s="172">
        <f>-CK77</f>
        <v>0</v>
      </c>
      <c r="CJ79" s="13"/>
      <c r="CK79" s="13"/>
      <c r="CL79" s="5"/>
      <c r="CM79" s="14"/>
      <c r="CN79" s="168"/>
      <c r="CO79" s="1" t="s">
        <v>33</v>
      </c>
      <c r="CQ79" s="13"/>
      <c r="CR79" s="13"/>
      <c r="CS79" s="13"/>
      <c r="CT79" s="13"/>
      <c r="CU79" s="172">
        <f>-CZ74</f>
        <v>0</v>
      </c>
      <c r="CV79" s="172">
        <f>-CZ75</f>
        <v>0</v>
      </c>
      <c r="CW79" s="172">
        <f>-CZ76</f>
        <v>0</v>
      </c>
      <c r="CX79" s="172">
        <f>-CZ77</f>
        <v>0</v>
      </c>
      <c r="CY79" s="13"/>
      <c r="CZ79" s="13"/>
      <c r="DA79" s="5"/>
      <c r="DB79" s="14"/>
      <c r="DC79" s="168"/>
      <c r="DD79" s="1" t="s">
        <v>33</v>
      </c>
      <c r="DF79" s="13"/>
      <c r="DG79" s="13"/>
      <c r="DH79" s="13"/>
      <c r="DI79" s="13"/>
      <c r="DJ79" s="172">
        <f>-DO74</f>
        <v>0</v>
      </c>
      <c r="DK79" s="172">
        <f>-DO75</f>
        <v>0</v>
      </c>
      <c r="DL79" s="172">
        <f>-DO76</f>
        <v>0</v>
      </c>
      <c r="DM79" s="172">
        <f>-DO77</f>
        <v>0</v>
      </c>
      <c r="DN79" s="13"/>
      <c r="DO79" s="13"/>
      <c r="DP79" s="5"/>
      <c r="DQ79" s="14"/>
      <c r="DR79" s="168"/>
      <c r="DS79" s="1" t="s">
        <v>33</v>
      </c>
      <c r="DU79" s="13"/>
      <c r="DV79" s="13"/>
      <c r="DW79" s="13"/>
      <c r="DX79" s="13"/>
      <c r="DY79" s="172">
        <f>-ED74</f>
        <v>0</v>
      </c>
      <c r="DZ79" s="172">
        <f>-ED75</f>
        <v>0</v>
      </c>
      <c r="EA79" s="172">
        <f>-ED76</f>
        <v>0</v>
      </c>
      <c r="EB79" s="172">
        <f>-ED77</f>
        <v>0</v>
      </c>
      <c r="EC79" s="13"/>
      <c r="ED79" s="13"/>
      <c r="EE79" s="5"/>
      <c r="EF79" s="14"/>
      <c r="EG79" s="168"/>
      <c r="EH79" s="1" t="s">
        <v>33</v>
      </c>
      <c r="EJ79" s="13"/>
      <c r="EK79" s="13"/>
      <c r="EL79" s="13"/>
      <c r="EM79" s="13"/>
      <c r="EN79" s="172">
        <f>-ES74</f>
        <v>0</v>
      </c>
      <c r="EO79" s="172">
        <f>-ES75</f>
        <v>0</v>
      </c>
      <c r="EP79" s="172">
        <f>-ES76</f>
        <v>0</v>
      </c>
      <c r="EQ79" s="172">
        <f>-ES77</f>
        <v>0</v>
      </c>
      <c r="ER79" s="13"/>
      <c r="ES79" s="13"/>
      <c r="ET79" s="5"/>
      <c r="EU79" s="14"/>
      <c r="EV79" s="168"/>
      <c r="EW79" s="1" t="s">
        <v>33</v>
      </c>
      <c r="EY79" s="13"/>
      <c r="EZ79" s="13"/>
      <c r="FA79" s="13"/>
      <c r="FB79" s="13"/>
      <c r="FC79" s="172">
        <f>-FH74</f>
        <v>0</v>
      </c>
      <c r="FD79" s="172">
        <f>-FH75</f>
        <v>0</v>
      </c>
      <c r="FE79" s="172">
        <f>-FH76</f>
        <v>0</v>
      </c>
      <c r="FF79" s="172">
        <f>-FH77</f>
        <v>0</v>
      </c>
      <c r="FG79" s="13"/>
      <c r="FH79" s="13"/>
      <c r="FI79" s="5"/>
      <c r="FJ79" s="14"/>
      <c r="FK79" s="168"/>
      <c r="FL79" s="1" t="s">
        <v>33</v>
      </c>
      <c r="FN79" s="13"/>
      <c r="FO79" s="13"/>
      <c r="FP79" s="13"/>
      <c r="FQ79" s="13"/>
      <c r="FR79" s="172">
        <f>-FW74</f>
        <v>0</v>
      </c>
      <c r="FS79" s="172">
        <f>-FW75</f>
        <v>0</v>
      </c>
      <c r="FT79" s="172">
        <f>-FW76</f>
        <v>0</v>
      </c>
      <c r="FU79" s="172">
        <f>-FW77</f>
        <v>0</v>
      </c>
      <c r="FV79" s="13"/>
      <c r="FW79" s="13"/>
      <c r="FX79" s="5"/>
      <c r="FY79" s="14"/>
      <c r="FZ79" s="144"/>
    </row>
    <row r="80" spans="2:182" x14ac:dyDescent="0.2">
      <c r="B80" s="168"/>
      <c r="C80" s="1" t="s">
        <v>31</v>
      </c>
      <c r="E80" s="5"/>
      <c r="F80" s="5"/>
      <c r="G80" s="5"/>
      <c r="H80" s="5"/>
      <c r="I80" s="173">
        <f>-O74</f>
        <v>0</v>
      </c>
      <c r="J80" s="173">
        <f>-O75</f>
        <v>0</v>
      </c>
      <c r="K80" s="173">
        <f>-O76</f>
        <v>0</v>
      </c>
      <c r="L80" s="173">
        <f>-O77</f>
        <v>0</v>
      </c>
      <c r="M80" s="5"/>
      <c r="N80" s="5"/>
      <c r="O80" s="5"/>
      <c r="P80" s="14"/>
      <c r="Q80" s="168"/>
      <c r="R80" s="1" t="s">
        <v>31</v>
      </c>
      <c r="T80" s="5"/>
      <c r="U80" s="5"/>
      <c r="V80" s="5"/>
      <c r="W80" s="5"/>
      <c r="X80" s="173">
        <f>-AD74</f>
        <v>0</v>
      </c>
      <c r="Y80" s="173">
        <f>-AD75</f>
        <v>0</v>
      </c>
      <c r="Z80" s="173">
        <f>-AD76</f>
        <v>0</v>
      </c>
      <c r="AA80" s="173">
        <f>-AD77</f>
        <v>0</v>
      </c>
      <c r="AB80" s="5"/>
      <c r="AC80" s="5"/>
      <c r="AD80" s="5"/>
      <c r="AE80" s="14"/>
      <c r="AF80" s="168"/>
      <c r="AG80" s="1" t="s">
        <v>31</v>
      </c>
      <c r="AI80" s="5"/>
      <c r="AJ80" s="5"/>
      <c r="AK80" s="5"/>
      <c r="AL80" s="5"/>
      <c r="AM80" s="173">
        <f>-AS74</f>
        <v>0</v>
      </c>
      <c r="AN80" s="173">
        <f>-AS75</f>
        <v>0</v>
      </c>
      <c r="AO80" s="173">
        <f>-AS76</f>
        <v>0</v>
      </c>
      <c r="AP80" s="173">
        <f>-AS77</f>
        <v>0</v>
      </c>
      <c r="AQ80" s="5"/>
      <c r="AR80" s="5"/>
      <c r="AS80" s="5"/>
      <c r="AT80" s="14"/>
      <c r="AU80" s="168"/>
      <c r="AV80" s="1" t="s">
        <v>31</v>
      </c>
      <c r="AX80" s="5"/>
      <c r="AY80" s="5"/>
      <c r="AZ80" s="5"/>
      <c r="BA80" s="5"/>
      <c r="BB80" s="173">
        <f>-BH74</f>
        <v>0</v>
      </c>
      <c r="BC80" s="173">
        <f>-BH75</f>
        <v>0</v>
      </c>
      <c r="BD80" s="173">
        <f>-BH76</f>
        <v>0</v>
      </c>
      <c r="BE80" s="173">
        <f>-BH77</f>
        <v>0</v>
      </c>
      <c r="BF80" s="5"/>
      <c r="BG80" s="5"/>
      <c r="BH80" s="5"/>
      <c r="BI80" s="14"/>
      <c r="BJ80" s="168"/>
      <c r="BK80" s="1" t="s">
        <v>31</v>
      </c>
      <c r="BM80" s="5"/>
      <c r="BN80" s="5"/>
      <c r="BO80" s="5"/>
      <c r="BP80" s="5"/>
      <c r="BQ80" s="173">
        <f>-BW74</f>
        <v>0</v>
      </c>
      <c r="BR80" s="173">
        <f>-BW75</f>
        <v>0</v>
      </c>
      <c r="BS80" s="173">
        <f>-BW76</f>
        <v>0</v>
      </c>
      <c r="BT80" s="173">
        <f>-BW77</f>
        <v>0</v>
      </c>
      <c r="BU80" s="5"/>
      <c r="BV80" s="5"/>
      <c r="BW80" s="5"/>
      <c r="BX80" s="14"/>
      <c r="BY80" s="168"/>
      <c r="BZ80" s="1" t="s">
        <v>31</v>
      </c>
      <c r="CB80" s="5"/>
      <c r="CC80" s="5"/>
      <c r="CD80" s="5"/>
      <c r="CE80" s="5"/>
      <c r="CF80" s="173">
        <f>-CL74</f>
        <v>0</v>
      </c>
      <c r="CG80" s="173">
        <f>-CL75</f>
        <v>0</v>
      </c>
      <c r="CH80" s="173">
        <f>-CL76</f>
        <v>0</v>
      </c>
      <c r="CI80" s="173">
        <f>-CL77</f>
        <v>0</v>
      </c>
      <c r="CJ80" s="5"/>
      <c r="CK80" s="5"/>
      <c r="CL80" s="5"/>
      <c r="CM80" s="14"/>
      <c r="CN80" s="168"/>
      <c r="CO80" s="1" t="s">
        <v>31</v>
      </c>
      <c r="CQ80" s="5"/>
      <c r="CR80" s="5"/>
      <c r="CS80" s="5"/>
      <c r="CT80" s="5"/>
      <c r="CU80" s="173">
        <f>-DA74</f>
        <v>0</v>
      </c>
      <c r="CV80" s="173">
        <f>-DA75</f>
        <v>0</v>
      </c>
      <c r="CW80" s="173">
        <f>-DA76</f>
        <v>0</v>
      </c>
      <c r="CX80" s="173">
        <f>-DA77</f>
        <v>0</v>
      </c>
      <c r="CY80" s="5"/>
      <c r="CZ80" s="5"/>
      <c r="DA80" s="5"/>
      <c r="DB80" s="14"/>
      <c r="DC80" s="168"/>
      <c r="DD80" s="1" t="s">
        <v>31</v>
      </c>
      <c r="DF80" s="5"/>
      <c r="DG80" s="5"/>
      <c r="DH80" s="5"/>
      <c r="DI80" s="5"/>
      <c r="DJ80" s="173">
        <f>-DP74</f>
        <v>0</v>
      </c>
      <c r="DK80" s="173">
        <f>-DP75</f>
        <v>0</v>
      </c>
      <c r="DL80" s="173">
        <f>-DP76</f>
        <v>0</v>
      </c>
      <c r="DM80" s="173">
        <f>-DP77</f>
        <v>0</v>
      </c>
      <c r="DN80" s="5"/>
      <c r="DO80" s="5"/>
      <c r="DP80" s="5"/>
      <c r="DQ80" s="14"/>
      <c r="DR80" s="168"/>
      <c r="DS80" s="1" t="s">
        <v>31</v>
      </c>
      <c r="DU80" s="5"/>
      <c r="DV80" s="5"/>
      <c r="DW80" s="5"/>
      <c r="DX80" s="5"/>
      <c r="DY80" s="173">
        <f>-EE74</f>
        <v>0</v>
      </c>
      <c r="DZ80" s="173">
        <f>-EE75</f>
        <v>0</v>
      </c>
      <c r="EA80" s="173">
        <f>-EE76</f>
        <v>0</v>
      </c>
      <c r="EB80" s="173">
        <f>-EE77</f>
        <v>0</v>
      </c>
      <c r="EC80" s="5"/>
      <c r="ED80" s="5"/>
      <c r="EE80" s="5"/>
      <c r="EF80" s="14"/>
      <c r="EG80" s="168"/>
      <c r="EH80" s="1" t="s">
        <v>31</v>
      </c>
      <c r="EJ80" s="5"/>
      <c r="EK80" s="5"/>
      <c r="EL80" s="5"/>
      <c r="EM80" s="5"/>
      <c r="EN80" s="173">
        <f>-ET74</f>
        <v>0</v>
      </c>
      <c r="EO80" s="173">
        <f>-ET75</f>
        <v>0</v>
      </c>
      <c r="EP80" s="173">
        <f>-ET76</f>
        <v>0</v>
      </c>
      <c r="EQ80" s="173">
        <f>-ET77</f>
        <v>0</v>
      </c>
      <c r="ER80" s="5"/>
      <c r="ES80" s="5"/>
      <c r="ET80" s="5"/>
      <c r="EU80" s="14"/>
      <c r="EV80" s="168"/>
      <c r="EW80" s="1" t="s">
        <v>31</v>
      </c>
      <c r="EY80" s="5"/>
      <c r="EZ80" s="5"/>
      <c r="FA80" s="5"/>
      <c r="FB80" s="5"/>
      <c r="FC80" s="173">
        <f>-FI74</f>
        <v>0</v>
      </c>
      <c r="FD80" s="173">
        <f>-FI75</f>
        <v>0</v>
      </c>
      <c r="FE80" s="173">
        <f>-FI76</f>
        <v>0</v>
      </c>
      <c r="FF80" s="173">
        <f>-FI77</f>
        <v>0</v>
      </c>
      <c r="FG80" s="5"/>
      <c r="FH80" s="5"/>
      <c r="FI80" s="5"/>
      <c r="FJ80" s="14"/>
      <c r="FK80" s="168"/>
      <c r="FL80" s="1" t="s">
        <v>31</v>
      </c>
      <c r="FN80" s="5"/>
      <c r="FO80" s="5"/>
      <c r="FP80" s="5"/>
      <c r="FQ80" s="5"/>
      <c r="FR80" s="173">
        <f>-FX74</f>
        <v>0</v>
      </c>
      <c r="FS80" s="173">
        <f>-FX75</f>
        <v>0</v>
      </c>
      <c r="FT80" s="173">
        <f>-FX76</f>
        <v>0</v>
      </c>
      <c r="FU80" s="173">
        <f>-FX77</f>
        <v>0</v>
      </c>
      <c r="FV80" s="5"/>
      <c r="FW80" s="5"/>
      <c r="FX80" s="5"/>
      <c r="FY80" s="14"/>
      <c r="FZ80" s="144"/>
    </row>
    <row r="81" spans="2:182" x14ac:dyDescent="0.2">
      <c r="B81" s="168"/>
      <c r="C81" s="1" t="s">
        <v>41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68"/>
      <c r="R81" s="1" t="s">
        <v>41</v>
      </c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68"/>
      <c r="AG81" s="1" t="s">
        <v>41</v>
      </c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68"/>
      <c r="AV81" s="1" t="s">
        <v>41</v>
      </c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68"/>
      <c r="BK81" s="1" t="s">
        <v>41</v>
      </c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68"/>
      <c r="BZ81" s="1" t="s">
        <v>41</v>
      </c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68"/>
      <c r="CO81" s="1" t="s">
        <v>41</v>
      </c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68"/>
      <c r="DD81" s="1" t="s">
        <v>41</v>
      </c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68"/>
      <c r="DS81" s="1" t="s">
        <v>41</v>
      </c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68"/>
      <c r="EH81" s="1" t="s">
        <v>41</v>
      </c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68"/>
      <c r="EW81" s="1" t="s">
        <v>41</v>
      </c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68"/>
      <c r="FL81" s="1" t="s">
        <v>41</v>
      </c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4"/>
    </row>
    <row r="82" spans="2:182" x14ac:dyDescent="0.2">
      <c r="B82" s="168"/>
      <c r="Q82" s="168"/>
      <c r="AF82" s="168"/>
      <c r="AU82" s="168"/>
      <c r="BJ82" s="168"/>
      <c r="BY82" s="168"/>
      <c r="CN82" s="168"/>
      <c r="DC82" s="168"/>
      <c r="DR82" s="168"/>
      <c r="EG82" s="168"/>
      <c r="EV82" s="168"/>
      <c r="FK82" s="168"/>
      <c r="FZ82" s="144"/>
    </row>
    <row r="83" spans="2:182" x14ac:dyDescent="0.2">
      <c r="B83" s="168"/>
      <c r="Q83" s="168"/>
      <c r="AF83" s="168"/>
      <c r="AU83" s="168"/>
      <c r="BJ83" s="168"/>
      <c r="BY83" s="168"/>
      <c r="CN83" s="168"/>
      <c r="DC83" s="168"/>
      <c r="DR83" s="168"/>
      <c r="EG83" s="168"/>
      <c r="EV83" s="168"/>
      <c r="FK83" s="168"/>
      <c r="FZ83" s="144"/>
    </row>
    <row r="84" spans="2:182" x14ac:dyDescent="0.2">
      <c r="B84" s="168"/>
      <c r="Q84" s="168"/>
      <c r="AF84" s="168"/>
      <c r="AU84" s="168"/>
      <c r="BJ84" s="168"/>
      <c r="BY84" s="168"/>
      <c r="CN84" s="168"/>
      <c r="DC84" s="168"/>
      <c r="DR84" s="168"/>
      <c r="EG84" s="168"/>
      <c r="EV84" s="168"/>
      <c r="FK84" s="168"/>
      <c r="FZ84" s="144"/>
    </row>
    <row r="85" spans="2:182" x14ac:dyDescent="0.2">
      <c r="B85" s="168"/>
      <c r="Q85" s="168"/>
      <c r="AF85" s="168"/>
      <c r="AU85" s="168"/>
      <c r="BJ85" s="168"/>
      <c r="BY85" s="168"/>
      <c r="CN85" s="168"/>
      <c r="DC85" s="168"/>
      <c r="DR85" s="168"/>
      <c r="EG85" s="168"/>
      <c r="EV85" s="168"/>
      <c r="FK85" s="168"/>
      <c r="FZ85" s="144"/>
    </row>
    <row r="86" spans="2:182" x14ac:dyDescent="0.2">
      <c r="B86" s="168"/>
      <c r="C86" s="165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8"/>
      <c r="R86" s="165"/>
      <c r="S86" s="166"/>
      <c r="T86" s="166"/>
      <c r="U86" s="166"/>
      <c r="V86" s="166"/>
      <c r="W86" s="166"/>
      <c r="X86" s="166"/>
      <c r="Y86" s="166"/>
      <c r="Z86" s="166"/>
      <c r="AA86" s="166"/>
      <c r="AB86" s="166"/>
      <c r="AC86" s="166"/>
      <c r="AD86" s="166"/>
      <c r="AE86" s="166"/>
      <c r="AF86" s="168"/>
      <c r="AG86" s="165"/>
      <c r="AH86" s="166"/>
      <c r="AI86" s="166"/>
      <c r="AJ86" s="166"/>
      <c r="AK86" s="166"/>
      <c r="AL86" s="166"/>
      <c r="AM86" s="166"/>
      <c r="AN86" s="166"/>
      <c r="AO86" s="166"/>
      <c r="AP86" s="166"/>
      <c r="AQ86" s="166"/>
      <c r="AR86" s="166"/>
      <c r="AS86" s="166"/>
      <c r="AT86" s="166"/>
      <c r="AU86" s="168"/>
      <c r="AV86" s="165"/>
      <c r="AW86" s="166"/>
      <c r="AX86" s="166"/>
      <c r="AY86" s="166"/>
      <c r="AZ86" s="166"/>
      <c r="BA86" s="166"/>
      <c r="BB86" s="166"/>
      <c r="BC86" s="166"/>
      <c r="BD86" s="166"/>
      <c r="BE86" s="166"/>
      <c r="BF86" s="166"/>
      <c r="BG86" s="166"/>
      <c r="BH86" s="166"/>
      <c r="BI86" s="166"/>
      <c r="BJ86" s="168"/>
      <c r="BK86" s="165"/>
      <c r="BL86" s="166"/>
      <c r="BM86" s="166"/>
      <c r="BN86" s="166"/>
      <c r="BO86" s="166"/>
      <c r="BP86" s="166"/>
      <c r="BQ86" s="166"/>
      <c r="BR86" s="166"/>
      <c r="BS86" s="166"/>
      <c r="BT86" s="166"/>
      <c r="BU86" s="166"/>
      <c r="BV86" s="166"/>
      <c r="BW86" s="166"/>
      <c r="BX86" s="166"/>
      <c r="BY86" s="168"/>
      <c r="BZ86" s="165"/>
      <c r="CA86" s="166"/>
      <c r="CB86" s="166"/>
      <c r="CC86" s="166"/>
      <c r="CD86" s="166"/>
      <c r="CE86" s="166"/>
      <c r="CF86" s="166"/>
      <c r="CG86" s="166"/>
      <c r="CH86" s="166"/>
      <c r="CI86" s="166"/>
      <c r="CJ86" s="166"/>
      <c r="CK86" s="166"/>
      <c r="CL86" s="166"/>
      <c r="CM86" s="166"/>
      <c r="CN86" s="168"/>
      <c r="CO86" s="165"/>
      <c r="CP86" s="166"/>
      <c r="CQ86" s="166"/>
      <c r="CR86" s="166"/>
      <c r="CS86" s="166"/>
      <c r="CT86" s="166"/>
      <c r="CU86" s="166"/>
      <c r="CV86" s="166"/>
      <c r="CW86" s="166"/>
      <c r="CX86" s="166"/>
      <c r="CY86" s="166"/>
      <c r="CZ86" s="166"/>
      <c r="DA86" s="166"/>
      <c r="DB86" s="166"/>
      <c r="DC86" s="168"/>
      <c r="DD86" s="165"/>
      <c r="DE86" s="166"/>
      <c r="DF86" s="166"/>
      <c r="DG86" s="166"/>
      <c r="DH86" s="166"/>
      <c r="DI86" s="166"/>
      <c r="DJ86" s="166"/>
      <c r="DK86" s="166"/>
      <c r="DL86" s="166"/>
      <c r="DM86" s="166"/>
      <c r="DN86" s="166"/>
      <c r="DO86" s="166"/>
      <c r="DP86" s="166"/>
      <c r="DQ86" s="166"/>
      <c r="DR86" s="168"/>
      <c r="DS86" s="165"/>
      <c r="DT86" s="166"/>
      <c r="DU86" s="166"/>
      <c r="DV86" s="166"/>
      <c r="DW86" s="166"/>
      <c r="DX86" s="166"/>
      <c r="DY86" s="166"/>
      <c r="DZ86" s="166"/>
      <c r="EA86" s="166"/>
      <c r="EB86" s="166"/>
      <c r="EC86" s="166"/>
      <c r="ED86" s="166"/>
      <c r="EE86" s="166"/>
      <c r="EF86" s="166"/>
      <c r="EG86" s="168"/>
      <c r="EH86" s="165"/>
      <c r="EI86" s="166"/>
      <c r="EJ86" s="166"/>
      <c r="EK86" s="166"/>
      <c r="EL86" s="166"/>
      <c r="EM86" s="166"/>
      <c r="EN86" s="166"/>
      <c r="EO86" s="166"/>
      <c r="EP86" s="166"/>
      <c r="EQ86" s="166"/>
      <c r="ER86" s="166"/>
      <c r="ES86" s="166"/>
      <c r="ET86" s="166"/>
      <c r="EU86" s="166"/>
      <c r="EV86" s="168"/>
      <c r="EW86" s="165"/>
      <c r="EX86" s="166"/>
      <c r="EY86" s="166"/>
      <c r="EZ86" s="166"/>
      <c r="FA86" s="166"/>
      <c r="FB86" s="166"/>
      <c r="FC86" s="166"/>
      <c r="FD86" s="166"/>
      <c r="FE86" s="166"/>
      <c r="FF86" s="166"/>
      <c r="FG86" s="166"/>
      <c r="FH86" s="166"/>
      <c r="FI86" s="166"/>
      <c r="FJ86" s="166"/>
      <c r="FK86" s="168"/>
      <c r="FL86" s="165"/>
      <c r="FM86" s="166"/>
      <c r="FN86" s="166"/>
      <c r="FO86" s="166"/>
      <c r="FP86" s="166"/>
      <c r="FQ86" s="166"/>
      <c r="FR86" s="166"/>
      <c r="FS86" s="166"/>
      <c r="FT86" s="166"/>
      <c r="FU86" s="166"/>
      <c r="FV86" s="166"/>
      <c r="FW86" s="166"/>
      <c r="FX86" s="166"/>
      <c r="FY86" s="166"/>
      <c r="FZ86" s="144"/>
    </row>
    <row r="87" spans="2:182" s="216" customFormat="1" ht="24" x14ac:dyDescent="0.3">
      <c r="B87" s="170" t="s">
        <v>53</v>
      </c>
      <c r="C87" s="214" t="str">
        <f>C1</f>
        <v>Jan</v>
      </c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170" t="s">
        <v>53</v>
      </c>
      <c r="R87" s="214" t="str">
        <f>R1</f>
        <v>Feb</v>
      </c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170" t="s">
        <v>53</v>
      </c>
      <c r="AG87" s="214" t="str">
        <f>AG1</f>
        <v>Mar</v>
      </c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170" t="s">
        <v>53</v>
      </c>
      <c r="AV87" s="214" t="str">
        <f>AV1</f>
        <v>Apr</v>
      </c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170" t="s">
        <v>53</v>
      </c>
      <c r="BK87" s="214" t="str">
        <f>BK1</f>
        <v>May</v>
      </c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170" t="s">
        <v>53</v>
      </c>
      <c r="BZ87" s="214" t="str">
        <f>BZ1</f>
        <v>Jun</v>
      </c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170" t="s">
        <v>53</v>
      </c>
      <c r="CO87" s="214" t="str">
        <f>CO1</f>
        <v>Jul</v>
      </c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170" t="s">
        <v>53</v>
      </c>
      <c r="DD87" s="214" t="str">
        <f>DD1</f>
        <v>Aug</v>
      </c>
      <c r="DE87" s="215"/>
      <c r="DF87" s="215"/>
      <c r="DG87" s="215"/>
      <c r="DH87" s="215"/>
      <c r="DI87" s="215"/>
      <c r="DJ87" s="215"/>
      <c r="DK87" s="215"/>
      <c r="DL87" s="215"/>
      <c r="DM87" s="215"/>
      <c r="DN87" s="215"/>
      <c r="DO87" s="215"/>
      <c r="DP87" s="215"/>
      <c r="DQ87" s="215"/>
      <c r="DR87" s="170" t="s">
        <v>53</v>
      </c>
      <c r="DS87" s="214" t="str">
        <f>DS1</f>
        <v>Sep</v>
      </c>
      <c r="DT87" s="215"/>
      <c r="DU87" s="215"/>
      <c r="DV87" s="215"/>
      <c r="DW87" s="215"/>
      <c r="DX87" s="215"/>
      <c r="DY87" s="215"/>
      <c r="DZ87" s="215"/>
      <c r="EA87" s="215"/>
      <c r="EB87" s="215"/>
      <c r="EC87" s="215"/>
      <c r="ED87" s="215"/>
      <c r="EE87" s="215"/>
      <c r="EF87" s="215"/>
      <c r="EG87" s="170" t="s">
        <v>53</v>
      </c>
      <c r="EH87" s="214" t="str">
        <f>EH1</f>
        <v>Oct</v>
      </c>
      <c r="EI87" s="215"/>
      <c r="EJ87" s="215"/>
      <c r="EK87" s="215"/>
      <c r="EL87" s="215"/>
      <c r="EM87" s="215"/>
      <c r="EN87" s="215"/>
      <c r="EO87" s="215"/>
      <c r="EP87" s="215"/>
      <c r="EQ87" s="215"/>
      <c r="ER87" s="215"/>
      <c r="ES87" s="215"/>
      <c r="ET87" s="215"/>
      <c r="EU87" s="215"/>
      <c r="EV87" s="170" t="s">
        <v>53</v>
      </c>
      <c r="EW87" s="214" t="str">
        <f>EW1</f>
        <v>Nov</v>
      </c>
      <c r="EX87" s="215"/>
      <c r="EY87" s="215"/>
      <c r="EZ87" s="215"/>
      <c r="FA87" s="215"/>
      <c r="FB87" s="215"/>
      <c r="FC87" s="215"/>
      <c r="FD87" s="215"/>
      <c r="FE87" s="215"/>
      <c r="FF87" s="215"/>
      <c r="FG87" s="215"/>
      <c r="FH87" s="215"/>
      <c r="FI87" s="215"/>
      <c r="FJ87" s="215"/>
      <c r="FK87" s="170" t="s">
        <v>53</v>
      </c>
      <c r="FL87" s="214" t="str">
        <f>FL1</f>
        <v>Dez</v>
      </c>
      <c r="FM87" s="215"/>
      <c r="FN87" s="215"/>
      <c r="FO87" s="215"/>
      <c r="FP87" s="215"/>
      <c r="FQ87" s="215"/>
      <c r="FR87" s="215"/>
      <c r="FS87" s="215"/>
      <c r="FT87" s="215"/>
      <c r="FU87" s="215"/>
      <c r="FV87" s="215"/>
      <c r="FW87" s="215"/>
      <c r="FX87" s="215"/>
      <c r="FY87" s="215"/>
      <c r="FZ87" s="217"/>
    </row>
    <row r="88" spans="2:182" x14ac:dyDescent="0.2">
      <c r="B88" s="170"/>
      <c r="C88" s="2"/>
      <c r="E88" s="2" t="s">
        <v>7</v>
      </c>
      <c r="F88" s="4" t="s">
        <v>4</v>
      </c>
      <c r="G88" s="4">
        <f>G2</f>
        <v>31</v>
      </c>
      <c r="H88" s="33" t="s">
        <v>52</v>
      </c>
      <c r="I88" s="4">
        <f>Settings!H12</f>
        <v>12</v>
      </c>
      <c r="Q88" s="170"/>
      <c r="R88" s="2"/>
      <c r="T88" s="2" t="s">
        <v>7</v>
      </c>
      <c r="U88" s="4" t="s">
        <v>5</v>
      </c>
      <c r="V88" s="4">
        <f>V2</f>
        <v>28.25</v>
      </c>
      <c r="W88" s="33" t="s">
        <v>52</v>
      </c>
      <c r="X88" s="4">
        <f>Settings!I12</f>
        <v>12</v>
      </c>
      <c r="AF88" s="170"/>
      <c r="AG88" s="2"/>
      <c r="AI88" s="2" t="s">
        <v>7</v>
      </c>
      <c r="AJ88" s="4" t="s">
        <v>6</v>
      </c>
      <c r="AK88" s="4">
        <f>AK2</f>
        <v>31</v>
      </c>
      <c r="AL88" s="33" t="s">
        <v>52</v>
      </c>
      <c r="AM88" s="4">
        <f>Settings!J12</f>
        <v>12</v>
      </c>
      <c r="AU88" s="170"/>
      <c r="AV88" s="2"/>
      <c r="AX88" s="2" t="s">
        <v>7</v>
      </c>
      <c r="AY88" s="4" t="s">
        <v>8</v>
      </c>
      <c r="AZ88" s="4">
        <f>AZ2</f>
        <v>30</v>
      </c>
      <c r="BA88" s="33" t="s">
        <v>52</v>
      </c>
      <c r="BB88" s="4">
        <f>Settings!K12</f>
        <v>12</v>
      </c>
      <c r="BJ88" s="170"/>
      <c r="BK88" s="2"/>
      <c r="BM88" s="2" t="s">
        <v>7</v>
      </c>
      <c r="BN88" s="4" t="s">
        <v>219</v>
      </c>
      <c r="BO88" s="4">
        <f>BO2</f>
        <v>31</v>
      </c>
      <c r="BP88" s="33" t="s">
        <v>52</v>
      </c>
      <c r="BQ88" s="4">
        <f>Settings!L12</f>
        <v>12</v>
      </c>
      <c r="BY88" s="170"/>
      <c r="BZ88" s="2"/>
      <c r="CB88" s="2" t="s">
        <v>7</v>
      </c>
      <c r="CC88" s="4" t="s">
        <v>10</v>
      </c>
      <c r="CD88" s="4">
        <f>CD2</f>
        <v>30</v>
      </c>
      <c r="CE88" s="33" t="s">
        <v>52</v>
      </c>
      <c r="CF88" s="4">
        <f>Settings!M12</f>
        <v>12</v>
      </c>
      <c r="CN88" s="170"/>
      <c r="CO88" s="2"/>
      <c r="CQ88" s="2" t="s">
        <v>7</v>
      </c>
      <c r="CR88" s="4" t="s">
        <v>11</v>
      </c>
      <c r="CS88" s="4">
        <f>CS2</f>
        <v>31</v>
      </c>
      <c r="CT88" s="33" t="s">
        <v>52</v>
      </c>
      <c r="CU88" s="4">
        <f>Settings!N12</f>
        <v>12</v>
      </c>
      <c r="DC88" s="170"/>
      <c r="DD88" s="2"/>
      <c r="DF88" s="2" t="s">
        <v>7</v>
      </c>
      <c r="DG88" s="4" t="s">
        <v>12</v>
      </c>
      <c r="DH88" s="4">
        <f>DH2</f>
        <v>31</v>
      </c>
      <c r="DI88" s="33" t="s">
        <v>52</v>
      </c>
      <c r="DJ88" s="4">
        <f>Settings!O12</f>
        <v>12</v>
      </c>
      <c r="DR88" s="170"/>
      <c r="DS88" s="2"/>
      <c r="DU88" s="2" t="s">
        <v>7</v>
      </c>
      <c r="DV88" s="4" t="s">
        <v>13</v>
      </c>
      <c r="DW88" s="4">
        <f>DW2</f>
        <v>30</v>
      </c>
      <c r="DX88" s="33" t="s">
        <v>52</v>
      </c>
      <c r="DY88" s="4">
        <f>Settings!P12</f>
        <v>12</v>
      </c>
      <c r="EG88" s="170"/>
      <c r="EH88" s="2"/>
      <c r="EJ88" s="2" t="s">
        <v>7</v>
      </c>
      <c r="EK88" s="4" t="s">
        <v>220</v>
      </c>
      <c r="EL88" s="4">
        <f>EL2</f>
        <v>31</v>
      </c>
      <c r="EM88" s="33" t="s">
        <v>52</v>
      </c>
      <c r="EN88" s="4">
        <f>Settings!Q12</f>
        <v>12</v>
      </c>
      <c r="EV88" s="170"/>
      <c r="EW88" s="2"/>
      <c r="EY88" s="2" t="s">
        <v>7</v>
      </c>
      <c r="EZ88" s="4" t="s">
        <v>15</v>
      </c>
      <c r="FA88" s="4">
        <f>FA2</f>
        <v>30</v>
      </c>
      <c r="FB88" s="33" t="s">
        <v>52</v>
      </c>
      <c r="FC88" s="4">
        <f>Settings!R12</f>
        <v>12</v>
      </c>
      <c r="FK88" s="170"/>
      <c r="FL88" s="2"/>
      <c r="FN88" s="2" t="s">
        <v>7</v>
      </c>
      <c r="FO88" s="4" t="s">
        <v>221</v>
      </c>
      <c r="FP88" s="4">
        <f>FP2</f>
        <v>31</v>
      </c>
      <c r="FQ88" s="33" t="s">
        <v>52</v>
      </c>
      <c r="FR88" s="4">
        <f>Settings!S12</f>
        <v>12</v>
      </c>
      <c r="FZ88" s="167"/>
    </row>
    <row r="89" spans="2:182" x14ac:dyDescent="0.2">
      <c r="B89" s="170"/>
      <c r="D89" s="2"/>
      <c r="F89" s="2"/>
      <c r="H89" s="2"/>
      <c r="J89" s="2"/>
      <c r="Q89" s="170"/>
      <c r="S89" s="2"/>
      <c r="U89" s="2"/>
      <c r="W89" s="2"/>
      <c r="Y89" s="2"/>
      <c r="AF89" s="170"/>
      <c r="AH89" s="2"/>
      <c r="AJ89" s="2"/>
      <c r="AL89" s="2"/>
      <c r="AN89" s="2"/>
      <c r="AU89" s="170"/>
      <c r="AW89" s="2"/>
      <c r="AY89" s="2"/>
      <c r="BA89" s="2"/>
      <c r="BC89" s="2"/>
      <c r="BJ89" s="170"/>
      <c r="BL89" s="2"/>
      <c r="BN89" s="2"/>
      <c r="BP89" s="2"/>
      <c r="BR89" s="2"/>
      <c r="BY89" s="170"/>
      <c r="CA89" s="2"/>
      <c r="CC89" s="2"/>
      <c r="CE89" s="2"/>
      <c r="CG89" s="2"/>
      <c r="CN89" s="170"/>
      <c r="CP89" s="2"/>
      <c r="CR89" s="2"/>
      <c r="CT89" s="2"/>
      <c r="CV89" s="2"/>
      <c r="DC89" s="170"/>
      <c r="DE89" s="2"/>
      <c r="DG89" s="2"/>
      <c r="DI89" s="2"/>
      <c r="DK89" s="2"/>
      <c r="DR89" s="170"/>
      <c r="DT89" s="2"/>
      <c r="DV89" s="2"/>
      <c r="DX89" s="2"/>
      <c r="DZ89" s="2"/>
      <c r="EG89" s="170"/>
      <c r="EI89" s="2"/>
      <c r="EK89" s="2"/>
      <c r="EM89" s="2"/>
      <c r="EO89" s="2"/>
      <c r="EV89" s="170"/>
      <c r="EX89" s="2"/>
      <c r="EZ89" s="2"/>
      <c r="FB89" s="2"/>
      <c r="FD89" s="2"/>
      <c r="FK89" s="170"/>
      <c r="FM89" s="2"/>
      <c r="FO89" s="2"/>
      <c r="FQ89" s="2"/>
      <c r="FS89" s="2"/>
      <c r="FZ89" s="167"/>
    </row>
    <row r="90" spans="2:182" x14ac:dyDescent="0.2">
      <c r="B90" s="170"/>
      <c r="F90" s="4" t="s">
        <v>194</v>
      </c>
      <c r="H90" s="4" t="s">
        <v>194</v>
      </c>
      <c r="J90" s="4" t="s">
        <v>194</v>
      </c>
      <c r="L90" s="4" t="s">
        <v>194</v>
      </c>
      <c r="M90" s="4" t="s">
        <v>194</v>
      </c>
      <c r="Q90" s="170"/>
      <c r="U90" s="4" t="s">
        <v>194</v>
      </c>
      <c r="W90" s="4" t="s">
        <v>194</v>
      </c>
      <c r="Y90" s="4" t="s">
        <v>194</v>
      </c>
      <c r="AA90" s="4" t="s">
        <v>194</v>
      </c>
      <c r="AB90" s="4" t="s">
        <v>194</v>
      </c>
      <c r="AF90" s="170"/>
      <c r="AJ90" s="4" t="s">
        <v>194</v>
      </c>
      <c r="AL90" s="4" t="s">
        <v>194</v>
      </c>
      <c r="AN90" s="4" t="s">
        <v>194</v>
      </c>
      <c r="AP90" s="4" t="s">
        <v>194</v>
      </c>
      <c r="AQ90" s="4" t="s">
        <v>194</v>
      </c>
      <c r="AU90" s="170"/>
      <c r="AY90" s="4" t="s">
        <v>194</v>
      </c>
      <c r="BA90" s="4" t="s">
        <v>194</v>
      </c>
      <c r="BC90" s="4" t="s">
        <v>194</v>
      </c>
      <c r="BE90" s="4" t="s">
        <v>194</v>
      </c>
      <c r="BF90" s="4" t="s">
        <v>194</v>
      </c>
      <c r="BJ90" s="170"/>
      <c r="BN90" s="4" t="s">
        <v>194</v>
      </c>
      <c r="BP90" s="4" t="s">
        <v>194</v>
      </c>
      <c r="BR90" s="4" t="s">
        <v>194</v>
      </c>
      <c r="BT90" s="4" t="s">
        <v>194</v>
      </c>
      <c r="BU90" s="4" t="s">
        <v>194</v>
      </c>
      <c r="BY90" s="170"/>
      <c r="CC90" s="4" t="s">
        <v>194</v>
      </c>
      <c r="CE90" s="4" t="s">
        <v>194</v>
      </c>
      <c r="CG90" s="4" t="s">
        <v>194</v>
      </c>
      <c r="CI90" s="4" t="s">
        <v>194</v>
      </c>
      <c r="CJ90" s="4" t="s">
        <v>194</v>
      </c>
      <c r="CN90" s="170"/>
      <c r="CR90" s="4" t="s">
        <v>194</v>
      </c>
      <c r="CT90" s="4" t="s">
        <v>194</v>
      </c>
      <c r="CV90" s="4" t="s">
        <v>194</v>
      </c>
      <c r="CX90" s="4" t="s">
        <v>194</v>
      </c>
      <c r="CY90" s="4" t="s">
        <v>194</v>
      </c>
      <c r="DC90" s="170"/>
      <c r="DG90" s="4" t="s">
        <v>194</v>
      </c>
      <c r="DI90" s="4" t="s">
        <v>194</v>
      </c>
      <c r="DK90" s="4" t="s">
        <v>194</v>
      </c>
      <c r="DM90" s="4" t="s">
        <v>194</v>
      </c>
      <c r="DN90" s="4" t="s">
        <v>194</v>
      </c>
      <c r="DR90" s="170"/>
      <c r="DV90" s="4" t="s">
        <v>194</v>
      </c>
      <c r="DX90" s="4" t="s">
        <v>194</v>
      </c>
      <c r="DZ90" s="4" t="s">
        <v>194</v>
      </c>
      <c r="EB90" s="4" t="s">
        <v>194</v>
      </c>
      <c r="EC90" s="4" t="s">
        <v>194</v>
      </c>
      <c r="EG90" s="170"/>
      <c r="EK90" s="4" t="s">
        <v>194</v>
      </c>
      <c r="EM90" s="4" t="s">
        <v>194</v>
      </c>
      <c r="EO90" s="4" t="s">
        <v>194</v>
      </c>
      <c r="EQ90" s="4" t="s">
        <v>194</v>
      </c>
      <c r="ER90" s="4" t="s">
        <v>194</v>
      </c>
      <c r="EV90" s="170"/>
      <c r="EZ90" s="4" t="s">
        <v>194</v>
      </c>
      <c r="FB90" s="4" t="s">
        <v>194</v>
      </c>
      <c r="FD90" s="4" t="s">
        <v>194</v>
      </c>
      <c r="FF90" s="4" t="s">
        <v>194</v>
      </c>
      <c r="FG90" s="4" t="s">
        <v>194</v>
      </c>
      <c r="FK90" s="170"/>
      <c r="FO90" s="4" t="s">
        <v>194</v>
      </c>
      <c r="FQ90" s="4" t="s">
        <v>194</v>
      </c>
      <c r="FS90" s="4" t="s">
        <v>194</v>
      </c>
      <c r="FU90" s="4" t="s">
        <v>194</v>
      </c>
      <c r="FV90" s="4" t="s">
        <v>194</v>
      </c>
      <c r="FZ90" s="167"/>
    </row>
    <row r="91" spans="2:182" x14ac:dyDescent="0.2">
      <c r="B91" s="170"/>
      <c r="D91" s="33"/>
      <c r="E91" s="33" t="s">
        <v>46</v>
      </c>
      <c r="F91" s="33" t="s">
        <v>195</v>
      </c>
      <c r="G91" s="33" t="s">
        <v>51</v>
      </c>
      <c r="H91" s="33" t="s">
        <v>195</v>
      </c>
      <c r="I91" s="33" t="s">
        <v>173</v>
      </c>
      <c r="J91" s="33" t="s">
        <v>195</v>
      </c>
      <c r="K91" s="33" t="s">
        <v>193</v>
      </c>
      <c r="L91" s="33" t="s">
        <v>22</v>
      </c>
      <c r="M91" s="33" t="s">
        <v>54</v>
      </c>
      <c r="Q91" s="170"/>
      <c r="S91" s="33"/>
      <c r="T91" s="33" t="s">
        <v>46</v>
      </c>
      <c r="U91" s="33" t="s">
        <v>195</v>
      </c>
      <c r="V91" s="33" t="s">
        <v>51</v>
      </c>
      <c r="W91" s="33" t="s">
        <v>195</v>
      </c>
      <c r="X91" s="33" t="s">
        <v>173</v>
      </c>
      <c r="Y91" s="33" t="s">
        <v>195</v>
      </c>
      <c r="Z91" s="33" t="s">
        <v>193</v>
      </c>
      <c r="AA91" s="33" t="s">
        <v>22</v>
      </c>
      <c r="AB91" s="33" t="s">
        <v>54</v>
      </c>
      <c r="AF91" s="170"/>
      <c r="AH91" s="33"/>
      <c r="AI91" s="33" t="s">
        <v>46</v>
      </c>
      <c r="AJ91" s="33" t="s">
        <v>195</v>
      </c>
      <c r="AK91" s="33" t="s">
        <v>51</v>
      </c>
      <c r="AL91" s="33" t="s">
        <v>195</v>
      </c>
      <c r="AM91" s="33" t="s">
        <v>173</v>
      </c>
      <c r="AN91" s="33" t="s">
        <v>195</v>
      </c>
      <c r="AO91" s="33" t="s">
        <v>193</v>
      </c>
      <c r="AP91" s="33" t="s">
        <v>22</v>
      </c>
      <c r="AQ91" s="33" t="s">
        <v>54</v>
      </c>
      <c r="AU91" s="170"/>
      <c r="AW91" s="33"/>
      <c r="AX91" s="33" t="s">
        <v>46</v>
      </c>
      <c r="AY91" s="33" t="s">
        <v>195</v>
      </c>
      <c r="AZ91" s="33" t="s">
        <v>51</v>
      </c>
      <c r="BA91" s="33" t="s">
        <v>195</v>
      </c>
      <c r="BB91" s="33" t="s">
        <v>173</v>
      </c>
      <c r="BC91" s="33" t="s">
        <v>195</v>
      </c>
      <c r="BD91" s="33" t="s">
        <v>193</v>
      </c>
      <c r="BE91" s="33" t="s">
        <v>22</v>
      </c>
      <c r="BF91" s="33" t="s">
        <v>54</v>
      </c>
      <c r="BJ91" s="170"/>
      <c r="BL91" s="33"/>
      <c r="BM91" s="33" t="s">
        <v>46</v>
      </c>
      <c r="BN91" s="33" t="s">
        <v>195</v>
      </c>
      <c r="BO91" s="33" t="s">
        <v>51</v>
      </c>
      <c r="BP91" s="33" t="s">
        <v>195</v>
      </c>
      <c r="BQ91" s="33" t="s">
        <v>173</v>
      </c>
      <c r="BR91" s="33" t="s">
        <v>195</v>
      </c>
      <c r="BS91" s="33" t="s">
        <v>193</v>
      </c>
      <c r="BT91" s="33" t="s">
        <v>22</v>
      </c>
      <c r="BU91" s="33" t="s">
        <v>54</v>
      </c>
      <c r="BY91" s="170"/>
      <c r="CA91" s="33"/>
      <c r="CB91" s="33" t="s">
        <v>46</v>
      </c>
      <c r="CC91" s="33" t="s">
        <v>195</v>
      </c>
      <c r="CD91" s="33" t="s">
        <v>51</v>
      </c>
      <c r="CE91" s="33" t="s">
        <v>195</v>
      </c>
      <c r="CF91" s="33" t="s">
        <v>173</v>
      </c>
      <c r="CG91" s="33" t="s">
        <v>195</v>
      </c>
      <c r="CH91" s="33" t="s">
        <v>193</v>
      </c>
      <c r="CI91" s="33" t="s">
        <v>22</v>
      </c>
      <c r="CJ91" s="33" t="s">
        <v>54</v>
      </c>
      <c r="CN91" s="170"/>
      <c r="CP91" s="33"/>
      <c r="CQ91" s="33" t="s">
        <v>46</v>
      </c>
      <c r="CR91" s="33" t="s">
        <v>195</v>
      </c>
      <c r="CS91" s="33" t="s">
        <v>51</v>
      </c>
      <c r="CT91" s="33" t="s">
        <v>195</v>
      </c>
      <c r="CU91" s="33" t="s">
        <v>173</v>
      </c>
      <c r="CV91" s="33" t="s">
        <v>195</v>
      </c>
      <c r="CW91" s="33" t="s">
        <v>193</v>
      </c>
      <c r="CX91" s="33" t="s">
        <v>22</v>
      </c>
      <c r="CY91" s="33" t="s">
        <v>54</v>
      </c>
      <c r="DC91" s="170"/>
      <c r="DE91" s="33"/>
      <c r="DF91" s="33" t="s">
        <v>46</v>
      </c>
      <c r="DG91" s="33" t="s">
        <v>195</v>
      </c>
      <c r="DH91" s="33" t="s">
        <v>51</v>
      </c>
      <c r="DI91" s="33" t="s">
        <v>195</v>
      </c>
      <c r="DJ91" s="33" t="s">
        <v>173</v>
      </c>
      <c r="DK91" s="33" t="s">
        <v>195</v>
      </c>
      <c r="DL91" s="33" t="s">
        <v>193</v>
      </c>
      <c r="DM91" s="33" t="s">
        <v>22</v>
      </c>
      <c r="DN91" s="33" t="s">
        <v>54</v>
      </c>
      <c r="DR91" s="170"/>
      <c r="DT91" s="33"/>
      <c r="DU91" s="33" t="s">
        <v>46</v>
      </c>
      <c r="DV91" s="33" t="s">
        <v>195</v>
      </c>
      <c r="DW91" s="33" t="s">
        <v>51</v>
      </c>
      <c r="DX91" s="33" t="s">
        <v>195</v>
      </c>
      <c r="DY91" s="33" t="s">
        <v>173</v>
      </c>
      <c r="DZ91" s="33" t="s">
        <v>195</v>
      </c>
      <c r="EA91" s="33" t="s">
        <v>193</v>
      </c>
      <c r="EB91" s="33" t="s">
        <v>22</v>
      </c>
      <c r="EC91" s="33" t="s">
        <v>54</v>
      </c>
      <c r="EG91" s="170"/>
      <c r="EI91" s="33"/>
      <c r="EJ91" s="33" t="s">
        <v>46</v>
      </c>
      <c r="EK91" s="33" t="s">
        <v>195</v>
      </c>
      <c r="EL91" s="33" t="s">
        <v>51</v>
      </c>
      <c r="EM91" s="33" t="s">
        <v>195</v>
      </c>
      <c r="EN91" s="33" t="s">
        <v>173</v>
      </c>
      <c r="EO91" s="33" t="s">
        <v>195</v>
      </c>
      <c r="EP91" s="33" t="s">
        <v>193</v>
      </c>
      <c r="EQ91" s="33" t="s">
        <v>22</v>
      </c>
      <c r="ER91" s="33" t="s">
        <v>54</v>
      </c>
      <c r="EV91" s="170"/>
      <c r="EX91" s="33"/>
      <c r="EY91" s="33" t="s">
        <v>46</v>
      </c>
      <c r="EZ91" s="33" t="s">
        <v>195</v>
      </c>
      <c r="FA91" s="33" t="s">
        <v>51</v>
      </c>
      <c r="FB91" s="33" t="s">
        <v>195</v>
      </c>
      <c r="FC91" s="33" t="s">
        <v>173</v>
      </c>
      <c r="FD91" s="33" t="s">
        <v>195</v>
      </c>
      <c r="FE91" s="33" t="s">
        <v>193</v>
      </c>
      <c r="FF91" s="33" t="s">
        <v>22</v>
      </c>
      <c r="FG91" s="33" t="s">
        <v>54</v>
      </c>
      <c r="FK91" s="170"/>
      <c r="FM91" s="33"/>
      <c r="FN91" s="33" t="s">
        <v>46</v>
      </c>
      <c r="FO91" s="33" t="s">
        <v>195</v>
      </c>
      <c r="FP91" s="33" t="s">
        <v>51</v>
      </c>
      <c r="FQ91" s="33" t="s">
        <v>195</v>
      </c>
      <c r="FR91" s="33" t="s">
        <v>173</v>
      </c>
      <c r="FS91" s="33" t="s">
        <v>195</v>
      </c>
      <c r="FT91" s="33" t="s">
        <v>193</v>
      </c>
      <c r="FU91" s="33" t="s">
        <v>22</v>
      </c>
      <c r="FV91" s="33" t="s">
        <v>54</v>
      </c>
      <c r="FZ91" s="167"/>
    </row>
    <row r="92" spans="2:182" x14ac:dyDescent="0.2">
      <c r="B92" s="170"/>
      <c r="C92" s="1" t="s">
        <v>48</v>
      </c>
      <c r="D92" s="1"/>
      <c r="E92" s="163"/>
      <c r="G92" s="163"/>
      <c r="I92" s="163"/>
      <c r="K92" s="163">
        <f>'Environment &amp; Targets'!$Q$14</f>
        <v>5</v>
      </c>
      <c r="Q92" s="170"/>
      <c r="R92" s="1" t="s">
        <v>48</v>
      </c>
      <c r="S92" s="1"/>
      <c r="T92" s="163"/>
      <c r="V92" s="163"/>
      <c r="X92" s="163"/>
      <c r="Z92" s="163">
        <f>'Environment &amp; Targets'!$R$14</f>
        <v>7</v>
      </c>
      <c r="AF92" s="170"/>
      <c r="AG92" s="1" t="s">
        <v>48</v>
      </c>
      <c r="AH92" s="1"/>
      <c r="AI92" s="163"/>
      <c r="AK92" s="163"/>
      <c r="AM92" s="163"/>
      <c r="AO92" s="163">
        <f>'Environment &amp; Targets'!$S$14</f>
        <v>11</v>
      </c>
      <c r="AU92" s="170"/>
      <c r="AV92" s="1" t="s">
        <v>48</v>
      </c>
      <c r="AW92" s="1"/>
      <c r="AX92" s="163"/>
      <c r="AZ92" s="163"/>
      <c r="BB92" s="163"/>
      <c r="BD92" s="163">
        <f>'Environment &amp; Targets'!$T$14</f>
        <v>16</v>
      </c>
      <c r="BJ92" s="170"/>
      <c r="BK92" s="1" t="s">
        <v>48</v>
      </c>
      <c r="BL92" s="1"/>
      <c r="BM92" s="163"/>
      <c r="BO92" s="163"/>
      <c r="BQ92" s="163"/>
      <c r="BS92" s="163">
        <f>'Environment &amp; Targets'!$U$14</f>
        <v>20</v>
      </c>
      <c r="BY92" s="170"/>
      <c r="BZ92" s="1" t="s">
        <v>48</v>
      </c>
      <c r="CA92" s="1"/>
      <c r="CB92" s="163"/>
      <c r="CD92" s="163"/>
      <c r="CF92" s="163"/>
      <c r="CH92" s="163">
        <f>'Environment &amp; Targets'!$V$14</f>
        <v>23</v>
      </c>
      <c r="CN92" s="170"/>
      <c r="CO92" s="1" t="s">
        <v>48</v>
      </c>
      <c r="CP92" s="1"/>
      <c r="CQ92" s="163"/>
      <c r="CS92" s="163"/>
      <c r="CU92" s="163"/>
      <c r="CW92" s="163">
        <f>'Environment &amp; Targets'!$W$14</f>
        <v>25</v>
      </c>
      <c r="DC92" s="170"/>
      <c r="DD92" s="1" t="s">
        <v>48</v>
      </c>
      <c r="DE92" s="1"/>
      <c r="DF92" s="163"/>
      <c r="DH92" s="163"/>
      <c r="DJ92" s="163"/>
      <c r="DL92" s="163">
        <f>'Environment &amp; Targets'!$X$14</f>
        <v>25</v>
      </c>
      <c r="DR92" s="170"/>
      <c r="DS92" s="1" t="s">
        <v>48</v>
      </c>
      <c r="DT92" s="1"/>
      <c r="DU92" s="163"/>
      <c r="DW92" s="163"/>
      <c r="DY92" s="163"/>
      <c r="EA92" s="163">
        <f>'Environment &amp; Targets'!$Y$14</f>
        <v>21</v>
      </c>
      <c r="EG92" s="170"/>
      <c r="EH92" s="1" t="s">
        <v>48</v>
      </c>
      <c r="EI92" s="1"/>
      <c r="EJ92" s="163"/>
      <c r="EL92" s="163"/>
      <c r="EN92" s="163"/>
      <c r="EP92" s="163">
        <f>'Environment &amp; Targets'!$Z$14</f>
        <v>16</v>
      </c>
      <c r="EV92" s="170"/>
      <c r="EW92" s="1" t="s">
        <v>48</v>
      </c>
      <c r="EX92" s="1"/>
      <c r="EY92" s="163"/>
      <c r="FA92" s="163"/>
      <c r="FC92" s="163"/>
      <c r="FE92" s="163">
        <f>'Environment &amp; Targets'!$AA$14</f>
        <v>9</v>
      </c>
      <c r="FK92" s="170"/>
      <c r="FL92" s="1" t="s">
        <v>48</v>
      </c>
      <c r="FM92" s="1"/>
      <c r="FN92" s="163"/>
      <c r="FP92" s="163"/>
      <c r="FR92" s="163"/>
      <c r="FT92" s="163">
        <f>'Environment &amp; Targets'!$AB$14</f>
        <v>6</v>
      </c>
      <c r="FZ92" s="167"/>
    </row>
    <row r="93" spans="2:182" x14ac:dyDescent="0.2">
      <c r="B93" s="170"/>
      <c r="C93" s="1" t="s">
        <v>20</v>
      </c>
      <c r="D93" s="1"/>
      <c r="E93" s="163">
        <f>IF(F93="on",Electricty!Q41,0)</f>
        <v>0</v>
      </c>
      <c r="F93" s="4" t="str">
        <f>'Environment &amp; Targets'!$U$19</f>
        <v>off</v>
      </c>
      <c r="G93" s="163">
        <f>IF(H93="On",Settings!H33,0)</f>
        <v>0</v>
      </c>
      <c r="H93" s="4" t="str">
        <f>'Environment &amp; Targets'!$X$19</f>
        <v>off</v>
      </c>
      <c r="I93" s="163">
        <f>Settings!AC41</f>
        <v>0</v>
      </c>
      <c r="J93" s="4" t="str">
        <f>'Environment &amp; Targets'!$AA$19</f>
        <v>off</v>
      </c>
      <c r="K93" s="163">
        <f>IF(L93="on",'Environment &amp; Targets'!Q$32,'Environment &amp; Targets'!Q$33)</f>
        <v>22</v>
      </c>
      <c r="L93" s="4" t="str">
        <f>'Environment &amp; Targets'!$M$32</f>
        <v>on</v>
      </c>
      <c r="Q93" s="170"/>
      <c r="R93" s="1" t="s">
        <v>20</v>
      </c>
      <c r="S93" s="1"/>
      <c r="T93" s="163">
        <f>IF(U93="on",Electricty!R41,0)</f>
        <v>0</v>
      </c>
      <c r="U93" s="4" t="str">
        <f>'Environment &amp; Targets'!$U$19</f>
        <v>off</v>
      </c>
      <c r="V93" s="163">
        <f>IF(W93="On",Settings!I33,0)</f>
        <v>0</v>
      </c>
      <c r="W93" s="4" t="str">
        <f>'Environment &amp; Targets'!$X$19</f>
        <v>off</v>
      </c>
      <c r="X93" s="163">
        <f>Settings!AD41</f>
        <v>0</v>
      </c>
      <c r="Y93" s="4" t="str">
        <f>'Environment &amp; Targets'!$AA$19</f>
        <v>off</v>
      </c>
      <c r="Z93" s="163">
        <f>IF(AA93="on",'Environment &amp; Targets'!R$32,'Environment &amp; Targets'!R$33)</f>
        <v>22</v>
      </c>
      <c r="AA93" s="4" t="str">
        <f>'Environment &amp; Targets'!$M$32</f>
        <v>on</v>
      </c>
      <c r="AF93" s="170"/>
      <c r="AG93" s="1" t="s">
        <v>20</v>
      </c>
      <c r="AH93" s="1"/>
      <c r="AI93" s="163">
        <f>IF(AJ93="on",Electricty!S41,0)</f>
        <v>0</v>
      </c>
      <c r="AJ93" s="4" t="str">
        <f>'Environment &amp; Targets'!$U$19</f>
        <v>off</v>
      </c>
      <c r="AK93" s="163">
        <f>IF(AL93="On",Settings!J33,0)</f>
        <v>0</v>
      </c>
      <c r="AL93" s="4" t="str">
        <f>'Environment &amp; Targets'!$X$19</f>
        <v>off</v>
      </c>
      <c r="AM93" s="163">
        <f>Settings!AE41</f>
        <v>0</v>
      </c>
      <c r="AN93" s="4" t="str">
        <f>'Environment &amp; Targets'!$AA$19</f>
        <v>off</v>
      </c>
      <c r="AO93" s="163">
        <f>IF(AP93="on",'Environment &amp; Targets'!S$32,'Environment &amp; Targets'!S$33)</f>
        <v>22</v>
      </c>
      <c r="AP93" s="4" t="str">
        <f>'Environment &amp; Targets'!$M$32</f>
        <v>on</v>
      </c>
      <c r="AU93" s="170"/>
      <c r="AV93" s="1" t="s">
        <v>20</v>
      </c>
      <c r="AW93" s="1"/>
      <c r="AX93" s="163">
        <f>IF(AY93="on",Electricty!T41,0)</f>
        <v>0</v>
      </c>
      <c r="AY93" s="4" t="str">
        <f>'Environment &amp; Targets'!$U$19</f>
        <v>off</v>
      </c>
      <c r="AZ93" s="163">
        <f>IF(BA93="On",Settings!K33,0)</f>
        <v>0</v>
      </c>
      <c r="BA93" s="4" t="str">
        <f>'Environment &amp; Targets'!$X$19</f>
        <v>off</v>
      </c>
      <c r="BB93" s="163">
        <f>Settings!AF41</f>
        <v>0</v>
      </c>
      <c r="BC93" s="4" t="str">
        <f>'Environment &amp; Targets'!$AA$19</f>
        <v>off</v>
      </c>
      <c r="BD93" s="163">
        <f>IF(BE93="on",'Environment &amp; Targets'!T$32,'Environment &amp; Targets'!T$33)</f>
        <v>22</v>
      </c>
      <c r="BE93" s="4" t="str">
        <f>'Environment &amp; Targets'!$M$32</f>
        <v>on</v>
      </c>
      <c r="BJ93" s="170"/>
      <c r="BK93" s="1" t="s">
        <v>20</v>
      </c>
      <c r="BL93" s="1"/>
      <c r="BM93" s="163">
        <f>IF(BN93="on",Electricty!U41,0)</f>
        <v>0</v>
      </c>
      <c r="BN93" s="4" t="str">
        <f>'Environment &amp; Targets'!$U$19</f>
        <v>off</v>
      </c>
      <c r="BO93" s="163">
        <f>IF(BP93="On",Settings!L33,0)</f>
        <v>0</v>
      </c>
      <c r="BP93" s="4" t="str">
        <f>'Environment &amp; Targets'!$X$19</f>
        <v>off</v>
      </c>
      <c r="BQ93" s="163">
        <f>Settings!AG41</f>
        <v>0</v>
      </c>
      <c r="BR93" s="4" t="str">
        <f>'Environment &amp; Targets'!$AA$19</f>
        <v>off</v>
      </c>
      <c r="BS93" s="163">
        <f>IF(BT93="on",'Environment &amp; Targets'!U$32,'Environment &amp; Targets'!U$33)</f>
        <v>22</v>
      </c>
      <c r="BT93" s="4" t="str">
        <f>'Environment &amp; Targets'!$M$32</f>
        <v>on</v>
      </c>
      <c r="BY93" s="170"/>
      <c r="BZ93" s="1" t="s">
        <v>20</v>
      </c>
      <c r="CA93" s="1"/>
      <c r="CB93" s="163">
        <f>IF(CC93="on",Electricty!V41,0)</f>
        <v>0</v>
      </c>
      <c r="CC93" s="4" t="str">
        <f>'Environment &amp; Targets'!$U$19</f>
        <v>off</v>
      </c>
      <c r="CD93" s="163">
        <f>IF(CE93="On",Settings!M33,0)</f>
        <v>0</v>
      </c>
      <c r="CE93" s="4" t="str">
        <f>'Environment &amp; Targets'!$X$19</f>
        <v>off</v>
      </c>
      <c r="CF93" s="163">
        <f>Settings!AH41</f>
        <v>0</v>
      </c>
      <c r="CG93" s="4" t="str">
        <f>'Environment &amp; Targets'!$AA$19</f>
        <v>off</v>
      </c>
      <c r="CH93" s="163">
        <f>IF(CI93="on",'Environment &amp; Targets'!V$32,'Environment &amp; Targets'!V$33)</f>
        <v>25</v>
      </c>
      <c r="CI93" s="4" t="str">
        <f>'Environment &amp; Targets'!$M$32</f>
        <v>on</v>
      </c>
      <c r="CN93" s="170"/>
      <c r="CO93" s="1" t="s">
        <v>20</v>
      </c>
      <c r="CP93" s="1"/>
      <c r="CQ93" s="163">
        <f>IF(CR93="on",Electricty!W41,0)</f>
        <v>0</v>
      </c>
      <c r="CR93" s="4" t="str">
        <f>'Environment &amp; Targets'!$U$19</f>
        <v>off</v>
      </c>
      <c r="CS93" s="163">
        <f>IF(CT93="On",Settings!N33,0)</f>
        <v>0</v>
      </c>
      <c r="CT93" s="4" t="str">
        <f>'Environment &amp; Targets'!$X$19</f>
        <v>off</v>
      </c>
      <c r="CU93" s="163">
        <f>Settings!AI41</f>
        <v>0</v>
      </c>
      <c r="CV93" s="4" t="str">
        <f>'Environment &amp; Targets'!$AA$19</f>
        <v>off</v>
      </c>
      <c r="CW93" s="163">
        <f>IF(CX93="on",'Environment &amp; Targets'!W$32,'Environment &amp; Targets'!W$33)</f>
        <v>25</v>
      </c>
      <c r="CX93" s="4" t="str">
        <f>'Environment &amp; Targets'!$M$32</f>
        <v>on</v>
      </c>
      <c r="DC93" s="170"/>
      <c r="DD93" s="1" t="s">
        <v>20</v>
      </c>
      <c r="DE93" s="1"/>
      <c r="DF93" s="163">
        <f>IF(DG93="on",Electricty!X41,0)</f>
        <v>0</v>
      </c>
      <c r="DG93" s="4" t="str">
        <f>'Environment &amp; Targets'!$U$19</f>
        <v>off</v>
      </c>
      <c r="DH93" s="163">
        <f>IF(DI93="On",Settings!O33,0)</f>
        <v>0</v>
      </c>
      <c r="DI93" s="4" t="str">
        <f>'Environment &amp; Targets'!$X$19</f>
        <v>off</v>
      </c>
      <c r="DJ93" s="163">
        <f>Settings!AJ41</f>
        <v>0</v>
      </c>
      <c r="DK93" s="4" t="str">
        <f>'Environment &amp; Targets'!$AA$19</f>
        <v>off</v>
      </c>
      <c r="DL93" s="163">
        <f>IF(DM93="on",'Environment &amp; Targets'!X$32,'Environment &amp; Targets'!X$33)</f>
        <v>25</v>
      </c>
      <c r="DM93" s="4" t="str">
        <f>'Environment &amp; Targets'!$M$32</f>
        <v>on</v>
      </c>
      <c r="DR93" s="170"/>
      <c r="DS93" s="1" t="s">
        <v>20</v>
      </c>
      <c r="DT93" s="1"/>
      <c r="DU93" s="163">
        <f>IF(DV93="on",Electricty!Y41,0)</f>
        <v>0</v>
      </c>
      <c r="DV93" s="4" t="str">
        <f>'Environment &amp; Targets'!$U$19</f>
        <v>off</v>
      </c>
      <c r="DW93" s="163">
        <f>IF(DX93="On",Settings!P33,0)</f>
        <v>0</v>
      </c>
      <c r="DX93" s="4" t="str">
        <f>'Environment &amp; Targets'!$X$19</f>
        <v>off</v>
      </c>
      <c r="DY93" s="163">
        <f>Settings!AK41</f>
        <v>0</v>
      </c>
      <c r="DZ93" s="4" t="str">
        <f>'Environment &amp; Targets'!$AA$19</f>
        <v>off</v>
      </c>
      <c r="EA93" s="163">
        <f>IF(EB93="on",'Environment &amp; Targets'!Y$32,'Environment &amp; Targets'!Y$33)</f>
        <v>22</v>
      </c>
      <c r="EB93" s="4" t="str">
        <f>'Environment &amp; Targets'!$M$32</f>
        <v>on</v>
      </c>
      <c r="EG93" s="170"/>
      <c r="EH93" s="1" t="s">
        <v>20</v>
      </c>
      <c r="EI93" s="1"/>
      <c r="EJ93" s="163">
        <f>IF(EK93="on",Electricty!Z41,0)</f>
        <v>0</v>
      </c>
      <c r="EK93" s="4" t="str">
        <f>'Environment &amp; Targets'!$U$19</f>
        <v>off</v>
      </c>
      <c r="EL93" s="163">
        <f>IF(EM93="On",Settings!Q33,0)</f>
        <v>0</v>
      </c>
      <c r="EM93" s="4" t="str">
        <f>'Environment &amp; Targets'!$X$19</f>
        <v>off</v>
      </c>
      <c r="EN93" s="163">
        <f>Settings!AL41</f>
        <v>0</v>
      </c>
      <c r="EO93" s="4" t="str">
        <f>'Environment &amp; Targets'!$AA$19</f>
        <v>off</v>
      </c>
      <c r="EP93" s="163">
        <f>IF(EQ93="on",'Environment &amp; Targets'!Z$32,'Environment &amp; Targets'!Z$33)</f>
        <v>22</v>
      </c>
      <c r="EQ93" s="4" t="str">
        <f>'Environment &amp; Targets'!$M$32</f>
        <v>on</v>
      </c>
      <c r="EV93" s="170"/>
      <c r="EW93" s="1" t="s">
        <v>20</v>
      </c>
      <c r="EX93" s="1"/>
      <c r="EY93" s="163">
        <f>IF(EZ93="on",Electricty!AA41,0)</f>
        <v>0</v>
      </c>
      <c r="EZ93" s="4" t="str">
        <f>'Environment &amp; Targets'!$U$19</f>
        <v>off</v>
      </c>
      <c r="FA93" s="163">
        <f>IF(FB93="On",Settings!R33,0)</f>
        <v>0</v>
      </c>
      <c r="FB93" s="4" t="str">
        <f>'Environment &amp; Targets'!$X$19</f>
        <v>off</v>
      </c>
      <c r="FC93" s="163">
        <f>Settings!AM41</f>
        <v>0</v>
      </c>
      <c r="FD93" s="4" t="str">
        <f>'Environment &amp; Targets'!$AA$19</f>
        <v>off</v>
      </c>
      <c r="FE93" s="163">
        <f>IF(FF93="on",'Environment &amp; Targets'!AA$32,'Environment &amp; Targets'!AA$33)</f>
        <v>22</v>
      </c>
      <c r="FF93" s="4" t="str">
        <f>'Environment &amp; Targets'!$M$32</f>
        <v>on</v>
      </c>
      <c r="FK93" s="170"/>
      <c r="FL93" s="1" t="s">
        <v>20</v>
      </c>
      <c r="FM93" s="1"/>
      <c r="FN93" s="163">
        <f>IF(FO93="on",Electricty!AB41,0)</f>
        <v>0</v>
      </c>
      <c r="FO93" s="4" t="str">
        <f>'Environment &amp; Targets'!$U$19</f>
        <v>off</v>
      </c>
      <c r="FP93" s="163">
        <f>IF(FQ93="On",Settings!S33,0)</f>
        <v>0</v>
      </c>
      <c r="FQ93" s="4" t="str">
        <f>'Environment &amp; Targets'!$X$19</f>
        <v>off</v>
      </c>
      <c r="FR93" s="163">
        <f>Settings!AN41</f>
        <v>0</v>
      </c>
      <c r="FS93" s="4" t="str">
        <f>'Environment &amp; Targets'!$AA$19</f>
        <v>off</v>
      </c>
      <c r="FT93" s="163">
        <f>IF(FU93="on",'Environment &amp; Targets'!AB$32,'Environment &amp; Targets'!AB$33)</f>
        <v>22</v>
      </c>
      <c r="FU93" s="4" t="str">
        <f>'Environment &amp; Targets'!$M$32</f>
        <v>on</v>
      </c>
      <c r="FZ93" s="167"/>
    </row>
    <row r="94" spans="2:182" x14ac:dyDescent="0.2">
      <c r="B94" s="170"/>
      <c r="C94" s="1" t="s">
        <v>21</v>
      </c>
      <c r="D94" s="1"/>
      <c r="E94" s="163">
        <f>IF(F94="on",Electricty!Q42,0)</f>
        <v>0</v>
      </c>
      <c r="F94" s="4" t="str">
        <f>'Environment &amp; Targets'!$U$19</f>
        <v>off</v>
      </c>
      <c r="G94" s="163">
        <f>IF(H94="On",Settings!H34,0)</f>
        <v>0</v>
      </c>
      <c r="H94" s="4" t="str">
        <f>'Environment &amp; Targets'!$X$19</f>
        <v>off</v>
      </c>
      <c r="I94" s="163">
        <f>Settings!AC42</f>
        <v>0</v>
      </c>
      <c r="J94" s="4" t="str">
        <f>'Environment &amp; Targets'!$AA$19</f>
        <v>off</v>
      </c>
      <c r="K94" s="163">
        <f>IF(L94="on",'Environment &amp; Targets'!Q$34,'Environment &amp; Targets'!Q$35)</f>
        <v>23</v>
      </c>
      <c r="L94" s="4" t="str">
        <f>'Environment &amp; Targets'!$M$34</f>
        <v>on</v>
      </c>
      <c r="Q94" s="170"/>
      <c r="R94" s="1" t="s">
        <v>21</v>
      </c>
      <c r="S94" s="1"/>
      <c r="T94" s="163">
        <f>IF(U94="on",Electricty!R42,0)</f>
        <v>0</v>
      </c>
      <c r="U94" s="4" t="str">
        <f>'Environment &amp; Targets'!$U$19</f>
        <v>off</v>
      </c>
      <c r="V94" s="163">
        <f>IF(W94="On",Settings!I34,0)</f>
        <v>0</v>
      </c>
      <c r="W94" s="4" t="str">
        <f>'Environment &amp; Targets'!$X$19</f>
        <v>off</v>
      </c>
      <c r="X94" s="163">
        <f>Settings!AD42</f>
        <v>0</v>
      </c>
      <c r="Y94" s="4" t="str">
        <f>'Environment &amp; Targets'!$AA$19</f>
        <v>off</v>
      </c>
      <c r="Z94" s="163">
        <f>IF(AA94="on",'Environment &amp; Targets'!R$34,'Environment &amp; Targets'!R$35)</f>
        <v>23</v>
      </c>
      <c r="AA94" s="4" t="str">
        <f>'Environment &amp; Targets'!$M$34</f>
        <v>on</v>
      </c>
      <c r="AF94" s="170"/>
      <c r="AG94" s="1" t="s">
        <v>21</v>
      </c>
      <c r="AH94" s="1"/>
      <c r="AI94" s="163">
        <f>IF(AJ94="on",Electricty!S42,0)</f>
        <v>0</v>
      </c>
      <c r="AJ94" s="4" t="str">
        <f>'Environment &amp; Targets'!$U$19</f>
        <v>off</v>
      </c>
      <c r="AK94" s="163">
        <f>IF(AL94="On",Settings!J34,0)</f>
        <v>0</v>
      </c>
      <c r="AL94" s="4" t="str">
        <f>'Environment &amp; Targets'!$X$19</f>
        <v>off</v>
      </c>
      <c r="AM94" s="163">
        <f>Settings!AE42</f>
        <v>0</v>
      </c>
      <c r="AN94" s="4" t="str">
        <f>'Environment &amp; Targets'!$AA$19</f>
        <v>off</v>
      </c>
      <c r="AO94" s="163">
        <f>IF(AP94="on",'Environment &amp; Targets'!S$34,'Environment &amp; Targets'!S$35)</f>
        <v>23</v>
      </c>
      <c r="AP94" s="4" t="str">
        <f>'Environment &amp; Targets'!$M$34</f>
        <v>on</v>
      </c>
      <c r="AU94" s="170"/>
      <c r="AV94" s="1" t="s">
        <v>21</v>
      </c>
      <c r="AW94" s="1"/>
      <c r="AX94" s="163">
        <f>IF(AY94="on",Electricty!T42,0)</f>
        <v>0</v>
      </c>
      <c r="AY94" s="4" t="str">
        <f>'Environment &amp; Targets'!$U$19</f>
        <v>off</v>
      </c>
      <c r="AZ94" s="163">
        <f>IF(BA94="On",Settings!K34,0)</f>
        <v>0</v>
      </c>
      <c r="BA94" s="4" t="str">
        <f>'Environment &amp; Targets'!$X$19</f>
        <v>off</v>
      </c>
      <c r="BB94" s="163">
        <f>Settings!AF42</f>
        <v>0</v>
      </c>
      <c r="BC94" s="4" t="str">
        <f>'Environment &amp; Targets'!$AA$19</f>
        <v>off</v>
      </c>
      <c r="BD94" s="163">
        <f>IF(BE94="on",'Environment &amp; Targets'!T$34,'Environment &amp; Targets'!T$35)</f>
        <v>23</v>
      </c>
      <c r="BE94" s="4" t="str">
        <f>'Environment &amp; Targets'!$M$34</f>
        <v>on</v>
      </c>
      <c r="BJ94" s="170"/>
      <c r="BK94" s="1" t="s">
        <v>21</v>
      </c>
      <c r="BL94" s="1"/>
      <c r="BM94" s="163">
        <f>IF(BN94="on",Electricty!U42,0)</f>
        <v>0</v>
      </c>
      <c r="BN94" s="4" t="str">
        <f>'Environment &amp; Targets'!$U$19</f>
        <v>off</v>
      </c>
      <c r="BO94" s="163">
        <f>IF(BP94="On",Settings!L34,0)</f>
        <v>0</v>
      </c>
      <c r="BP94" s="4" t="str">
        <f>'Environment &amp; Targets'!$X$19</f>
        <v>off</v>
      </c>
      <c r="BQ94" s="163">
        <f>Settings!AG42</f>
        <v>0</v>
      </c>
      <c r="BR94" s="4" t="str">
        <f>'Environment &amp; Targets'!$AA$19</f>
        <v>off</v>
      </c>
      <c r="BS94" s="163">
        <f>IF(BT94="on",'Environment &amp; Targets'!U$34,'Environment &amp; Targets'!U$35)</f>
        <v>23</v>
      </c>
      <c r="BT94" s="4" t="str">
        <f>'Environment &amp; Targets'!$M$34</f>
        <v>on</v>
      </c>
      <c r="BY94" s="170"/>
      <c r="BZ94" s="1" t="s">
        <v>21</v>
      </c>
      <c r="CA94" s="1"/>
      <c r="CB94" s="163">
        <f>IF(CC94="on",Electricty!V42,0)</f>
        <v>0</v>
      </c>
      <c r="CC94" s="4" t="str">
        <f>'Environment &amp; Targets'!$U$19</f>
        <v>off</v>
      </c>
      <c r="CD94" s="163">
        <f>IF(CE94="On",Settings!M34,0)</f>
        <v>0</v>
      </c>
      <c r="CE94" s="4" t="str">
        <f>'Environment &amp; Targets'!$X$19</f>
        <v>off</v>
      </c>
      <c r="CF94" s="163">
        <f>Settings!AH42</f>
        <v>0</v>
      </c>
      <c r="CG94" s="4" t="str">
        <f>'Environment &amp; Targets'!$AA$19</f>
        <v>off</v>
      </c>
      <c r="CH94" s="163">
        <f>IF(CI94="on",'Environment &amp; Targets'!V$34,'Environment &amp; Targets'!V$35)</f>
        <v>23</v>
      </c>
      <c r="CI94" s="4" t="str">
        <f>'Environment &amp; Targets'!$M$34</f>
        <v>on</v>
      </c>
      <c r="CN94" s="170"/>
      <c r="CO94" s="1" t="s">
        <v>21</v>
      </c>
      <c r="CP94" s="1"/>
      <c r="CQ94" s="163">
        <f>IF(CR94="on",Electricty!W42,0)</f>
        <v>0</v>
      </c>
      <c r="CR94" s="4" t="str">
        <f>'Environment &amp; Targets'!$U$19</f>
        <v>off</v>
      </c>
      <c r="CS94" s="163">
        <f>IF(CT94="On",Settings!N34,0)</f>
        <v>0</v>
      </c>
      <c r="CT94" s="4" t="str">
        <f>'Environment &amp; Targets'!$X$19</f>
        <v>off</v>
      </c>
      <c r="CU94" s="163">
        <f>Settings!AI42</f>
        <v>0</v>
      </c>
      <c r="CV94" s="4" t="str">
        <f>'Environment &amp; Targets'!$AA$19</f>
        <v>off</v>
      </c>
      <c r="CW94" s="163">
        <f>IF(CX94="on",'Environment &amp; Targets'!W$34,'Environment &amp; Targets'!W$35)</f>
        <v>25</v>
      </c>
      <c r="CX94" s="4" t="str">
        <f>'Environment &amp; Targets'!$M$34</f>
        <v>on</v>
      </c>
      <c r="DC94" s="170"/>
      <c r="DD94" s="1" t="s">
        <v>21</v>
      </c>
      <c r="DE94" s="1"/>
      <c r="DF94" s="163">
        <f>IF(DG94="on",Electricty!X42,0)</f>
        <v>0</v>
      </c>
      <c r="DG94" s="4" t="str">
        <f>'Environment &amp; Targets'!$U$19</f>
        <v>off</v>
      </c>
      <c r="DH94" s="163">
        <f>IF(DI94="On",Settings!O34,0)</f>
        <v>0</v>
      </c>
      <c r="DI94" s="4" t="str">
        <f>'Environment &amp; Targets'!$X$19</f>
        <v>off</v>
      </c>
      <c r="DJ94" s="163">
        <f>Settings!AJ42</f>
        <v>0</v>
      </c>
      <c r="DK94" s="4" t="str">
        <f>'Environment &amp; Targets'!$AA$19</f>
        <v>off</v>
      </c>
      <c r="DL94" s="163">
        <f>IF(DM94="on",'Environment &amp; Targets'!X$34,'Environment &amp; Targets'!X$35)</f>
        <v>23</v>
      </c>
      <c r="DM94" s="4" t="str">
        <f>'Environment &amp; Targets'!$M$34</f>
        <v>on</v>
      </c>
      <c r="DR94" s="170"/>
      <c r="DS94" s="1" t="s">
        <v>21</v>
      </c>
      <c r="DT94" s="1"/>
      <c r="DU94" s="163">
        <f>IF(DV94="on",Electricty!Y42,0)</f>
        <v>0</v>
      </c>
      <c r="DV94" s="4" t="str">
        <f>'Environment &amp; Targets'!$U$19</f>
        <v>off</v>
      </c>
      <c r="DW94" s="163">
        <f>IF(DX94="On",Settings!P34,0)</f>
        <v>0</v>
      </c>
      <c r="DX94" s="4" t="str">
        <f>'Environment &amp; Targets'!$X$19</f>
        <v>off</v>
      </c>
      <c r="DY94" s="163">
        <f>Settings!AK42</f>
        <v>0</v>
      </c>
      <c r="DZ94" s="4" t="str">
        <f>'Environment &amp; Targets'!$AA$19</f>
        <v>off</v>
      </c>
      <c r="EA94" s="163">
        <f>IF(EB94="on",'Environment &amp; Targets'!Y$34,'Environment &amp; Targets'!Y$35)</f>
        <v>23</v>
      </c>
      <c r="EB94" s="4" t="str">
        <f>'Environment &amp; Targets'!$M$34</f>
        <v>on</v>
      </c>
      <c r="EG94" s="170"/>
      <c r="EH94" s="1" t="s">
        <v>21</v>
      </c>
      <c r="EI94" s="1"/>
      <c r="EJ94" s="163">
        <f>IF(EK94="on",Electricty!Z42,0)</f>
        <v>0</v>
      </c>
      <c r="EK94" s="4" t="str">
        <f>'Environment &amp; Targets'!$U$19</f>
        <v>off</v>
      </c>
      <c r="EL94" s="163">
        <f>IF(EM94="On",Settings!Q34,0)</f>
        <v>0</v>
      </c>
      <c r="EM94" s="4" t="str">
        <f>'Environment &amp; Targets'!$X$19</f>
        <v>off</v>
      </c>
      <c r="EN94" s="163">
        <f>Settings!AL42</f>
        <v>0</v>
      </c>
      <c r="EO94" s="4" t="str">
        <f>'Environment &amp; Targets'!$AA$19</f>
        <v>off</v>
      </c>
      <c r="EP94" s="163">
        <f>IF(EQ94="on",'Environment &amp; Targets'!Z$34,'Environment &amp; Targets'!Z$35)</f>
        <v>23</v>
      </c>
      <c r="EQ94" s="4" t="str">
        <f>'Environment &amp; Targets'!$M$34</f>
        <v>on</v>
      </c>
      <c r="EV94" s="170"/>
      <c r="EW94" s="1" t="s">
        <v>21</v>
      </c>
      <c r="EX94" s="1"/>
      <c r="EY94" s="163">
        <f>IF(EZ94="on",Electricty!AA42,0)</f>
        <v>0</v>
      </c>
      <c r="EZ94" s="4" t="str">
        <f>'Environment &amp; Targets'!$U$19</f>
        <v>off</v>
      </c>
      <c r="FA94" s="163">
        <f>IF(FB94="On",Settings!R34,0)</f>
        <v>0</v>
      </c>
      <c r="FB94" s="4" t="str">
        <f>'Environment &amp; Targets'!$X$19</f>
        <v>off</v>
      </c>
      <c r="FC94" s="163">
        <f>Settings!AM42</f>
        <v>0</v>
      </c>
      <c r="FD94" s="4" t="str">
        <f>'Environment &amp; Targets'!$AA$19</f>
        <v>off</v>
      </c>
      <c r="FE94" s="163">
        <f>IF(FF94="on",'Environment &amp; Targets'!AA$34,'Environment &amp; Targets'!AA$35)</f>
        <v>23</v>
      </c>
      <c r="FF94" s="4" t="str">
        <f>'Environment &amp; Targets'!$M$34</f>
        <v>on</v>
      </c>
      <c r="FK94" s="170"/>
      <c r="FL94" s="1" t="s">
        <v>21</v>
      </c>
      <c r="FM94" s="1"/>
      <c r="FN94" s="163">
        <f>IF(FO94="on",Electricty!AB42,0)</f>
        <v>0</v>
      </c>
      <c r="FO94" s="4" t="str">
        <f>'Environment &amp; Targets'!$U$19</f>
        <v>off</v>
      </c>
      <c r="FP94" s="163">
        <f>IF(FQ94="On",Settings!S34,0)</f>
        <v>0</v>
      </c>
      <c r="FQ94" s="4" t="str">
        <f>'Environment &amp; Targets'!$X$19</f>
        <v>off</v>
      </c>
      <c r="FR94" s="163">
        <f>Settings!AN42</f>
        <v>0</v>
      </c>
      <c r="FS94" s="4" t="str">
        <f>'Environment &amp; Targets'!$AA$19</f>
        <v>off</v>
      </c>
      <c r="FT94" s="163">
        <f>IF(FU94="on",'Environment &amp; Targets'!AB$34,'Environment &amp; Targets'!AB$35)</f>
        <v>23</v>
      </c>
      <c r="FU94" s="4" t="str">
        <f>'Environment &amp; Targets'!$M$34</f>
        <v>on</v>
      </c>
      <c r="FZ94" s="167"/>
    </row>
    <row r="95" spans="2:182" x14ac:dyDescent="0.2">
      <c r="B95" s="170"/>
      <c r="C95" s="1" t="s">
        <v>27</v>
      </c>
      <c r="D95" s="1"/>
      <c r="E95" s="163">
        <f>IF(F95="on",Electricty!Q43,0)</f>
        <v>0</v>
      </c>
      <c r="F95" s="4" t="str">
        <f>'Environment &amp; Targets'!$U$19</f>
        <v>off</v>
      </c>
      <c r="G95" s="163">
        <f>IF(H95="On",Settings!H35,0)</f>
        <v>0</v>
      </c>
      <c r="H95" s="4" t="str">
        <f>'Environment &amp; Targets'!$X$19</f>
        <v>off</v>
      </c>
      <c r="I95" s="163">
        <f>Settings!AC43</f>
        <v>0</v>
      </c>
      <c r="J95" s="4" t="str">
        <f>'Environment &amp; Targets'!$AA$19</f>
        <v>off</v>
      </c>
      <c r="K95" s="163">
        <f>IF(L95="on",'Environment &amp; Targets'!Q$36,'Environment &amp; Targets'!Q$37)</f>
        <v>23</v>
      </c>
      <c r="L95" s="4" t="str">
        <f>'Environment &amp; Targets'!$M$36</f>
        <v>on</v>
      </c>
      <c r="Q95" s="170"/>
      <c r="R95" s="1" t="s">
        <v>27</v>
      </c>
      <c r="S95" s="1"/>
      <c r="T95" s="163">
        <f>IF(U95="on",Electricty!R43,0)</f>
        <v>0</v>
      </c>
      <c r="U95" s="4" t="str">
        <f>'Environment &amp; Targets'!$U$19</f>
        <v>off</v>
      </c>
      <c r="V95" s="163">
        <f>IF(W95="On",Settings!I35,0)</f>
        <v>0</v>
      </c>
      <c r="W95" s="4" t="str">
        <f>'Environment &amp; Targets'!$X$19</f>
        <v>off</v>
      </c>
      <c r="X95" s="163">
        <f>Settings!AD43</f>
        <v>0</v>
      </c>
      <c r="Y95" s="4" t="str">
        <f>'Environment &amp; Targets'!$AA$19</f>
        <v>off</v>
      </c>
      <c r="Z95" s="163">
        <f>IF(AA95="on",'Environment &amp; Targets'!R$36,'Environment &amp; Targets'!R$37)</f>
        <v>23</v>
      </c>
      <c r="AA95" s="4" t="str">
        <f>'Environment &amp; Targets'!$M$36</f>
        <v>on</v>
      </c>
      <c r="AF95" s="170"/>
      <c r="AG95" s="1" t="s">
        <v>27</v>
      </c>
      <c r="AH95" s="1"/>
      <c r="AI95" s="163">
        <f>IF(AJ95="on",Electricty!S43,0)</f>
        <v>0</v>
      </c>
      <c r="AJ95" s="4" t="str">
        <f>'Environment &amp; Targets'!$U$19</f>
        <v>off</v>
      </c>
      <c r="AK95" s="163">
        <f>IF(AL95="On",Settings!J35,0)</f>
        <v>0</v>
      </c>
      <c r="AL95" s="4" t="str">
        <f>'Environment &amp; Targets'!$X$19</f>
        <v>off</v>
      </c>
      <c r="AM95" s="163">
        <f>Settings!AE43</f>
        <v>0</v>
      </c>
      <c r="AN95" s="4" t="str">
        <f>'Environment &amp; Targets'!$AA$19</f>
        <v>off</v>
      </c>
      <c r="AO95" s="163">
        <f>IF(AP95="on",'Environment &amp; Targets'!S$36,'Environment &amp; Targets'!S$37)</f>
        <v>23</v>
      </c>
      <c r="AP95" s="4" t="str">
        <f>'Environment &amp; Targets'!$M$36</f>
        <v>on</v>
      </c>
      <c r="AU95" s="170"/>
      <c r="AV95" s="1" t="s">
        <v>27</v>
      </c>
      <c r="AW95" s="1"/>
      <c r="AX95" s="163">
        <f>IF(AY95="on",Electricty!T43,0)</f>
        <v>0</v>
      </c>
      <c r="AY95" s="4" t="str">
        <f>'Environment &amp; Targets'!$U$19</f>
        <v>off</v>
      </c>
      <c r="AZ95" s="163">
        <f>IF(BA95="On",Settings!K35,0)</f>
        <v>0</v>
      </c>
      <c r="BA95" s="4" t="str">
        <f>'Environment &amp; Targets'!$X$19</f>
        <v>off</v>
      </c>
      <c r="BB95" s="163">
        <f>Settings!AF43</f>
        <v>0</v>
      </c>
      <c r="BC95" s="4" t="str">
        <f>'Environment &amp; Targets'!$AA$19</f>
        <v>off</v>
      </c>
      <c r="BD95" s="163">
        <f>IF(BE95="on",'Environment &amp; Targets'!T$36,'Environment &amp; Targets'!T$37)</f>
        <v>23</v>
      </c>
      <c r="BE95" s="4" t="str">
        <f>'Environment &amp; Targets'!$M$36</f>
        <v>on</v>
      </c>
      <c r="BJ95" s="170"/>
      <c r="BK95" s="1" t="s">
        <v>27</v>
      </c>
      <c r="BL95" s="1"/>
      <c r="BM95" s="163">
        <f>IF(BN95="on",Electricty!U43,0)</f>
        <v>0</v>
      </c>
      <c r="BN95" s="4" t="str">
        <f>'Environment &amp; Targets'!$U$19</f>
        <v>off</v>
      </c>
      <c r="BO95" s="163">
        <f>IF(BP95="On",Settings!L35,0)</f>
        <v>0</v>
      </c>
      <c r="BP95" s="4" t="str">
        <f>'Environment &amp; Targets'!$X$19</f>
        <v>off</v>
      </c>
      <c r="BQ95" s="163">
        <f>Settings!AG43</f>
        <v>0</v>
      </c>
      <c r="BR95" s="4" t="str">
        <f>'Environment &amp; Targets'!$AA$19</f>
        <v>off</v>
      </c>
      <c r="BS95" s="163">
        <f>IF(BT95="on",'Environment &amp; Targets'!U$36,'Environment &amp; Targets'!U$37)</f>
        <v>23</v>
      </c>
      <c r="BT95" s="4" t="str">
        <f>'Environment &amp; Targets'!$M$36</f>
        <v>on</v>
      </c>
      <c r="BY95" s="170"/>
      <c r="BZ95" s="1" t="s">
        <v>27</v>
      </c>
      <c r="CA95" s="1"/>
      <c r="CB95" s="163">
        <f>IF(CC95="on",Electricty!V43,0)</f>
        <v>0</v>
      </c>
      <c r="CC95" s="4" t="str">
        <f>'Environment &amp; Targets'!$U$19</f>
        <v>off</v>
      </c>
      <c r="CD95" s="163">
        <f>IF(CE95="On",Settings!M35,0)</f>
        <v>0</v>
      </c>
      <c r="CE95" s="4" t="str">
        <f>'Environment &amp; Targets'!$X$19</f>
        <v>off</v>
      </c>
      <c r="CF95" s="163">
        <f>Settings!AH43</f>
        <v>0</v>
      </c>
      <c r="CG95" s="4" t="str">
        <f>'Environment &amp; Targets'!$AA$19</f>
        <v>off</v>
      </c>
      <c r="CH95" s="163">
        <f>IF(CI95="on",'Environment &amp; Targets'!V$36,'Environment &amp; Targets'!V$37)</f>
        <v>23</v>
      </c>
      <c r="CI95" s="4" t="str">
        <f>'Environment &amp; Targets'!$M$36</f>
        <v>on</v>
      </c>
      <c r="CN95" s="170"/>
      <c r="CO95" s="1" t="s">
        <v>27</v>
      </c>
      <c r="CP95" s="1"/>
      <c r="CQ95" s="163">
        <f>IF(CR95="on",Electricty!W43,0)</f>
        <v>0</v>
      </c>
      <c r="CR95" s="4" t="str">
        <f>'Environment &amp; Targets'!$U$19</f>
        <v>off</v>
      </c>
      <c r="CS95" s="163">
        <f>IF(CT95="On",Settings!N35,0)</f>
        <v>0</v>
      </c>
      <c r="CT95" s="4" t="str">
        <f>'Environment &amp; Targets'!$X$19</f>
        <v>off</v>
      </c>
      <c r="CU95" s="163">
        <f>Settings!AI43</f>
        <v>0</v>
      </c>
      <c r="CV95" s="4" t="str">
        <f>'Environment &amp; Targets'!$AA$19</f>
        <v>off</v>
      </c>
      <c r="CW95" s="163">
        <f>IF(CX95="on",'Environment &amp; Targets'!W$36,'Environment &amp; Targets'!W$37)</f>
        <v>23</v>
      </c>
      <c r="CX95" s="4" t="str">
        <f>'Environment &amp; Targets'!$M$36</f>
        <v>on</v>
      </c>
      <c r="DC95" s="170"/>
      <c r="DD95" s="1" t="s">
        <v>27</v>
      </c>
      <c r="DE95" s="1"/>
      <c r="DF95" s="163">
        <f>IF(DG95="on",Electricty!X43,0)</f>
        <v>0</v>
      </c>
      <c r="DG95" s="4" t="str">
        <f>'Environment &amp; Targets'!$U$19</f>
        <v>off</v>
      </c>
      <c r="DH95" s="163">
        <f>IF(DI95="On",Settings!O35,0)</f>
        <v>0</v>
      </c>
      <c r="DI95" s="4" t="str">
        <f>'Environment &amp; Targets'!$X$19</f>
        <v>off</v>
      </c>
      <c r="DJ95" s="163">
        <f>Settings!AJ43</f>
        <v>0</v>
      </c>
      <c r="DK95" s="4" t="str">
        <f>'Environment &amp; Targets'!$AA$19</f>
        <v>off</v>
      </c>
      <c r="DL95" s="163">
        <f>IF(DM95="on",'Environment &amp; Targets'!X$36,'Environment &amp; Targets'!X$37)</f>
        <v>23</v>
      </c>
      <c r="DM95" s="4" t="str">
        <f>'Environment &amp; Targets'!$M$36</f>
        <v>on</v>
      </c>
      <c r="DR95" s="170"/>
      <c r="DS95" s="1" t="s">
        <v>27</v>
      </c>
      <c r="DT95" s="1"/>
      <c r="DU95" s="163">
        <f>IF(DV95="on",Electricty!Y43,0)</f>
        <v>0</v>
      </c>
      <c r="DV95" s="4" t="str">
        <f>'Environment &amp; Targets'!$U$19</f>
        <v>off</v>
      </c>
      <c r="DW95" s="163">
        <f>IF(DX95="On",Settings!P35,0)</f>
        <v>0</v>
      </c>
      <c r="DX95" s="4" t="str">
        <f>'Environment &amp; Targets'!$X$19</f>
        <v>off</v>
      </c>
      <c r="DY95" s="163">
        <f>Settings!AK43</f>
        <v>0</v>
      </c>
      <c r="DZ95" s="4" t="str">
        <f>'Environment &amp; Targets'!$AA$19</f>
        <v>off</v>
      </c>
      <c r="EA95" s="163">
        <f>IF(EB95="on",'Environment &amp; Targets'!Y$36,'Environment &amp; Targets'!Y$37)</f>
        <v>23</v>
      </c>
      <c r="EB95" s="4" t="str">
        <f>'Environment &amp; Targets'!$M$36</f>
        <v>on</v>
      </c>
      <c r="EG95" s="170"/>
      <c r="EH95" s="1" t="s">
        <v>27</v>
      </c>
      <c r="EI95" s="1"/>
      <c r="EJ95" s="163">
        <f>IF(EK95="on",Electricty!Z43,0)</f>
        <v>0</v>
      </c>
      <c r="EK95" s="4" t="str">
        <f>'Environment &amp; Targets'!$U$19</f>
        <v>off</v>
      </c>
      <c r="EL95" s="163">
        <f>IF(EM95="On",Settings!Q35,0)</f>
        <v>0</v>
      </c>
      <c r="EM95" s="4" t="str">
        <f>'Environment &amp; Targets'!$X$19</f>
        <v>off</v>
      </c>
      <c r="EN95" s="163">
        <f>Settings!AL43</f>
        <v>0</v>
      </c>
      <c r="EO95" s="4" t="str">
        <f>'Environment &amp; Targets'!$AA$19</f>
        <v>off</v>
      </c>
      <c r="EP95" s="163">
        <f>IF(EQ95="on",'Environment &amp; Targets'!Z$36,'Environment &amp; Targets'!Z$37)</f>
        <v>23</v>
      </c>
      <c r="EQ95" s="4" t="str">
        <f>'Environment &amp; Targets'!$M$36</f>
        <v>on</v>
      </c>
      <c r="EV95" s="170"/>
      <c r="EW95" s="1" t="s">
        <v>27</v>
      </c>
      <c r="EX95" s="1"/>
      <c r="EY95" s="163">
        <f>IF(EZ95="on",Electricty!AA43,0)</f>
        <v>0</v>
      </c>
      <c r="EZ95" s="4" t="str">
        <f>'Environment &amp; Targets'!$U$19</f>
        <v>off</v>
      </c>
      <c r="FA95" s="163">
        <f>IF(FB95="On",Settings!R35,0)</f>
        <v>0</v>
      </c>
      <c r="FB95" s="4" t="str">
        <f>'Environment &amp; Targets'!$X$19</f>
        <v>off</v>
      </c>
      <c r="FC95" s="163">
        <f>Settings!AM43</f>
        <v>0</v>
      </c>
      <c r="FD95" s="4" t="str">
        <f>'Environment &amp; Targets'!$AA$19</f>
        <v>off</v>
      </c>
      <c r="FE95" s="163">
        <f>IF(FF95="on",'Environment &amp; Targets'!AA$36,'Environment &amp; Targets'!AA$37)</f>
        <v>23</v>
      </c>
      <c r="FF95" s="4" t="str">
        <f>'Environment &amp; Targets'!$M$36</f>
        <v>on</v>
      </c>
      <c r="FK95" s="170"/>
      <c r="FL95" s="1" t="s">
        <v>27</v>
      </c>
      <c r="FM95" s="1"/>
      <c r="FN95" s="163">
        <f>IF(FO95="on",Electricty!AB43,0)</f>
        <v>0</v>
      </c>
      <c r="FO95" s="4" t="str">
        <f>'Environment &amp; Targets'!$U$19</f>
        <v>off</v>
      </c>
      <c r="FP95" s="163">
        <f>IF(FQ95="On",Settings!S35,0)</f>
        <v>0</v>
      </c>
      <c r="FQ95" s="4" t="str">
        <f>'Environment &amp; Targets'!$X$19</f>
        <v>off</v>
      </c>
      <c r="FR95" s="163">
        <f>Settings!AN43</f>
        <v>0</v>
      </c>
      <c r="FS95" s="4" t="str">
        <f>'Environment &amp; Targets'!$AA$19</f>
        <v>off</v>
      </c>
      <c r="FT95" s="163">
        <f>IF(FU95="on",'Environment &amp; Targets'!AB$36,'Environment &amp; Targets'!AB$37)</f>
        <v>23</v>
      </c>
      <c r="FU95" s="4" t="str">
        <f>'Environment &amp; Targets'!$M$36</f>
        <v>on</v>
      </c>
      <c r="FZ95" s="167"/>
    </row>
    <row r="96" spans="2:182" x14ac:dyDescent="0.2">
      <c r="B96" s="170"/>
      <c r="C96" s="1" t="s">
        <v>19</v>
      </c>
      <c r="D96" s="1"/>
      <c r="E96" s="163">
        <f>IF(F96="on",Electricty!Q44,0)</f>
        <v>0</v>
      </c>
      <c r="F96" s="4" t="str">
        <f>'Environment &amp; Targets'!$U$19</f>
        <v>off</v>
      </c>
      <c r="G96" s="163">
        <f>IF(H96="On",Settings!H36,0)</f>
        <v>0</v>
      </c>
      <c r="H96" s="4" t="str">
        <f>'Environment &amp; Targets'!$X$19</f>
        <v>off</v>
      </c>
      <c r="I96" s="163">
        <f>Settings!AC44</f>
        <v>0</v>
      </c>
      <c r="J96" s="4" t="str">
        <f>'Environment &amp; Targets'!$AA$19</f>
        <v>off</v>
      </c>
      <c r="K96" s="163">
        <f>IF(L96="on",'Environment &amp; Targets'!Q$38,'Environment &amp; Targets'!Q$39)</f>
        <v>13.45851095155939</v>
      </c>
      <c r="L96" s="4" t="str">
        <f>'Environment &amp; Targets'!$M$38</f>
        <v>off</v>
      </c>
      <c r="Q96" s="170"/>
      <c r="R96" s="1" t="s">
        <v>19</v>
      </c>
      <c r="S96" s="1"/>
      <c r="T96" s="163">
        <f>IF(U96="on",Electricty!R44,0)</f>
        <v>0</v>
      </c>
      <c r="U96" s="4" t="str">
        <f>'Environment &amp; Targets'!$U$19</f>
        <v>off</v>
      </c>
      <c r="V96" s="163">
        <f>IF(W96="On",Settings!I36,0)</f>
        <v>0</v>
      </c>
      <c r="W96" s="4" t="str">
        <f>'Environment &amp; Targets'!$X$19</f>
        <v>off</v>
      </c>
      <c r="X96" s="163">
        <f>Settings!AD44</f>
        <v>0</v>
      </c>
      <c r="Y96" s="4" t="str">
        <f>'Environment &amp; Targets'!$AA$19</f>
        <v>off</v>
      </c>
      <c r="Z96" s="163">
        <f>IF(AA96="on",'Environment &amp; Targets'!R$38,'Environment &amp; Targets'!R$39)</f>
        <v>13.976296489532643</v>
      </c>
      <c r="AA96" s="4" t="str">
        <f>'Environment &amp; Targets'!$M$38</f>
        <v>off</v>
      </c>
      <c r="AF96" s="170"/>
      <c r="AG96" s="1" t="s">
        <v>19</v>
      </c>
      <c r="AH96" s="1"/>
      <c r="AI96" s="163">
        <f>IF(AJ96="on",Electricty!S44,0)</f>
        <v>0</v>
      </c>
      <c r="AJ96" s="4" t="str">
        <f>'Environment &amp; Targets'!$U$19</f>
        <v>off</v>
      </c>
      <c r="AK96" s="163">
        <f>IF(AL96="On",Settings!J36,0)</f>
        <v>0</v>
      </c>
      <c r="AL96" s="4" t="str">
        <f>'Environment &amp; Targets'!$X$19</f>
        <v>off</v>
      </c>
      <c r="AM96" s="163">
        <f>Settings!AE44</f>
        <v>0</v>
      </c>
      <c r="AN96" s="4" t="str">
        <f>'Environment &amp; Targets'!$AA$19</f>
        <v>off</v>
      </c>
      <c r="AO96" s="163">
        <f>IF(AP96="on",'Environment &amp; Targets'!S$38,'Environment &amp; Targets'!S$39)</f>
        <v>14.636374236414525</v>
      </c>
      <c r="AP96" s="4" t="str">
        <f>'Environment &amp; Targets'!$M$38</f>
        <v>off</v>
      </c>
      <c r="AU96" s="170"/>
      <c r="AV96" s="1" t="s">
        <v>19</v>
      </c>
      <c r="AW96" s="1"/>
      <c r="AX96" s="163">
        <f>IF(AY96="on",Electricty!T44,0)</f>
        <v>0</v>
      </c>
      <c r="AY96" s="4" t="str">
        <f>'Environment &amp; Targets'!$U$19</f>
        <v>off</v>
      </c>
      <c r="AZ96" s="163">
        <f>IF(BA96="On",Settings!K36,0)</f>
        <v>0</v>
      </c>
      <c r="BA96" s="4" t="str">
        <f>'Environment &amp; Targets'!$X$19</f>
        <v>off</v>
      </c>
      <c r="BB96" s="163">
        <f>Settings!AF44</f>
        <v>0</v>
      </c>
      <c r="BC96" s="4" t="str">
        <f>'Environment &amp; Targets'!$AA$19</f>
        <v>off</v>
      </c>
      <c r="BD96" s="163">
        <f>IF(BE96="on",'Environment &amp; Targets'!T$38,'Environment &amp; Targets'!T$39)</f>
        <v>15.743091416815389</v>
      </c>
      <c r="BE96" s="4" t="str">
        <f>'Environment &amp; Targets'!$M$38</f>
        <v>off</v>
      </c>
      <c r="BJ96" s="170"/>
      <c r="BK96" s="1" t="s">
        <v>19</v>
      </c>
      <c r="BL96" s="1"/>
      <c r="BM96" s="163">
        <f>IF(BN96="on",Electricty!U44,0)</f>
        <v>0</v>
      </c>
      <c r="BN96" s="4" t="str">
        <f>'Environment &amp; Targets'!$U$19</f>
        <v>off</v>
      </c>
      <c r="BO96" s="163">
        <f>IF(BP96="On",Settings!L36,0)</f>
        <v>0</v>
      </c>
      <c r="BP96" s="4" t="str">
        <f>'Environment &amp; Targets'!$X$19</f>
        <v>off</v>
      </c>
      <c r="BQ96" s="163">
        <f>Settings!AG44</f>
        <v>0</v>
      </c>
      <c r="BR96" s="4" t="str">
        <f>'Environment &amp; Targets'!$AA$19</f>
        <v>off</v>
      </c>
      <c r="BS96" s="163">
        <f>IF(BT96="on",'Environment &amp; Targets'!U$38,'Environment &amp; Targets'!U$39)</f>
        <v>16.403169163697299</v>
      </c>
      <c r="BT96" s="4" t="str">
        <f>'Environment &amp; Targets'!$M$38</f>
        <v>off</v>
      </c>
      <c r="BY96" s="170"/>
      <c r="BZ96" s="1" t="s">
        <v>19</v>
      </c>
      <c r="CA96" s="1"/>
      <c r="CB96" s="163">
        <f>IF(CC96="on",Electricty!V44,0)</f>
        <v>0</v>
      </c>
      <c r="CC96" s="4" t="str">
        <f>'Environment &amp; Targets'!$U$19</f>
        <v>off</v>
      </c>
      <c r="CD96" s="163">
        <f>IF(CE96="On",Settings!M36,0)</f>
        <v>0</v>
      </c>
      <c r="CE96" s="4" t="str">
        <f>'Environment &amp; Targets'!$X$19</f>
        <v>off</v>
      </c>
      <c r="CF96" s="163">
        <f>Settings!AH44</f>
        <v>0</v>
      </c>
      <c r="CG96" s="4" t="str">
        <f>'Environment &amp; Targets'!$AA$19</f>
        <v>off</v>
      </c>
      <c r="CH96" s="163">
        <f>IF(CI96="on",'Environment &amp; Targets'!V$38,'Environment &amp; Targets'!V$39)</f>
        <v>16.992100806124924</v>
      </c>
      <c r="CI96" s="4" t="str">
        <f>'Environment &amp; Targets'!$M$38</f>
        <v>off</v>
      </c>
      <c r="CN96" s="170"/>
      <c r="CO96" s="1" t="s">
        <v>19</v>
      </c>
      <c r="CP96" s="1"/>
      <c r="CQ96" s="163">
        <f>IF(CR96="on",Electricty!W44,0)</f>
        <v>0</v>
      </c>
      <c r="CR96" s="4" t="str">
        <f>'Environment &amp; Targets'!$U$19</f>
        <v>off</v>
      </c>
      <c r="CS96" s="163">
        <f>IF(CT96="On",Settings!N36,0)</f>
        <v>0</v>
      </c>
      <c r="CT96" s="4" t="str">
        <f>'Environment &amp; Targets'!$X$19</f>
        <v>off</v>
      </c>
      <c r="CU96" s="163">
        <f>Settings!AI44</f>
        <v>0</v>
      </c>
      <c r="CV96" s="4" t="str">
        <f>'Environment &amp; Targets'!$AA$19</f>
        <v>off</v>
      </c>
      <c r="CW96" s="163">
        <f>IF(CX96="on",'Environment &amp; Targets'!W$38,'Environment &amp; Targets'!W$39)</f>
        <v>17.134393015033609</v>
      </c>
      <c r="CX96" s="4" t="str">
        <f>'Environment &amp; Targets'!$M$38</f>
        <v>off</v>
      </c>
      <c r="DC96" s="170"/>
      <c r="DD96" s="1" t="s">
        <v>19</v>
      </c>
      <c r="DE96" s="1"/>
      <c r="DF96" s="163">
        <f>IF(DG96="on",Electricty!X44,0)</f>
        <v>0</v>
      </c>
      <c r="DG96" s="4" t="str">
        <f>'Environment &amp; Targets'!$U$19</f>
        <v>off</v>
      </c>
      <c r="DH96" s="163">
        <f>IF(DI96="On",Settings!O36,0)</f>
        <v>0</v>
      </c>
      <c r="DI96" s="4" t="str">
        <f>'Environment &amp; Targets'!$X$19</f>
        <v>off</v>
      </c>
      <c r="DJ96" s="163">
        <f>Settings!AJ44</f>
        <v>0</v>
      </c>
      <c r="DK96" s="4" t="str">
        <f>'Environment &amp; Targets'!$AA$19</f>
        <v>off</v>
      </c>
      <c r="DL96" s="163">
        <f>IF(DM96="on",'Environment &amp; Targets'!X$38,'Environment &amp; Targets'!X$39)</f>
        <v>17.134393015033602</v>
      </c>
      <c r="DM96" s="4" t="str">
        <f>'Environment &amp; Targets'!$M$38</f>
        <v>off</v>
      </c>
      <c r="DR96" s="170"/>
      <c r="DS96" s="1" t="s">
        <v>19</v>
      </c>
      <c r="DT96" s="1"/>
      <c r="DU96" s="163">
        <f>IF(DV96="on",Electricty!Y44,0)</f>
        <v>0</v>
      </c>
      <c r="DV96" s="4" t="str">
        <f>'Environment &amp; Targets'!$U$19</f>
        <v>off</v>
      </c>
      <c r="DW96" s="163">
        <f>IF(DX96="On",Settings!P36,0)</f>
        <v>0</v>
      </c>
      <c r="DX96" s="4" t="str">
        <f>'Environment &amp; Targets'!$X$19</f>
        <v>off</v>
      </c>
      <c r="DY96" s="163">
        <f>Settings!AK44</f>
        <v>0</v>
      </c>
      <c r="DZ96" s="4" t="str">
        <f>'Environment &amp; Targets'!$AA$19</f>
        <v>off</v>
      </c>
      <c r="EA96" s="163">
        <f>IF(EB96="on",'Environment &amp; Targets'!Y$38,'Environment &amp; Targets'!Y$39)</f>
        <v>16.47431526815166</v>
      </c>
      <c r="EB96" s="4" t="str">
        <f>'Environment &amp; Targets'!$M$38</f>
        <v>off</v>
      </c>
      <c r="EG96" s="170"/>
      <c r="EH96" s="1" t="s">
        <v>19</v>
      </c>
      <c r="EI96" s="1"/>
      <c r="EJ96" s="163">
        <f>IF(EK96="on",Electricty!Z44,0)</f>
        <v>0</v>
      </c>
      <c r="EK96" s="4" t="str">
        <f>'Environment &amp; Targets'!$U$19</f>
        <v>off</v>
      </c>
      <c r="EL96" s="163">
        <f>IF(EM96="On",Settings!Q36,0)</f>
        <v>0</v>
      </c>
      <c r="EM96" s="4" t="str">
        <f>'Environment &amp; Targets'!$X$19</f>
        <v>off</v>
      </c>
      <c r="EN96" s="163">
        <f>Settings!AL44</f>
        <v>0</v>
      </c>
      <c r="EO96" s="4" t="str">
        <f>'Environment &amp; Targets'!$AA$19</f>
        <v>off</v>
      </c>
      <c r="EP96" s="163">
        <f>IF(EQ96="on",'Environment &amp; Targets'!Z$38,'Environment &amp; Targets'!Z$39)</f>
        <v>15.743091416815389</v>
      </c>
      <c r="EQ96" s="4" t="str">
        <f>'Environment &amp; Targets'!$M$38</f>
        <v>off</v>
      </c>
      <c r="EV96" s="170"/>
      <c r="EW96" s="1" t="s">
        <v>19</v>
      </c>
      <c r="EX96" s="1"/>
      <c r="EY96" s="163">
        <f>IF(EZ96="on",Electricty!AA44,0)</f>
        <v>0</v>
      </c>
      <c r="EZ96" s="4" t="str">
        <f>'Environment &amp; Targets'!$U$19</f>
        <v>off</v>
      </c>
      <c r="FA96" s="163">
        <f>IF(FB96="On",Settings!R36,0)</f>
        <v>0</v>
      </c>
      <c r="FB96" s="4" t="str">
        <f>'Environment &amp; Targets'!$X$19</f>
        <v>off</v>
      </c>
      <c r="FC96" s="163">
        <f>Settings!AM44</f>
        <v>0</v>
      </c>
      <c r="FD96" s="4" t="str">
        <f>'Environment &amp; Targets'!$AA$19</f>
        <v>off</v>
      </c>
      <c r="FE96" s="163">
        <f>IF(FF96="on",'Environment &amp; Targets'!AA$38,'Environment &amp; Targets'!AA$39)</f>
        <v>14.869575356570465</v>
      </c>
      <c r="FF96" s="4" t="str">
        <f>'Environment &amp; Targets'!$M$38</f>
        <v>off</v>
      </c>
      <c r="FK96" s="170"/>
      <c r="FL96" s="1" t="s">
        <v>19</v>
      </c>
      <c r="FM96" s="1"/>
      <c r="FN96" s="163">
        <f>IF(FO96="on",Electricty!AB44,0)</f>
        <v>0</v>
      </c>
      <c r="FO96" s="4" t="str">
        <f>'Environment &amp; Targets'!$U$19</f>
        <v>off</v>
      </c>
      <c r="FP96" s="163">
        <f>IF(FQ96="On",Settings!S36,0)</f>
        <v>0</v>
      </c>
      <c r="FQ96" s="4" t="str">
        <f>'Environment &amp; Targets'!$X$19</f>
        <v>off</v>
      </c>
      <c r="FR96" s="163">
        <f>Settings!AN44</f>
        <v>0</v>
      </c>
      <c r="FS96" s="4" t="str">
        <f>'Environment &amp; Targets'!$AA$19</f>
        <v>off</v>
      </c>
      <c r="FT96" s="163">
        <f>IF(FU96="on",'Environment &amp; Targets'!AB$38,'Environment &amp; Targets'!AB$39)</f>
        <v>14.280643714142826</v>
      </c>
      <c r="FU96" s="4" t="str">
        <f>'Environment &amp; Targets'!$M$38</f>
        <v>off</v>
      </c>
      <c r="FZ96" s="167"/>
    </row>
    <row r="97" spans="2:182" x14ac:dyDescent="0.2">
      <c r="B97" s="170"/>
      <c r="C97" s="1" t="s">
        <v>49</v>
      </c>
      <c r="D97" s="1"/>
      <c r="E97" s="163"/>
      <c r="F97" s="9"/>
      <c r="G97" s="163"/>
      <c r="I97" s="163"/>
      <c r="K97" s="163">
        <f>'Environment &amp; Targets'!$Q$15</f>
        <v>12</v>
      </c>
      <c r="Q97" s="170"/>
      <c r="R97" s="1" t="s">
        <v>49</v>
      </c>
      <c r="S97" s="1"/>
      <c r="T97" s="163"/>
      <c r="U97" s="9"/>
      <c r="V97" s="163"/>
      <c r="X97" s="163"/>
      <c r="Z97" s="163">
        <f>'Environment &amp; Targets'!$R$15</f>
        <v>12.5</v>
      </c>
      <c r="AF97" s="170"/>
      <c r="AG97" s="1" t="s">
        <v>49</v>
      </c>
      <c r="AH97" s="1"/>
      <c r="AI97" s="163"/>
      <c r="AJ97" s="9"/>
      <c r="AK97" s="163"/>
      <c r="AM97" s="163"/>
      <c r="AO97" s="163">
        <f>'Environment &amp; Targets'!$S$15</f>
        <v>13</v>
      </c>
      <c r="AU97" s="170"/>
      <c r="AV97" s="1" t="s">
        <v>49</v>
      </c>
      <c r="AW97" s="1"/>
      <c r="AX97" s="163"/>
      <c r="AY97" s="9"/>
      <c r="AZ97" s="163"/>
      <c r="BB97" s="163"/>
      <c r="BD97" s="163">
        <f>'Environment &amp; Targets'!$T$15</f>
        <v>14</v>
      </c>
      <c r="BJ97" s="170"/>
      <c r="BK97" s="1" t="s">
        <v>49</v>
      </c>
      <c r="BL97" s="1"/>
      <c r="BM97" s="163"/>
      <c r="BN97" s="9"/>
      <c r="BO97" s="163"/>
      <c r="BQ97" s="163"/>
      <c r="BS97" s="163">
        <f>'Environment &amp; Targets'!$U$15</f>
        <v>14.5</v>
      </c>
      <c r="BY97" s="170"/>
      <c r="BZ97" s="1" t="s">
        <v>49</v>
      </c>
      <c r="CA97" s="1"/>
      <c r="CB97" s="163"/>
      <c r="CC97" s="9"/>
      <c r="CD97" s="163"/>
      <c r="CF97" s="163"/>
      <c r="CH97" s="163">
        <f>'Environment &amp; Targets'!$V$15</f>
        <v>15</v>
      </c>
      <c r="CN97" s="170"/>
      <c r="CO97" s="1" t="s">
        <v>49</v>
      </c>
      <c r="CP97" s="1"/>
      <c r="CQ97" s="163"/>
      <c r="CR97" s="9"/>
      <c r="CS97" s="163"/>
      <c r="CU97" s="163"/>
      <c r="CW97" s="163">
        <f>'Environment &amp; Targets'!$W$15</f>
        <v>15</v>
      </c>
      <c r="DC97" s="170"/>
      <c r="DD97" s="1" t="s">
        <v>49</v>
      </c>
      <c r="DE97" s="1"/>
      <c r="DF97" s="163"/>
      <c r="DG97" s="9"/>
      <c r="DH97" s="163"/>
      <c r="DJ97" s="163"/>
      <c r="DL97" s="163">
        <f>'Environment &amp; Targets'!$X$15</f>
        <v>15</v>
      </c>
      <c r="DR97" s="170"/>
      <c r="DS97" s="1" t="s">
        <v>49</v>
      </c>
      <c r="DT97" s="1"/>
      <c r="DU97" s="163"/>
      <c r="DV97" s="9"/>
      <c r="DW97" s="163"/>
      <c r="DY97" s="163"/>
      <c r="EA97" s="163">
        <f>'Environment &amp; Targets'!$Y$15</f>
        <v>14.5</v>
      </c>
      <c r="EG97" s="170"/>
      <c r="EH97" s="1" t="s">
        <v>49</v>
      </c>
      <c r="EI97" s="1"/>
      <c r="EJ97" s="163"/>
      <c r="EK97" s="9"/>
      <c r="EL97" s="163"/>
      <c r="EN97" s="163"/>
      <c r="EP97" s="163">
        <f>'Environment &amp; Targets'!$Z$15</f>
        <v>14</v>
      </c>
      <c r="EV97" s="170"/>
      <c r="EW97" s="1" t="s">
        <v>49</v>
      </c>
      <c r="EX97" s="1"/>
      <c r="EY97" s="163"/>
      <c r="EZ97" s="9"/>
      <c r="FA97" s="163"/>
      <c r="FC97" s="163"/>
      <c r="FE97" s="163">
        <f>'Environment &amp; Targets'!$AA$15</f>
        <v>13.5</v>
      </c>
      <c r="FK97" s="170"/>
      <c r="FL97" s="1" t="s">
        <v>49</v>
      </c>
      <c r="FM97" s="1"/>
      <c r="FN97" s="163"/>
      <c r="FO97" s="9"/>
      <c r="FP97" s="163"/>
      <c r="FR97" s="163"/>
      <c r="FT97" s="163">
        <f>'Environment &amp; Targets'!$AB$15</f>
        <v>13</v>
      </c>
      <c r="FZ97" s="167"/>
    </row>
    <row r="98" spans="2:182" x14ac:dyDescent="0.2">
      <c r="B98" s="170"/>
      <c r="Q98" s="170"/>
      <c r="AF98" s="170"/>
      <c r="AU98" s="170"/>
      <c r="BJ98" s="170"/>
      <c r="BY98" s="170"/>
      <c r="CN98" s="170"/>
      <c r="DC98" s="170"/>
      <c r="DR98" s="170"/>
      <c r="EG98" s="170"/>
      <c r="EV98" s="170"/>
      <c r="FK98" s="170"/>
      <c r="FZ98" s="167"/>
    </row>
    <row r="99" spans="2:182" ht="34" x14ac:dyDescent="0.2">
      <c r="B99" s="170"/>
      <c r="C99" s="15"/>
      <c r="D99" s="15"/>
      <c r="E99" s="15" t="s">
        <v>39</v>
      </c>
      <c r="F99" s="15" t="s">
        <v>36</v>
      </c>
      <c r="G99" s="15" t="s">
        <v>37</v>
      </c>
      <c r="H99" s="15" t="s">
        <v>38</v>
      </c>
      <c r="I99" s="15" t="s">
        <v>20</v>
      </c>
      <c r="J99" s="15" t="s">
        <v>21</v>
      </c>
      <c r="K99" s="15" t="s">
        <v>27</v>
      </c>
      <c r="L99" s="15" t="s">
        <v>19</v>
      </c>
      <c r="M99" s="15" t="s">
        <v>35</v>
      </c>
      <c r="N99" s="15"/>
      <c r="O99" s="15"/>
      <c r="P99" s="15"/>
      <c r="Q99" s="170"/>
      <c r="R99" s="15"/>
      <c r="S99" s="15"/>
      <c r="T99" s="15" t="s">
        <v>39</v>
      </c>
      <c r="U99" s="15" t="s">
        <v>36</v>
      </c>
      <c r="V99" s="15" t="s">
        <v>37</v>
      </c>
      <c r="W99" s="15" t="s">
        <v>38</v>
      </c>
      <c r="X99" s="15" t="s">
        <v>20</v>
      </c>
      <c r="Y99" s="15" t="s">
        <v>21</v>
      </c>
      <c r="Z99" s="15" t="s">
        <v>27</v>
      </c>
      <c r="AA99" s="15" t="s">
        <v>19</v>
      </c>
      <c r="AB99" s="15" t="s">
        <v>35</v>
      </c>
      <c r="AC99" s="15"/>
      <c r="AD99" s="15"/>
      <c r="AE99" s="15"/>
      <c r="AF99" s="170"/>
      <c r="AG99" s="15"/>
      <c r="AH99" s="15"/>
      <c r="AI99" s="15" t="s">
        <v>39</v>
      </c>
      <c r="AJ99" s="15" t="s">
        <v>36</v>
      </c>
      <c r="AK99" s="15" t="s">
        <v>37</v>
      </c>
      <c r="AL99" s="15" t="s">
        <v>38</v>
      </c>
      <c r="AM99" s="15" t="s">
        <v>20</v>
      </c>
      <c r="AN99" s="15" t="s">
        <v>21</v>
      </c>
      <c r="AO99" s="15" t="s">
        <v>27</v>
      </c>
      <c r="AP99" s="15" t="s">
        <v>19</v>
      </c>
      <c r="AQ99" s="15" t="s">
        <v>35</v>
      </c>
      <c r="AR99" s="15"/>
      <c r="AS99" s="15"/>
      <c r="AT99" s="15"/>
      <c r="AU99" s="170"/>
      <c r="AV99" s="15"/>
      <c r="AW99" s="15"/>
      <c r="AX99" s="15" t="s">
        <v>39</v>
      </c>
      <c r="AY99" s="15" t="s">
        <v>36</v>
      </c>
      <c r="AZ99" s="15" t="s">
        <v>37</v>
      </c>
      <c r="BA99" s="15" t="s">
        <v>38</v>
      </c>
      <c r="BB99" s="15" t="s">
        <v>20</v>
      </c>
      <c r="BC99" s="15" t="s">
        <v>21</v>
      </c>
      <c r="BD99" s="15" t="s">
        <v>27</v>
      </c>
      <c r="BE99" s="15" t="s">
        <v>19</v>
      </c>
      <c r="BF99" s="15" t="s">
        <v>35</v>
      </c>
      <c r="BG99" s="15"/>
      <c r="BH99" s="15"/>
      <c r="BI99" s="15"/>
      <c r="BJ99" s="170"/>
      <c r="BK99" s="15"/>
      <c r="BL99" s="15"/>
      <c r="BM99" s="15" t="s">
        <v>39</v>
      </c>
      <c r="BN99" s="15" t="s">
        <v>36</v>
      </c>
      <c r="BO99" s="15" t="s">
        <v>37</v>
      </c>
      <c r="BP99" s="15" t="s">
        <v>38</v>
      </c>
      <c r="BQ99" s="15" t="s">
        <v>20</v>
      </c>
      <c r="BR99" s="15" t="s">
        <v>21</v>
      </c>
      <c r="BS99" s="15" t="s">
        <v>27</v>
      </c>
      <c r="BT99" s="15" t="s">
        <v>19</v>
      </c>
      <c r="BU99" s="15" t="s">
        <v>35</v>
      </c>
      <c r="BV99" s="15"/>
      <c r="BW99" s="15"/>
      <c r="BX99" s="15"/>
      <c r="BY99" s="170"/>
      <c r="BZ99" s="15"/>
      <c r="CA99" s="15"/>
      <c r="CB99" s="15" t="s">
        <v>39</v>
      </c>
      <c r="CC99" s="15" t="s">
        <v>36</v>
      </c>
      <c r="CD99" s="15" t="s">
        <v>37</v>
      </c>
      <c r="CE99" s="15" t="s">
        <v>38</v>
      </c>
      <c r="CF99" s="15" t="s">
        <v>20</v>
      </c>
      <c r="CG99" s="15" t="s">
        <v>21</v>
      </c>
      <c r="CH99" s="15" t="s">
        <v>27</v>
      </c>
      <c r="CI99" s="15" t="s">
        <v>19</v>
      </c>
      <c r="CJ99" s="15" t="s">
        <v>35</v>
      </c>
      <c r="CK99" s="15"/>
      <c r="CL99" s="15"/>
      <c r="CM99" s="15"/>
      <c r="CN99" s="170"/>
      <c r="CO99" s="15"/>
      <c r="CP99" s="15"/>
      <c r="CQ99" s="15" t="s">
        <v>39</v>
      </c>
      <c r="CR99" s="15" t="s">
        <v>36</v>
      </c>
      <c r="CS99" s="15" t="s">
        <v>37</v>
      </c>
      <c r="CT99" s="15" t="s">
        <v>38</v>
      </c>
      <c r="CU99" s="15" t="s">
        <v>20</v>
      </c>
      <c r="CV99" s="15" t="s">
        <v>21</v>
      </c>
      <c r="CW99" s="15" t="s">
        <v>27</v>
      </c>
      <c r="CX99" s="15" t="s">
        <v>19</v>
      </c>
      <c r="CY99" s="15" t="s">
        <v>35</v>
      </c>
      <c r="CZ99" s="15"/>
      <c r="DA99" s="15"/>
      <c r="DB99" s="15"/>
      <c r="DC99" s="170"/>
      <c r="DD99" s="15"/>
      <c r="DE99" s="15"/>
      <c r="DF99" s="15" t="s">
        <v>39</v>
      </c>
      <c r="DG99" s="15" t="s">
        <v>36</v>
      </c>
      <c r="DH99" s="15" t="s">
        <v>37</v>
      </c>
      <c r="DI99" s="15" t="s">
        <v>38</v>
      </c>
      <c r="DJ99" s="15" t="s">
        <v>20</v>
      </c>
      <c r="DK99" s="15" t="s">
        <v>21</v>
      </c>
      <c r="DL99" s="15" t="s">
        <v>27</v>
      </c>
      <c r="DM99" s="15" t="s">
        <v>19</v>
      </c>
      <c r="DN99" s="15" t="s">
        <v>35</v>
      </c>
      <c r="DO99" s="15"/>
      <c r="DP99" s="15"/>
      <c r="DQ99" s="15"/>
      <c r="DR99" s="170"/>
      <c r="DS99" s="15"/>
      <c r="DT99" s="15"/>
      <c r="DU99" s="15" t="s">
        <v>39</v>
      </c>
      <c r="DV99" s="15" t="s">
        <v>36</v>
      </c>
      <c r="DW99" s="15" t="s">
        <v>37</v>
      </c>
      <c r="DX99" s="15" t="s">
        <v>38</v>
      </c>
      <c r="DY99" s="15" t="s">
        <v>20</v>
      </c>
      <c r="DZ99" s="15" t="s">
        <v>21</v>
      </c>
      <c r="EA99" s="15" t="s">
        <v>27</v>
      </c>
      <c r="EB99" s="15" t="s">
        <v>19</v>
      </c>
      <c r="EC99" s="15" t="s">
        <v>35</v>
      </c>
      <c r="ED99" s="15"/>
      <c r="EE99" s="15"/>
      <c r="EF99" s="15"/>
      <c r="EG99" s="170"/>
      <c r="EH99" s="15"/>
      <c r="EI99" s="15"/>
      <c r="EJ99" s="15" t="s">
        <v>39</v>
      </c>
      <c r="EK99" s="15" t="s">
        <v>36</v>
      </c>
      <c r="EL99" s="15" t="s">
        <v>37</v>
      </c>
      <c r="EM99" s="15" t="s">
        <v>38</v>
      </c>
      <c r="EN99" s="15" t="s">
        <v>20</v>
      </c>
      <c r="EO99" s="15" t="s">
        <v>21</v>
      </c>
      <c r="EP99" s="15" t="s">
        <v>27</v>
      </c>
      <c r="EQ99" s="15" t="s">
        <v>19</v>
      </c>
      <c r="ER99" s="15" t="s">
        <v>35</v>
      </c>
      <c r="ES99" s="15"/>
      <c r="ET99" s="15"/>
      <c r="EU99" s="15"/>
      <c r="EV99" s="170"/>
      <c r="EW99" s="15"/>
      <c r="EX99" s="15"/>
      <c r="EY99" s="15" t="s">
        <v>39</v>
      </c>
      <c r="EZ99" s="15" t="s">
        <v>36</v>
      </c>
      <c r="FA99" s="15" t="s">
        <v>37</v>
      </c>
      <c r="FB99" s="15" t="s">
        <v>38</v>
      </c>
      <c r="FC99" s="15" t="s">
        <v>20</v>
      </c>
      <c r="FD99" s="15" t="s">
        <v>21</v>
      </c>
      <c r="FE99" s="15" t="s">
        <v>27</v>
      </c>
      <c r="FF99" s="15" t="s">
        <v>19</v>
      </c>
      <c r="FG99" s="15" t="s">
        <v>35</v>
      </c>
      <c r="FH99" s="15"/>
      <c r="FI99" s="15"/>
      <c r="FJ99" s="15"/>
      <c r="FK99" s="170"/>
      <c r="FL99" s="15"/>
      <c r="FM99" s="15"/>
      <c r="FN99" s="15" t="s">
        <v>39</v>
      </c>
      <c r="FO99" s="15" t="s">
        <v>36</v>
      </c>
      <c r="FP99" s="15" t="s">
        <v>37</v>
      </c>
      <c r="FQ99" s="15" t="s">
        <v>38</v>
      </c>
      <c r="FR99" s="15" t="s">
        <v>20</v>
      </c>
      <c r="FS99" s="15" t="s">
        <v>21</v>
      </c>
      <c r="FT99" s="15" t="s">
        <v>27</v>
      </c>
      <c r="FU99" s="15" t="s">
        <v>19</v>
      </c>
      <c r="FV99" s="15" t="s">
        <v>35</v>
      </c>
      <c r="FW99" s="15"/>
      <c r="FX99" s="15"/>
      <c r="FY99" s="15"/>
      <c r="FZ99" s="167"/>
    </row>
    <row r="100" spans="2:182" ht="17" x14ac:dyDescent="0.2">
      <c r="B100" s="170"/>
      <c r="C100" s="16" t="s">
        <v>34</v>
      </c>
      <c r="D100" s="4" t="s">
        <v>40</v>
      </c>
      <c r="E100" s="163">
        <f>$K92</f>
        <v>5</v>
      </c>
      <c r="F100" s="163">
        <f t="shared" ref="F100:G100" si="251">$K92</f>
        <v>5</v>
      </c>
      <c r="G100" s="163">
        <f t="shared" si="251"/>
        <v>5</v>
      </c>
      <c r="H100" s="163">
        <f>$K92</f>
        <v>5</v>
      </c>
      <c r="I100" s="17">
        <f>K93</f>
        <v>22</v>
      </c>
      <c r="J100" s="17">
        <f>K94</f>
        <v>23</v>
      </c>
      <c r="K100" s="163">
        <f>K95</f>
        <v>23</v>
      </c>
      <c r="L100" s="163">
        <f>K96</f>
        <v>13.45851095155939</v>
      </c>
      <c r="M100" s="163">
        <f>K97</f>
        <v>12</v>
      </c>
      <c r="Q100" s="170"/>
      <c r="R100" s="16" t="s">
        <v>34</v>
      </c>
      <c r="S100" s="4" t="s">
        <v>40</v>
      </c>
      <c r="T100" s="163">
        <f>$Z92</f>
        <v>7</v>
      </c>
      <c r="U100" s="163">
        <f t="shared" ref="U100:W100" si="252">$Z92</f>
        <v>7</v>
      </c>
      <c r="V100" s="163">
        <f t="shared" si="252"/>
        <v>7</v>
      </c>
      <c r="W100" s="163">
        <f t="shared" si="252"/>
        <v>7</v>
      </c>
      <c r="X100" s="17">
        <f>Z93</f>
        <v>22</v>
      </c>
      <c r="Y100" s="17">
        <f>Z94</f>
        <v>23</v>
      </c>
      <c r="Z100" s="163">
        <f>Z95</f>
        <v>23</v>
      </c>
      <c r="AA100" s="163">
        <f>Z96</f>
        <v>13.976296489532643</v>
      </c>
      <c r="AB100" s="163">
        <f>Z97</f>
        <v>12.5</v>
      </c>
      <c r="AF100" s="170"/>
      <c r="AG100" s="16" t="s">
        <v>34</v>
      </c>
      <c r="AH100" s="4" t="s">
        <v>40</v>
      </c>
      <c r="AI100" s="163">
        <f>$AO92</f>
        <v>11</v>
      </c>
      <c r="AJ100" s="163">
        <f t="shared" ref="AJ100:AL100" si="253">$AO92</f>
        <v>11</v>
      </c>
      <c r="AK100" s="163">
        <f t="shared" si="253"/>
        <v>11</v>
      </c>
      <c r="AL100" s="163">
        <f t="shared" si="253"/>
        <v>11</v>
      </c>
      <c r="AM100" s="17">
        <f>AO93</f>
        <v>22</v>
      </c>
      <c r="AN100" s="17">
        <f>AO94</f>
        <v>23</v>
      </c>
      <c r="AO100" s="163">
        <f>AO95</f>
        <v>23</v>
      </c>
      <c r="AP100" s="163">
        <f>AO96</f>
        <v>14.636374236414525</v>
      </c>
      <c r="AQ100" s="163">
        <f>AO97</f>
        <v>13</v>
      </c>
      <c r="AU100" s="170"/>
      <c r="AV100" s="16" t="s">
        <v>34</v>
      </c>
      <c r="AW100" s="4" t="s">
        <v>40</v>
      </c>
      <c r="AX100" s="163">
        <f>$BD92</f>
        <v>16</v>
      </c>
      <c r="AY100" s="163">
        <f t="shared" ref="AY100:BA100" si="254">$BD92</f>
        <v>16</v>
      </c>
      <c r="AZ100" s="163">
        <f t="shared" si="254"/>
        <v>16</v>
      </c>
      <c r="BA100" s="163">
        <f t="shared" si="254"/>
        <v>16</v>
      </c>
      <c r="BB100" s="17">
        <f>BD93</f>
        <v>22</v>
      </c>
      <c r="BC100" s="17">
        <f>BD94</f>
        <v>23</v>
      </c>
      <c r="BD100" s="163">
        <f>BD95</f>
        <v>23</v>
      </c>
      <c r="BE100" s="163">
        <f>BD96</f>
        <v>15.743091416815389</v>
      </c>
      <c r="BF100" s="163">
        <f>BD97</f>
        <v>14</v>
      </c>
      <c r="BJ100" s="170"/>
      <c r="BK100" s="16" t="s">
        <v>34</v>
      </c>
      <c r="BL100" s="4" t="s">
        <v>40</v>
      </c>
      <c r="BM100" s="163">
        <f>$BS92</f>
        <v>20</v>
      </c>
      <c r="BN100" s="163">
        <f t="shared" ref="BN100:BP100" si="255">$BS92</f>
        <v>20</v>
      </c>
      <c r="BO100" s="163">
        <f t="shared" si="255"/>
        <v>20</v>
      </c>
      <c r="BP100" s="163">
        <f t="shared" si="255"/>
        <v>20</v>
      </c>
      <c r="BQ100" s="17">
        <f>BS93</f>
        <v>22</v>
      </c>
      <c r="BR100" s="17">
        <f>BS94</f>
        <v>23</v>
      </c>
      <c r="BS100" s="163">
        <f>BS95</f>
        <v>23</v>
      </c>
      <c r="BT100" s="163">
        <f>BS96</f>
        <v>16.403169163697299</v>
      </c>
      <c r="BU100" s="163">
        <f>BS97</f>
        <v>14.5</v>
      </c>
      <c r="BY100" s="170"/>
      <c r="BZ100" s="16" t="s">
        <v>34</v>
      </c>
      <c r="CA100" s="4" t="s">
        <v>40</v>
      </c>
      <c r="CB100" s="163">
        <f>$CH$92</f>
        <v>23</v>
      </c>
      <c r="CC100" s="163">
        <f t="shared" ref="CC100:CE100" si="256">$CH$92</f>
        <v>23</v>
      </c>
      <c r="CD100" s="163">
        <f t="shared" si="256"/>
        <v>23</v>
      </c>
      <c r="CE100" s="163">
        <f t="shared" si="256"/>
        <v>23</v>
      </c>
      <c r="CF100" s="17">
        <f>CH93</f>
        <v>25</v>
      </c>
      <c r="CG100" s="17">
        <f>CH94</f>
        <v>23</v>
      </c>
      <c r="CH100" s="163">
        <f>CH95</f>
        <v>23</v>
      </c>
      <c r="CI100" s="163">
        <f>CH96</f>
        <v>16.992100806124924</v>
      </c>
      <c r="CJ100" s="163">
        <f>CH97</f>
        <v>15</v>
      </c>
      <c r="CN100" s="170"/>
      <c r="CO100" s="16" t="s">
        <v>34</v>
      </c>
      <c r="CP100" s="4" t="s">
        <v>40</v>
      </c>
      <c r="CQ100" s="163">
        <f>$CW$92</f>
        <v>25</v>
      </c>
      <c r="CR100" s="163">
        <f t="shared" ref="CR100:CT100" si="257">$CW$92</f>
        <v>25</v>
      </c>
      <c r="CS100" s="163">
        <f t="shared" si="257"/>
        <v>25</v>
      </c>
      <c r="CT100" s="163">
        <f t="shared" si="257"/>
        <v>25</v>
      </c>
      <c r="CU100" s="17">
        <f>CW93</f>
        <v>25</v>
      </c>
      <c r="CV100" s="17">
        <f>CW94</f>
        <v>25</v>
      </c>
      <c r="CW100" s="163">
        <f>CW95</f>
        <v>23</v>
      </c>
      <c r="CX100" s="163">
        <f>CW96</f>
        <v>17.134393015033609</v>
      </c>
      <c r="CY100" s="163">
        <f>CW97</f>
        <v>15</v>
      </c>
      <c r="DC100" s="170"/>
      <c r="DD100" s="16" t="s">
        <v>34</v>
      </c>
      <c r="DE100" s="4" t="s">
        <v>40</v>
      </c>
      <c r="DF100" s="163">
        <f>$DL$92</f>
        <v>25</v>
      </c>
      <c r="DG100" s="163">
        <f t="shared" ref="DG100:DI100" si="258">$DL$92</f>
        <v>25</v>
      </c>
      <c r="DH100" s="163">
        <f t="shared" si="258"/>
        <v>25</v>
      </c>
      <c r="DI100" s="163">
        <f t="shared" si="258"/>
        <v>25</v>
      </c>
      <c r="DJ100" s="17">
        <f>DL93</f>
        <v>25</v>
      </c>
      <c r="DK100" s="17">
        <f>DL94</f>
        <v>23</v>
      </c>
      <c r="DL100" s="163">
        <f>DL95</f>
        <v>23</v>
      </c>
      <c r="DM100" s="163">
        <f>DL96</f>
        <v>17.134393015033602</v>
      </c>
      <c r="DN100" s="163">
        <f>DL97</f>
        <v>15</v>
      </c>
      <c r="DR100" s="170"/>
      <c r="DS100" s="16" t="s">
        <v>34</v>
      </c>
      <c r="DT100" s="4" t="s">
        <v>40</v>
      </c>
      <c r="DU100" s="163">
        <f>$EA$92</f>
        <v>21</v>
      </c>
      <c r="DV100" s="163">
        <f t="shared" ref="DV100:DX100" si="259">$EA$92</f>
        <v>21</v>
      </c>
      <c r="DW100" s="163">
        <f t="shared" si="259"/>
        <v>21</v>
      </c>
      <c r="DX100" s="163">
        <f t="shared" si="259"/>
        <v>21</v>
      </c>
      <c r="DY100" s="17">
        <f>EA93</f>
        <v>22</v>
      </c>
      <c r="DZ100" s="17">
        <f>EA94</f>
        <v>23</v>
      </c>
      <c r="EA100" s="163">
        <f>EA95</f>
        <v>23</v>
      </c>
      <c r="EB100" s="163">
        <f>EA96</f>
        <v>16.47431526815166</v>
      </c>
      <c r="EC100" s="163">
        <f>EA97</f>
        <v>14.5</v>
      </c>
      <c r="EG100" s="170"/>
      <c r="EH100" s="16" t="s">
        <v>34</v>
      </c>
      <c r="EI100" s="4" t="s">
        <v>40</v>
      </c>
      <c r="EJ100" s="163">
        <f>$EP$92</f>
        <v>16</v>
      </c>
      <c r="EK100" s="163">
        <f t="shared" ref="EK100:EM100" si="260">$EP$92</f>
        <v>16</v>
      </c>
      <c r="EL100" s="163">
        <f t="shared" si="260"/>
        <v>16</v>
      </c>
      <c r="EM100" s="163">
        <f t="shared" si="260"/>
        <v>16</v>
      </c>
      <c r="EN100" s="17">
        <f>EP93</f>
        <v>22</v>
      </c>
      <c r="EO100" s="17">
        <f>EP94</f>
        <v>23</v>
      </c>
      <c r="EP100" s="163">
        <f>EP95</f>
        <v>23</v>
      </c>
      <c r="EQ100" s="163">
        <f>EP96</f>
        <v>15.743091416815389</v>
      </c>
      <c r="ER100" s="163">
        <f>EP97</f>
        <v>14</v>
      </c>
      <c r="EV100" s="170"/>
      <c r="EW100" s="16" t="s">
        <v>34</v>
      </c>
      <c r="EX100" s="4" t="s">
        <v>40</v>
      </c>
      <c r="EY100" s="163">
        <f>$FE$92</f>
        <v>9</v>
      </c>
      <c r="EZ100" s="163">
        <f t="shared" ref="EZ100:FB100" si="261">$FE$92</f>
        <v>9</v>
      </c>
      <c r="FA100" s="163">
        <f t="shared" si="261"/>
        <v>9</v>
      </c>
      <c r="FB100" s="163">
        <f t="shared" si="261"/>
        <v>9</v>
      </c>
      <c r="FC100" s="17">
        <f>FE93</f>
        <v>22</v>
      </c>
      <c r="FD100" s="17">
        <f>FE94</f>
        <v>23</v>
      </c>
      <c r="FE100" s="163">
        <f>FE95</f>
        <v>23</v>
      </c>
      <c r="FF100" s="163">
        <f>FE96</f>
        <v>14.869575356570465</v>
      </c>
      <c r="FG100" s="163">
        <f>FE97</f>
        <v>13.5</v>
      </c>
      <c r="FK100" s="170"/>
      <c r="FL100" s="16" t="s">
        <v>34</v>
      </c>
      <c r="FM100" s="4" t="s">
        <v>40</v>
      </c>
      <c r="FN100" s="163">
        <f>$FT$92</f>
        <v>6</v>
      </c>
      <c r="FO100" s="163">
        <f t="shared" ref="FO100:FQ100" si="262">$FT$92</f>
        <v>6</v>
      </c>
      <c r="FP100" s="163">
        <f t="shared" si="262"/>
        <v>6</v>
      </c>
      <c r="FQ100" s="163">
        <f t="shared" si="262"/>
        <v>6</v>
      </c>
      <c r="FR100" s="17">
        <f>FT93</f>
        <v>22</v>
      </c>
      <c r="FS100" s="17">
        <f>FT94</f>
        <v>23</v>
      </c>
      <c r="FT100" s="163">
        <f>FT95</f>
        <v>23</v>
      </c>
      <c r="FU100" s="163">
        <f>FT96</f>
        <v>14.280643714142826</v>
      </c>
      <c r="FV100" s="163">
        <f>FT97</f>
        <v>13</v>
      </c>
      <c r="FZ100" s="167"/>
    </row>
    <row r="101" spans="2:182" x14ac:dyDescent="0.2">
      <c r="B101" s="170"/>
      <c r="C101" s="1" t="s">
        <v>39</v>
      </c>
      <c r="D101" s="163">
        <f>E100</f>
        <v>5</v>
      </c>
      <c r="E101" s="9">
        <f>E100-D101</f>
        <v>0</v>
      </c>
      <c r="F101" s="9">
        <f>F100-D101</f>
        <v>0</v>
      </c>
      <c r="G101" s="9">
        <f>G100-D101</f>
        <v>0</v>
      </c>
      <c r="H101" s="9">
        <f>H100-D101</f>
        <v>0</v>
      </c>
      <c r="I101" s="10">
        <f>I100-D101</f>
        <v>17</v>
      </c>
      <c r="J101" s="10">
        <f>J100-D101</f>
        <v>18</v>
      </c>
      <c r="K101" s="10">
        <f>K100-D101</f>
        <v>18</v>
      </c>
      <c r="L101" s="10">
        <f>L100-D101</f>
        <v>8.4585109515593899</v>
      </c>
      <c r="M101" s="11">
        <f>M100-D101</f>
        <v>7</v>
      </c>
      <c r="Q101" s="170"/>
      <c r="R101" s="1" t="s">
        <v>39</v>
      </c>
      <c r="S101" s="163">
        <f>T100</f>
        <v>7</v>
      </c>
      <c r="T101" s="9">
        <f>T100-S101</f>
        <v>0</v>
      </c>
      <c r="U101" s="9">
        <f>U100-S101</f>
        <v>0</v>
      </c>
      <c r="V101" s="9">
        <f>V100-S101</f>
        <v>0</v>
      </c>
      <c r="W101" s="9">
        <f>W100-S101</f>
        <v>0</v>
      </c>
      <c r="X101" s="10">
        <f>X100-S101</f>
        <v>15</v>
      </c>
      <c r="Y101" s="10">
        <f>Y100-S101</f>
        <v>16</v>
      </c>
      <c r="Z101" s="10">
        <f>Z100-S101</f>
        <v>16</v>
      </c>
      <c r="AA101" s="10">
        <f>AA100-S101</f>
        <v>6.9762964895326434</v>
      </c>
      <c r="AB101" s="11">
        <f>AB100-S101</f>
        <v>5.5</v>
      </c>
      <c r="AF101" s="170"/>
      <c r="AG101" s="1" t="s">
        <v>39</v>
      </c>
      <c r="AH101" s="163">
        <f>AI100</f>
        <v>11</v>
      </c>
      <c r="AI101" s="9">
        <f>AI100-AH101</f>
        <v>0</v>
      </c>
      <c r="AJ101" s="9">
        <f>AJ100-AH101</f>
        <v>0</v>
      </c>
      <c r="AK101" s="9">
        <f>AK100-AH101</f>
        <v>0</v>
      </c>
      <c r="AL101" s="9">
        <f>AL100-AH101</f>
        <v>0</v>
      </c>
      <c r="AM101" s="10">
        <f>AM100-AH101</f>
        <v>11</v>
      </c>
      <c r="AN101" s="10">
        <f>AN100-AH101</f>
        <v>12</v>
      </c>
      <c r="AO101" s="10">
        <f>AO100-AH101</f>
        <v>12</v>
      </c>
      <c r="AP101" s="10">
        <f>AP100-AH101</f>
        <v>3.6363742364145253</v>
      </c>
      <c r="AQ101" s="11">
        <f>AQ100-AH101</f>
        <v>2</v>
      </c>
      <c r="AU101" s="170"/>
      <c r="AV101" s="1" t="s">
        <v>39</v>
      </c>
      <c r="AW101" s="163">
        <f>AX100</f>
        <v>16</v>
      </c>
      <c r="AX101" s="9">
        <f>AX100-AW101</f>
        <v>0</v>
      </c>
      <c r="AY101" s="9">
        <f>AY100-AW101</f>
        <v>0</v>
      </c>
      <c r="AZ101" s="9">
        <f>AZ100-AW101</f>
        <v>0</v>
      </c>
      <c r="BA101" s="9">
        <f>BA100-AW101</f>
        <v>0</v>
      </c>
      <c r="BB101" s="10">
        <f>BB100-AW101</f>
        <v>6</v>
      </c>
      <c r="BC101" s="10">
        <f>BC100-AW101</f>
        <v>7</v>
      </c>
      <c r="BD101" s="10">
        <f>BD100-AW101</f>
        <v>7</v>
      </c>
      <c r="BE101" s="10">
        <f>BE100-AW101</f>
        <v>-0.25690858318461096</v>
      </c>
      <c r="BF101" s="11">
        <f>BF100-AW101</f>
        <v>-2</v>
      </c>
      <c r="BJ101" s="170"/>
      <c r="BK101" s="1" t="s">
        <v>39</v>
      </c>
      <c r="BL101" s="163">
        <f>BM100</f>
        <v>20</v>
      </c>
      <c r="BM101" s="9">
        <f>BM100-BL101</f>
        <v>0</v>
      </c>
      <c r="BN101" s="9">
        <f>BN100-BL101</f>
        <v>0</v>
      </c>
      <c r="BO101" s="9">
        <f>BO100-BL101</f>
        <v>0</v>
      </c>
      <c r="BP101" s="9">
        <f>BP100-BL101</f>
        <v>0</v>
      </c>
      <c r="BQ101" s="10">
        <f>BQ100-BL101</f>
        <v>2</v>
      </c>
      <c r="BR101" s="10">
        <f>BR100-BL101</f>
        <v>3</v>
      </c>
      <c r="BS101" s="10">
        <f>BS100-BL101</f>
        <v>3</v>
      </c>
      <c r="BT101" s="10">
        <f>BT100-BL101</f>
        <v>-3.5968308363027006</v>
      </c>
      <c r="BU101" s="11">
        <f>BU100-BL101</f>
        <v>-5.5</v>
      </c>
      <c r="BY101" s="170"/>
      <c r="BZ101" s="1" t="s">
        <v>39</v>
      </c>
      <c r="CA101" s="163">
        <f>CB100</f>
        <v>23</v>
      </c>
      <c r="CB101" s="9">
        <f>CB100-CA101</f>
        <v>0</v>
      </c>
      <c r="CC101" s="9">
        <f>CC100-CA101</f>
        <v>0</v>
      </c>
      <c r="CD101" s="9">
        <f>CD100-CA101</f>
        <v>0</v>
      </c>
      <c r="CE101" s="9">
        <f>CE100-CA101</f>
        <v>0</v>
      </c>
      <c r="CF101" s="10">
        <f>CF100-CA101</f>
        <v>2</v>
      </c>
      <c r="CG101" s="10">
        <f>CG100-CA101</f>
        <v>0</v>
      </c>
      <c r="CH101" s="10">
        <f>CH100-CA101</f>
        <v>0</v>
      </c>
      <c r="CI101" s="10">
        <f>CI100-CA101</f>
        <v>-6.0078991938750761</v>
      </c>
      <c r="CJ101" s="11">
        <f>CJ100-CA101</f>
        <v>-8</v>
      </c>
      <c r="CN101" s="170"/>
      <c r="CO101" s="1" t="s">
        <v>39</v>
      </c>
      <c r="CP101" s="163">
        <f>CQ100</f>
        <v>25</v>
      </c>
      <c r="CQ101" s="9">
        <f>CQ100-CP101</f>
        <v>0</v>
      </c>
      <c r="CR101" s="9">
        <f>CR100-CP101</f>
        <v>0</v>
      </c>
      <c r="CS101" s="9">
        <f>CS100-CP101</f>
        <v>0</v>
      </c>
      <c r="CT101" s="9">
        <f>CT100-CP101</f>
        <v>0</v>
      </c>
      <c r="CU101" s="10">
        <f>CU100-CP101</f>
        <v>0</v>
      </c>
      <c r="CV101" s="10">
        <f>CV100-CP101</f>
        <v>0</v>
      </c>
      <c r="CW101" s="10">
        <f>CW100-CP101</f>
        <v>-2</v>
      </c>
      <c r="CX101" s="10">
        <f>CX100-CP101</f>
        <v>-7.8656069849663908</v>
      </c>
      <c r="CY101" s="11">
        <f>CY100-CP101</f>
        <v>-10</v>
      </c>
      <c r="DC101" s="170"/>
      <c r="DD101" s="1" t="s">
        <v>39</v>
      </c>
      <c r="DE101" s="163">
        <f>DF100</f>
        <v>25</v>
      </c>
      <c r="DF101" s="9">
        <f>DF100-DE101</f>
        <v>0</v>
      </c>
      <c r="DG101" s="9">
        <f>DG100-DE101</f>
        <v>0</v>
      </c>
      <c r="DH101" s="9">
        <f>DH100-DE101</f>
        <v>0</v>
      </c>
      <c r="DI101" s="9">
        <f>DI100-DE101</f>
        <v>0</v>
      </c>
      <c r="DJ101" s="10">
        <f>DJ100-DE101</f>
        <v>0</v>
      </c>
      <c r="DK101" s="10">
        <f>DK100-DE101</f>
        <v>-2</v>
      </c>
      <c r="DL101" s="10">
        <f>DL100-DE101</f>
        <v>-2</v>
      </c>
      <c r="DM101" s="10">
        <f>DM100-DE101</f>
        <v>-7.8656069849663979</v>
      </c>
      <c r="DN101" s="11">
        <f>DN100-DE101</f>
        <v>-10</v>
      </c>
      <c r="DR101" s="170"/>
      <c r="DS101" s="1" t="s">
        <v>39</v>
      </c>
      <c r="DT101" s="163">
        <f>DU100</f>
        <v>21</v>
      </c>
      <c r="DU101" s="9">
        <f>DU100-DT101</f>
        <v>0</v>
      </c>
      <c r="DV101" s="9">
        <f>DV100-DT101</f>
        <v>0</v>
      </c>
      <c r="DW101" s="9">
        <f>DW100-DT101</f>
        <v>0</v>
      </c>
      <c r="DX101" s="9">
        <f>DX100-DT101</f>
        <v>0</v>
      </c>
      <c r="DY101" s="10">
        <f>DY100-DT101</f>
        <v>1</v>
      </c>
      <c r="DZ101" s="10">
        <f>DZ100-DT101</f>
        <v>2</v>
      </c>
      <c r="EA101" s="10">
        <f>EA100-DT101</f>
        <v>2</v>
      </c>
      <c r="EB101" s="10">
        <f>EB100-DT101</f>
        <v>-4.5256847318483402</v>
      </c>
      <c r="EC101" s="11">
        <f>EC100-DT101</f>
        <v>-6.5</v>
      </c>
      <c r="EG101" s="170"/>
      <c r="EH101" s="1" t="s">
        <v>39</v>
      </c>
      <c r="EI101" s="163">
        <f>EJ100</f>
        <v>16</v>
      </c>
      <c r="EJ101" s="9">
        <f>EJ100-EI101</f>
        <v>0</v>
      </c>
      <c r="EK101" s="9">
        <f>EK100-EI101</f>
        <v>0</v>
      </c>
      <c r="EL101" s="9">
        <f>EL100-EI101</f>
        <v>0</v>
      </c>
      <c r="EM101" s="9">
        <f>EM100-EI101</f>
        <v>0</v>
      </c>
      <c r="EN101" s="10">
        <f>EN100-EI101</f>
        <v>6</v>
      </c>
      <c r="EO101" s="10">
        <f>EO100-EI101</f>
        <v>7</v>
      </c>
      <c r="EP101" s="10">
        <f>EP100-EI101</f>
        <v>7</v>
      </c>
      <c r="EQ101" s="10">
        <f>EQ100-EI101</f>
        <v>-0.25690858318461096</v>
      </c>
      <c r="ER101" s="11">
        <f>ER100-EI101</f>
        <v>-2</v>
      </c>
      <c r="EV101" s="170"/>
      <c r="EW101" s="1" t="s">
        <v>39</v>
      </c>
      <c r="EX101" s="163">
        <f>EY100</f>
        <v>9</v>
      </c>
      <c r="EY101" s="9">
        <f>EY100-EX101</f>
        <v>0</v>
      </c>
      <c r="EZ101" s="9">
        <f>EZ100-EX101</f>
        <v>0</v>
      </c>
      <c r="FA101" s="9">
        <f>FA100-EX101</f>
        <v>0</v>
      </c>
      <c r="FB101" s="9">
        <f>FB100-EX101</f>
        <v>0</v>
      </c>
      <c r="FC101" s="10">
        <f>FC100-EX101</f>
        <v>13</v>
      </c>
      <c r="FD101" s="10">
        <f>FD100-EX101</f>
        <v>14</v>
      </c>
      <c r="FE101" s="10">
        <f>FE100-EX101</f>
        <v>14</v>
      </c>
      <c r="FF101" s="10">
        <f>FF100-EX101</f>
        <v>5.8695753565704649</v>
      </c>
      <c r="FG101" s="11">
        <f>FG100-EX101</f>
        <v>4.5</v>
      </c>
      <c r="FK101" s="170"/>
      <c r="FL101" s="1" t="s">
        <v>39</v>
      </c>
      <c r="FM101" s="163">
        <f>FN100</f>
        <v>6</v>
      </c>
      <c r="FN101" s="9">
        <f>FN100-FM101</f>
        <v>0</v>
      </c>
      <c r="FO101" s="9">
        <f>FO100-FM101</f>
        <v>0</v>
      </c>
      <c r="FP101" s="9">
        <f>FP100-FM101</f>
        <v>0</v>
      </c>
      <c r="FQ101" s="9">
        <f>FQ100-FM101</f>
        <v>0</v>
      </c>
      <c r="FR101" s="10">
        <f>FR100-FM101</f>
        <v>16</v>
      </c>
      <c r="FS101" s="10">
        <f>FS100-FM101</f>
        <v>17</v>
      </c>
      <c r="FT101" s="10">
        <f>FT100-FM101</f>
        <v>17</v>
      </c>
      <c r="FU101" s="10">
        <f>FU100-FM101</f>
        <v>8.2806437141428262</v>
      </c>
      <c r="FV101" s="11">
        <f>FV100-FM101</f>
        <v>7</v>
      </c>
      <c r="FZ101" s="167"/>
    </row>
    <row r="102" spans="2:182" x14ac:dyDescent="0.2">
      <c r="B102" s="170"/>
      <c r="C102" s="1" t="s">
        <v>36</v>
      </c>
      <c r="D102" s="163">
        <f>F100</f>
        <v>5</v>
      </c>
      <c r="E102" s="9">
        <f>E100-D102</f>
        <v>0</v>
      </c>
      <c r="F102" s="9">
        <f>F100-D102</f>
        <v>0</v>
      </c>
      <c r="G102" s="9">
        <f>G100-D102</f>
        <v>0</v>
      </c>
      <c r="H102" s="9">
        <f>H100-D102</f>
        <v>0</v>
      </c>
      <c r="I102" s="10">
        <f>I100-D102</f>
        <v>17</v>
      </c>
      <c r="J102" s="10">
        <f>J100-D102</f>
        <v>18</v>
      </c>
      <c r="K102" s="10">
        <f>K100-D102</f>
        <v>18</v>
      </c>
      <c r="L102" s="10">
        <f>L100-D102</f>
        <v>8.4585109515593899</v>
      </c>
      <c r="M102" s="11">
        <f>M100-D102</f>
        <v>7</v>
      </c>
      <c r="Q102" s="170"/>
      <c r="R102" s="1" t="s">
        <v>36</v>
      </c>
      <c r="S102" s="163">
        <f>U100</f>
        <v>7</v>
      </c>
      <c r="T102" s="9">
        <f>T100-S102</f>
        <v>0</v>
      </c>
      <c r="U102" s="9">
        <f>U100-S102</f>
        <v>0</v>
      </c>
      <c r="V102" s="9">
        <f>V100-S102</f>
        <v>0</v>
      </c>
      <c r="W102" s="9">
        <f>W100-S102</f>
        <v>0</v>
      </c>
      <c r="X102" s="10">
        <f>X100-S102</f>
        <v>15</v>
      </c>
      <c r="Y102" s="10">
        <f>Y100-S102</f>
        <v>16</v>
      </c>
      <c r="Z102" s="10">
        <f>Z100-S102</f>
        <v>16</v>
      </c>
      <c r="AA102" s="10">
        <f>AA100-S102</f>
        <v>6.9762964895326434</v>
      </c>
      <c r="AB102" s="11">
        <f>AB100-S102</f>
        <v>5.5</v>
      </c>
      <c r="AF102" s="170"/>
      <c r="AG102" s="1" t="s">
        <v>36</v>
      </c>
      <c r="AH102" s="163">
        <f>AJ100</f>
        <v>11</v>
      </c>
      <c r="AI102" s="9">
        <f>AI100-AH102</f>
        <v>0</v>
      </c>
      <c r="AJ102" s="9">
        <f>AJ100-AH102</f>
        <v>0</v>
      </c>
      <c r="AK102" s="9">
        <f>AK100-AH102</f>
        <v>0</v>
      </c>
      <c r="AL102" s="9">
        <f>AL100-AH102</f>
        <v>0</v>
      </c>
      <c r="AM102" s="10">
        <f>AM100-AH102</f>
        <v>11</v>
      </c>
      <c r="AN102" s="10">
        <f>AN100-AH102</f>
        <v>12</v>
      </c>
      <c r="AO102" s="10">
        <f>AO100-AH102</f>
        <v>12</v>
      </c>
      <c r="AP102" s="10">
        <f>AP100-AH102</f>
        <v>3.6363742364145253</v>
      </c>
      <c r="AQ102" s="11">
        <f>AQ100-AH102</f>
        <v>2</v>
      </c>
      <c r="AU102" s="170"/>
      <c r="AV102" s="1" t="s">
        <v>36</v>
      </c>
      <c r="AW102" s="163">
        <f>AY100</f>
        <v>16</v>
      </c>
      <c r="AX102" s="9">
        <f>AX100-AW102</f>
        <v>0</v>
      </c>
      <c r="AY102" s="9">
        <f>AY100-AW102</f>
        <v>0</v>
      </c>
      <c r="AZ102" s="9">
        <f>AZ100-AW102</f>
        <v>0</v>
      </c>
      <c r="BA102" s="9">
        <f>BA100-AW102</f>
        <v>0</v>
      </c>
      <c r="BB102" s="10">
        <f>BB100-AW102</f>
        <v>6</v>
      </c>
      <c r="BC102" s="10">
        <f>BC100-AW102</f>
        <v>7</v>
      </c>
      <c r="BD102" s="10">
        <f>BD100-AW102</f>
        <v>7</v>
      </c>
      <c r="BE102" s="10">
        <f>BE100-AW102</f>
        <v>-0.25690858318461096</v>
      </c>
      <c r="BF102" s="11">
        <f>BF100-AW102</f>
        <v>-2</v>
      </c>
      <c r="BJ102" s="170"/>
      <c r="BK102" s="1" t="s">
        <v>36</v>
      </c>
      <c r="BL102" s="163">
        <f>BN100</f>
        <v>20</v>
      </c>
      <c r="BM102" s="9">
        <f>BM100-BL102</f>
        <v>0</v>
      </c>
      <c r="BN102" s="9">
        <f>BN100-BL102</f>
        <v>0</v>
      </c>
      <c r="BO102" s="9">
        <f>BO100-BL102</f>
        <v>0</v>
      </c>
      <c r="BP102" s="9">
        <f>BP100-BL102</f>
        <v>0</v>
      </c>
      <c r="BQ102" s="10">
        <f>BQ100-BL102</f>
        <v>2</v>
      </c>
      <c r="BR102" s="10">
        <f>BR100-BL102</f>
        <v>3</v>
      </c>
      <c r="BS102" s="10">
        <f>BS100-BL102</f>
        <v>3</v>
      </c>
      <c r="BT102" s="10">
        <f>BT100-BL102</f>
        <v>-3.5968308363027006</v>
      </c>
      <c r="BU102" s="11">
        <f>BU100-BL102</f>
        <v>-5.5</v>
      </c>
      <c r="BY102" s="170"/>
      <c r="BZ102" s="1" t="s">
        <v>36</v>
      </c>
      <c r="CA102" s="163">
        <f>CC100</f>
        <v>23</v>
      </c>
      <c r="CB102" s="9">
        <f>CB100-CA102</f>
        <v>0</v>
      </c>
      <c r="CC102" s="9">
        <f>CC100-CA102</f>
        <v>0</v>
      </c>
      <c r="CD102" s="9">
        <f>CD100-CA102</f>
        <v>0</v>
      </c>
      <c r="CE102" s="9">
        <f>CE100-CA102</f>
        <v>0</v>
      </c>
      <c r="CF102" s="10">
        <f>CF100-CA102</f>
        <v>2</v>
      </c>
      <c r="CG102" s="10">
        <f>CG100-CA102</f>
        <v>0</v>
      </c>
      <c r="CH102" s="10">
        <f>CH100-CA102</f>
        <v>0</v>
      </c>
      <c r="CI102" s="10">
        <f>CI100-CA102</f>
        <v>-6.0078991938750761</v>
      </c>
      <c r="CJ102" s="11">
        <f>CJ100-CA102</f>
        <v>-8</v>
      </c>
      <c r="CN102" s="170"/>
      <c r="CO102" s="1" t="s">
        <v>36</v>
      </c>
      <c r="CP102" s="163">
        <f>CR100</f>
        <v>25</v>
      </c>
      <c r="CQ102" s="9">
        <f>CQ100-CP102</f>
        <v>0</v>
      </c>
      <c r="CR102" s="9">
        <f>CR100-CP102</f>
        <v>0</v>
      </c>
      <c r="CS102" s="9">
        <f>CS100-CP102</f>
        <v>0</v>
      </c>
      <c r="CT102" s="9">
        <f>CT100-CP102</f>
        <v>0</v>
      </c>
      <c r="CU102" s="10">
        <f>CU100-CP102</f>
        <v>0</v>
      </c>
      <c r="CV102" s="10">
        <f>CV100-CP102</f>
        <v>0</v>
      </c>
      <c r="CW102" s="10">
        <f>CW100-CP102</f>
        <v>-2</v>
      </c>
      <c r="CX102" s="10">
        <f>CX100-CP102</f>
        <v>-7.8656069849663908</v>
      </c>
      <c r="CY102" s="11">
        <f>CY100-CP102</f>
        <v>-10</v>
      </c>
      <c r="DC102" s="170"/>
      <c r="DD102" s="1" t="s">
        <v>36</v>
      </c>
      <c r="DE102" s="163">
        <f>DG100</f>
        <v>25</v>
      </c>
      <c r="DF102" s="9">
        <f>DF100-DE102</f>
        <v>0</v>
      </c>
      <c r="DG102" s="9">
        <f>DG100-DE102</f>
        <v>0</v>
      </c>
      <c r="DH102" s="9">
        <f>DH100-DE102</f>
        <v>0</v>
      </c>
      <c r="DI102" s="9">
        <f>DI100-DE102</f>
        <v>0</v>
      </c>
      <c r="DJ102" s="10">
        <f>DJ100-DE102</f>
        <v>0</v>
      </c>
      <c r="DK102" s="10">
        <f>DK100-DE102</f>
        <v>-2</v>
      </c>
      <c r="DL102" s="10">
        <f>DL100-DE102</f>
        <v>-2</v>
      </c>
      <c r="DM102" s="10">
        <f>DM100-DE102</f>
        <v>-7.8656069849663979</v>
      </c>
      <c r="DN102" s="11">
        <f>DN100-DE102</f>
        <v>-10</v>
      </c>
      <c r="DR102" s="170"/>
      <c r="DS102" s="1" t="s">
        <v>36</v>
      </c>
      <c r="DT102" s="163">
        <f>DV100</f>
        <v>21</v>
      </c>
      <c r="DU102" s="9">
        <f>DU100-DT102</f>
        <v>0</v>
      </c>
      <c r="DV102" s="9">
        <f>DV100-DT102</f>
        <v>0</v>
      </c>
      <c r="DW102" s="9">
        <f>DW100-DT102</f>
        <v>0</v>
      </c>
      <c r="DX102" s="9">
        <f>DX100-DT102</f>
        <v>0</v>
      </c>
      <c r="DY102" s="10">
        <f>DY100-DT102</f>
        <v>1</v>
      </c>
      <c r="DZ102" s="10">
        <f>DZ100-DT102</f>
        <v>2</v>
      </c>
      <c r="EA102" s="10">
        <f>EA100-DT102</f>
        <v>2</v>
      </c>
      <c r="EB102" s="10">
        <f>EB100-DT102</f>
        <v>-4.5256847318483402</v>
      </c>
      <c r="EC102" s="11">
        <f>EC100-DT102</f>
        <v>-6.5</v>
      </c>
      <c r="EG102" s="170"/>
      <c r="EH102" s="1" t="s">
        <v>36</v>
      </c>
      <c r="EI102" s="163">
        <f>EK100</f>
        <v>16</v>
      </c>
      <c r="EJ102" s="9">
        <f>EJ100-EI102</f>
        <v>0</v>
      </c>
      <c r="EK102" s="9">
        <f>EK100-EI102</f>
        <v>0</v>
      </c>
      <c r="EL102" s="9">
        <f>EL100-EI102</f>
        <v>0</v>
      </c>
      <c r="EM102" s="9">
        <f>EM100-EI102</f>
        <v>0</v>
      </c>
      <c r="EN102" s="10">
        <f>EN100-EI102</f>
        <v>6</v>
      </c>
      <c r="EO102" s="10">
        <f>EO100-EI102</f>
        <v>7</v>
      </c>
      <c r="EP102" s="10">
        <f>EP100-EI102</f>
        <v>7</v>
      </c>
      <c r="EQ102" s="10">
        <f>EQ100-EI102</f>
        <v>-0.25690858318461096</v>
      </c>
      <c r="ER102" s="11">
        <f>ER100-EI102</f>
        <v>-2</v>
      </c>
      <c r="EV102" s="170"/>
      <c r="EW102" s="1" t="s">
        <v>36</v>
      </c>
      <c r="EX102" s="163">
        <f>EZ100</f>
        <v>9</v>
      </c>
      <c r="EY102" s="9">
        <f>EY100-EX102</f>
        <v>0</v>
      </c>
      <c r="EZ102" s="9">
        <f>EZ100-EX102</f>
        <v>0</v>
      </c>
      <c r="FA102" s="9">
        <f>FA100-EX102</f>
        <v>0</v>
      </c>
      <c r="FB102" s="9">
        <f>FB100-EX102</f>
        <v>0</v>
      </c>
      <c r="FC102" s="10">
        <f>FC100-EX102</f>
        <v>13</v>
      </c>
      <c r="FD102" s="10">
        <f>FD100-EX102</f>
        <v>14</v>
      </c>
      <c r="FE102" s="10">
        <f>FE100-EX102</f>
        <v>14</v>
      </c>
      <c r="FF102" s="10">
        <f>FF100-EX102</f>
        <v>5.8695753565704649</v>
      </c>
      <c r="FG102" s="11">
        <f>FG100-EX102</f>
        <v>4.5</v>
      </c>
      <c r="FK102" s="170"/>
      <c r="FL102" s="1" t="s">
        <v>36</v>
      </c>
      <c r="FM102" s="163">
        <f>FO100</f>
        <v>6</v>
      </c>
      <c r="FN102" s="9">
        <f>FN100-FM102</f>
        <v>0</v>
      </c>
      <c r="FO102" s="9">
        <f>FO100-FM102</f>
        <v>0</v>
      </c>
      <c r="FP102" s="9">
        <f>FP100-FM102</f>
        <v>0</v>
      </c>
      <c r="FQ102" s="9">
        <f>FQ100-FM102</f>
        <v>0</v>
      </c>
      <c r="FR102" s="10">
        <f>FR100-FM102</f>
        <v>16</v>
      </c>
      <c r="FS102" s="10">
        <f>FS100-FM102</f>
        <v>17</v>
      </c>
      <c r="FT102" s="10">
        <f>FT100-FM102</f>
        <v>17</v>
      </c>
      <c r="FU102" s="10">
        <f>FU100-FM102</f>
        <v>8.2806437141428262</v>
      </c>
      <c r="FV102" s="11">
        <f>FV100-FM102</f>
        <v>7</v>
      </c>
      <c r="FZ102" s="167"/>
    </row>
    <row r="103" spans="2:182" x14ac:dyDescent="0.2">
      <c r="B103" s="170"/>
      <c r="C103" s="1" t="s">
        <v>37</v>
      </c>
      <c r="D103" s="163">
        <f>G100</f>
        <v>5</v>
      </c>
      <c r="E103" s="9">
        <f>E100-D103</f>
        <v>0</v>
      </c>
      <c r="F103" s="9">
        <f>F100-D103</f>
        <v>0</v>
      </c>
      <c r="G103" s="9">
        <f>G100-D103</f>
        <v>0</v>
      </c>
      <c r="H103" s="9">
        <f>H100-D103</f>
        <v>0</v>
      </c>
      <c r="I103" s="10">
        <f>I100-D103</f>
        <v>17</v>
      </c>
      <c r="J103" s="10">
        <f>J100-D103</f>
        <v>18</v>
      </c>
      <c r="K103" s="10">
        <f>K100-D103</f>
        <v>18</v>
      </c>
      <c r="L103" s="10">
        <f>L100-D103</f>
        <v>8.4585109515593899</v>
      </c>
      <c r="M103" s="11">
        <f>M100-D103</f>
        <v>7</v>
      </c>
      <c r="O103" s="30"/>
      <c r="Q103" s="170"/>
      <c r="R103" s="1" t="s">
        <v>37</v>
      </c>
      <c r="S103" s="163">
        <f>V100</f>
        <v>7</v>
      </c>
      <c r="T103" s="9">
        <f>T100-S103</f>
        <v>0</v>
      </c>
      <c r="U103" s="9">
        <f>U100-S103</f>
        <v>0</v>
      </c>
      <c r="V103" s="9">
        <f>V100-S103</f>
        <v>0</v>
      </c>
      <c r="W103" s="9">
        <f>W100-S103</f>
        <v>0</v>
      </c>
      <c r="X103" s="10">
        <f>X100-S103</f>
        <v>15</v>
      </c>
      <c r="Y103" s="10">
        <f>Y100-S103</f>
        <v>16</v>
      </c>
      <c r="Z103" s="10">
        <f>Z100-S103</f>
        <v>16</v>
      </c>
      <c r="AA103" s="10">
        <f>AA100-S103</f>
        <v>6.9762964895326434</v>
      </c>
      <c r="AB103" s="11">
        <f>AB100-S103</f>
        <v>5.5</v>
      </c>
      <c r="AD103" s="30"/>
      <c r="AF103" s="170"/>
      <c r="AG103" s="1" t="s">
        <v>37</v>
      </c>
      <c r="AH103" s="163">
        <f>AK100</f>
        <v>11</v>
      </c>
      <c r="AI103" s="9">
        <f>AI100-AH103</f>
        <v>0</v>
      </c>
      <c r="AJ103" s="9">
        <f>AJ100-AH103</f>
        <v>0</v>
      </c>
      <c r="AK103" s="9">
        <f>AK100-AH103</f>
        <v>0</v>
      </c>
      <c r="AL103" s="9">
        <f>AL100-AH103</f>
        <v>0</v>
      </c>
      <c r="AM103" s="10">
        <f>AM100-AH103</f>
        <v>11</v>
      </c>
      <c r="AN103" s="10">
        <f>AN100-AH103</f>
        <v>12</v>
      </c>
      <c r="AO103" s="10">
        <f>AO100-AH103</f>
        <v>12</v>
      </c>
      <c r="AP103" s="10">
        <f>AP100-AH103</f>
        <v>3.6363742364145253</v>
      </c>
      <c r="AQ103" s="11">
        <f>AQ100-AH103</f>
        <v>2</v>
      </c>
      <c r="AS103" s="30"/>
      <c r="AU103" s="170"/>
      <c r="AV103" s="1" t="s">
        <v>37</v>
      </c>
      <c r="AW103" s="163">
        <f>AZ100</f>
        <v>16</v>
      </c>
      <c r="AX103" s="9">
        <f>AX100-AW103</f>
        <v>0</v>
      </c>
      <c r="AY103" s="9">
        <f>AY100-AW103</f>
        <v>0</v>
      </c>
      <c r="AZ103" s="9">
        <f>AZ100-AW103</f>
        <v>0</v>
      </c>
      <c r="BA103" s="9">
        <f>BA100-AW103</f>
        <v>0</v>
      </c>
      <c r="BB103" s="10">
        <f>BB100-AW103</f>
        <v>6</v>
      </c>
      <c r="BC103" s="10">
        <f>BC100-AW103</f>
        <v>7</v>
      </c>
      <c r="BD103" s="10">
        <f>BD100-AW103</f>
        <v>7</v>
      </c>
      <c r="BE103" s="10">
        <f>BE100-AW103</f>
        <v>-0.25690858318461096</v>
      </c>
      <c r="BF103" s="11">
        <f>BF100-AW103</f>
        <v>-2</v>
      </c>
      <c r="BH103" s="30"/>
      <c r="BJ103" s="170"/>
      <c r="BK103" s="1" t="s">
        <v>37</v>
      </c>
      <c r="BL103" s="163">
        <f>BO100</f>
        <v>20</v>
      </c>
      <c r="BM103" s="9">
        <f>BM100-BL103</f>
        <v>0</v>
      </c>
      <c r="BN103" s="9">
        <f>BN100-BL103</f>
        <v>0</v>
      </c>
      <c r="BO103" s="9">
        <f>BO100-BL103</f>
        <v>0</v>
      </c>
      <c r="BP103" s="9">
        <f>BP100-BL103</f>
        <v>0</v>
      </c>
      <c r="BQ103" s="10">
        <f>BQ100-BL103</f>
        <v>2</v>
      </c>
      <c r="BR103" s="10">
        <f>BR100-BL103</f>
        <v>3</v>
      </c>
      <c r="BS103" s="10">
        <f>BS100-BL103</f>
        <v>3</v>
      </c>
      <c r="BT103" s="10">
        <f>BT100-BL103</f>
        <v>-3.5968308363027006</v>
      </c>
      <c r="BU103" s="11">
        <f>BU100-BL103</f>
        <v>-5.5</v>
      </c>
      <c r="BW103" s="30"/>
      <c r="BY103" s="170"/>
      <c r="BZ103" s="1" t="s">
        <v>37</v>
      </c>
      <c r="CA103" s="163">
        <f>CD100</f>
        <v>23</v>
      </c>
      <c r="CB103" s="9">
        <f>CB100-CA103</f>
        <v>0</v>
      </c>
      <c r="CC103" s="9">
        <f>CC100-CA103</f>
        <v>0</v>
      </c>
      <c r="CD103" s="9">
        <f>CD100-CA103</f>
        <v>0</v>
      </c>
      <c r="CE103" s="9">
        <f>CE100-CA103</f>
        <v>0</v>
      </c>
      <c r="CF103" s="10">
        <f>CF100-CA103</f>
        <v>2</v>
      </c>
      <c r="CG103" s="10">
        <f>CG100-CA103</f>
        <v>0</v>
      </c>
      <c r="CH103" s="10">
        <f>CH100-CA103</f>
        <v>0</v>
      </c>
      <c r="CI103" s="10">
        <f>CI100-CA103</f>
        <v>-6.0078991938750761</v>
      </c>
      <c r="CJ103" s="11">
        <f>CJ100-CA103</f>
        <v>-8</v>
      </c>
      <c r="CL103" s="30"/>
      <c r="CN103" s="170"/>
      <c r="CO103" s="1" t="s">
        <v>37</v>
      </c>
      <c r="CP103" s="163">
        <f>CS100</f>
        <v>25</v>
      </c>
      <c r="CQ103" s="9">
        <f>CQ100-CP103</f>
        <v>0</v>
      </c>
      <c r="CR103" s="9">
        <f>CR100-CP103</f>
        <v>0</v>
      </c>
      <c r="CS103" s="9">
        <f>CS100-CP103</f>
        <v>0</v>
      </c>
      <c r="CT103" s="9">
        <f>CT100-CP103</f>
        <v>0</v>
      </c>
      <c r="CU103" s="10">
        <f>CU100-CP103</f>
        <v>0</v>
      </c>
      <c r="CV103" s="10">
        <f>CV100-CP103</f>
        <v>0</v>
      </c>
      <c r="CW103" s="10">
        <f>CW100-CP103</f>
        <v>-2</v>
      </c>
      <c r="CX103" s="10">
        <f>CX100-CP103</f>
        <v>-7.8656069849663908</v>
      </c>
      <c r="CY103" s="11">
        <f>CY100-CP103</f>
        <v>-10</v>
      </c>
      <c r="DA103" s="30"/>
      <c r="DC103" s="170"/>
      <c r="DD103" s="1" t="s">
        <v>37</v>
      </c>
      <c r="DE103" s="163">
        <f>DH100</f>
        <v>25</v>
      </c>
      <c r="DF103" s="9">
        <f>DF100-DE103</f>
        <v>0</v>
      </c>
      <c r="DG103" s="9">
        <f>DG100-DE103</f>
        <v>0</v>
      </c>
      <c r="DH103" s="9">
        <f>DH100-DE103</f>
        <v>0</v>
      </c>
      <c r="DI103" s="9">
        <f>DI100-DE103</f>
        <v>0</v>
      </c>
      <c r="DJ103" s="10">
        <f>DJ100-DE103</f>
        <v>0</v>
      </c>
      <c r="DK103" s="10">
        <f>DK100-DE103</f>
        <v>-2</v>
      </c>
      <c r="DL103" s="10">
        <f>DL100-DE103</f>
        <v>-2</v>
      </c>
      <c r="DM103" s="10">
        <f>DM100-DE103</f>
        <v>-7.8656069849663979</v>
      </c>
      <c r="DN103" s="11">
        <f>DN100-DE103</f>
        <v>-10</v>
      </c>
      <c r="DP103" s="30"/>
      <c r="DR103" s="170"/>
      <c r="DS103" s="1" t="s">
        <v>37</v>
      </c>
      <c r="DT103" s="163">
        <f>DW100</f>
        <v>21</v>
      </c>
      <c r="DU103" s="9">
        <f>DU100-DT103</f>
        <v>0</v>
      </c>
      <c r="DV103" s="9">
        <f>DV100-DT103</f>
        <v>0</v>
      </c>
      <c r="DW103" s="9">
        <f>DW100-DT103</f>
        <v>0</v>
      </c>
      <c r="DX103" s="9">
        <f>DX100-DT103</f>
        <v>0</v>
      </c>
      <c r="DY103" s="10">
        <f>DY100-DT103</f>
        <v>1</v>
      </c>
      <c r="DZ103" s="10">
        <f>DZ100-DT103</f>
        <v>2</v>
      </c>
      <c r="EA103" s="10">
        <f>EA100-DT103</f>
        <v>2</v>
      </c>
      <c r="EB103" s="10">
        <f>EB100-DT103</f>
        <v>-4.5256847318483402</v>
      </c>
      <c r="EC103" s="11">
        <f>EC100-DT103</f>
        <v>-6.5</v>
      </c>
      <c r="EE103" s="30"/>
      <c r="EG103" s="170"/>
      <c r="EH103" s="1" t="s">
        <v>37</v>
      </c>
      <c r="EI103" s="163">
        <f>EL100</f>
        <v>16</v>
      </c>
      <c r="EJ103" s="9">
        <f>EJ100-EI103</f>
        <v>0</v>
      </c>
      <c r="EK103" s="9">
        <f>EK100-EI103</f>
        <v>0</v>
      </c>
      <c r="EL103" s="9">
        <f>EL100-EI103</f>
        <v>0</v>
      </c>
      <c r="EM103" s="9">
        <f>EM100-EI103</f>
        <v>0</v>
      </c>
      <c r="EN103" s="10">
        <f>EN100-EI103</f>
        <v>6</v>
      </c>
      <c r="EO103" s="10">
        <f>EO100-EI103</f>
        <v>7</v>
      </c>
      <c r="EP103" s="10">
        <f>EP100-EI103</f>
        <v>7</v>
      </c>
      <c r="EQ103" s="10">
        <f>EQ100-EI103</f>
        <v>-0.25690858318461096</v>
      </c>
      <c r="ER103" s="11">
        <f>ER100-EI103</f>
        <v>-2</v>
      </c>
      <c r="ET103" s="30"/>
      <c r="EV103" s="170"/>
      <c r="EW103" s="1" t="s">
        <v>37</v>
      </c>
      <c r="EX103" s="163">
        <f>FA100</f>
        <v>9</v>
      </c>
      <c r="EY103" s="9">
        <f>EY100-EX103</f>
        <v>0</v>
      </c>
      <c r="EZ103" s="9">
        <f>EZ100-EX103</f>
        <v>0</v>
      </c>
      <c r="FA103" s="9">
        <f>FA100-EX103</f>
        <v>0</v>
      </c>
      <c r="FB103" s="9">
        <f>FB100-EX103</f>
        <v>0</v>
      </c>
      <c r="FC103" s="10">
        <f>FC100-EX103</f>
        <v>13</v>
      </c>
      <c r="FD103" s="10">
        <f>FD100-EX103</f>
        <v>14</v>
      </c>
      <c r="FE103" s="10">
        <f>FE100-EX103</f>
        <v>14</v>
      </c>
      <c r="FF103" s="10">
        <f>FF100-EX103</f>
        <v>5.8695753565704649</v>
      </c>
      <c r="FG103" s="11">
        <f>FG100-EX103</f>
        <v>4.5</v>
      </c>
      <c r="FI103" s="30"/>
      <c r="FK103" s="170"/>
      <c r="FL103" s="1" t="s">
        <v>37</v>
      </c>
      <c r="FM103" s="163">
        <f>FP100</f>
        <v>6</v>
      </c>
      <c r="FN103" s="9">
        <f>FN100-FM103</f>
        <v>0</v>
      </c>
      <c r="FO103" s="9">
        <f>FO100-FM103</f>
        <v>0</v>
      </c>
      <c r="FP103" s="9">
        <f>FP100-FM103</f>
        <v>0</v>
      </c>
      <c r="FQ103" s="9">
        <f>FQ100-FM103</f>
        <v>0</v>
      </c>
      <c r="FR103" s="10">
        <f>FR100-FM103</f>
        <v>16</v>
      </c>
      <c r="FS103" s="10">
        <f>FS100-FM103</f>
        <v>17</v>
      </c>
      <c r="FT103" s="10">
        <f>FT100-FM103</f>
        <v>17</v>
      </c>
      <c r="FU103" s="10">
        <f>FU100-FM103</f>
        <v>8.2806437141428262</v>
      </c>
      <c r="FV103" s="11">
        <f>FV100-FM103</f>
        <v>7</v>
      </c>
      <c r="FX103" s="30"/>
      <c r="FZ103" s="167"/>
    </row>
    <row r="104" spans="2:182" x14ac:dyDescent="0.2">
      <c r="B104" s="170"/>
      <c r="C104" s="1" t="s">
        <v>38</v>
      </c>
      <c r="D104" s="163">
        <f>H100</f>
        <v>5</v>
      </c>
      <c r="E104" s="9">
        <f>E100-D104</f>
        <v>0</v>
      </c>
      <c r="F104" s="9">
        <f>F100-D104</f>
        <v>0</v>
      </c>
      <c r="G104" s="9">
        <f>G100-D104</f>
        <v>0</v>
      </c>
      <c r="H104" s="9">
        <f>H100-D104</f>
        <v>0</v>
      </c>
      <c r="I104" s="10">
        <f>I100-D104</f>
        <v>17</v>
      </c>
      <c r="J104" s="10">
        <f>J100-D104</f>
        <v>18</v>
      </c>
      <c r="K104" s="10">
        <f>K100-D104</f>
        <v>18</v>
      </c>
      <c r="L104" s="10">
        <f>L100-D104</f>
        <v>8.4585109515593899</v>
      </c>
      <c r="M104" s="11">
        <f>M100-D104</f>
        <v>7</v>
      </c>
      <c r="Q104" s="170"/>
      <c r="R104" s="1" t="s">
        <v>38</v>
      </c>
      <c r="S104" s="163">
        <f>W100</f>
        <v>7</v>
      </c>
      <c r="T104" s="9">
        <f>T100-S104</f>
        <v>0</v>
      </c>
      <c r="U104" s="9">
        <f>U100-S104</f>
        <v>0</v>
      </c>
      <c r="V104" s="9">
        <f>V100-S104</f>
        <v>0</v>
      </c>
      <c r="W104" s="9">
        <f>W100-S104</f>
        <v>0</v>
      </c>
      <c r="X104" s="10">
        <f>X100-S104</f>
        <v>15</v>
      </c>
      <c r="Y104" s="10">
        <f>Y100-S104</f>
        <v>16</v>
      </c>
      <c r="Z104" s="10">
        <f>Z100-S104</f>
        <v>16</v>
      </c>
      <c r="AA104" s="10">
        <f>AA100-S104</f>
        <v>6.9762964895326434</v>
      </c>
      <c r="AB104" s="11">
        <f>AB100-S104</f>
        <v>5.5</v>
      </c>
      <c r="AF104" s="170"/>
      <c r="AG104" s="1" t="s">
        <v>38</v>
      </c>
      <c r="AH104" s="163">
        <f>AL100</f>
        <v>11</v>
      </c>
      <c r="AI104" s="9">
        <f>AI100-AH104</f>
        <v>0</v>
      </c>
      <c r="AJ104" s="9">
        <f>AJ100-AH104</f>
        <v>0</v>
      </c>
      <c r="AK104" s="9">
        <f>AK100-AH104</f>
        <v>0</v>
      </c>
      <c r="AL104" s="9">
        <f>AL100-AH104</f>
        <v>0</v>
      </c>
      <c r="AM104" s="10">
        <f>AM100-AH104</f>
        <v>11</v>
      </c>
      <c r="AN104" s="10">
        <f>AN100-AH104</f>
        <v>12</v>
      </c>
      <c r="AO104" s="10">
        <f>AO100-AH104</f>
        <v>12</v>
      </c>
      <c r="AP104" s="10">
        <f>AP100-AH104</f>
        <v>3.6363742364145253</v>
      </c>
      <c r="AQ104" s="11">
        <f>AQ100-AH104</f>
        <v>2</v>
      </c>
      <c r="AU104" s="170"/>
      <c r="AV104" s="1" t="s">
        <v>38</v>
      </c>
      <c r="AW104" s="163">
        <f>BA100</f>
        <v>16</v>
      </c>
      <c r="AX104" s="9">
        <f>AX100-AW104</f>
        <v>0</v>
      </c>
      <c r="AY104" s="9">
        <f>AY100-AW104</f>
        <v>0</v>
      </c>
      <c r="AZ104" s="9">
        <f>AZ100-AW104</f>
        <v>0</v>
      </c>
      <c r="BA104" s="9">
        <f>BA100-AW104</f>
        <v>0</v>
      </c>
      <c r="BB104" s="10">
        <f>BB100-AW104</f>
        <v>6</v>
      </c>
      <c r="BC104" s="10">
        <f>BC100-AW104</f>
        <v>7</v>
      </c>
      <c r="BD104" s="10">
        <f>BD100-AW104</f>
        <v>7</v>
      </c>
      <c r="BE104" s="10">
        <f>BE100-AW104</f>
        <v>-0.25690858318461096</v>
      </c>
      <c r="BF104" s="11">
        <f>BF100-AW104</f>
        <v>-2</v>
      </c>
      <c r="BJ104" s="170"/>
      <c r="BK104" s="1" t="s">
        <v>38</v>
      </c>
      <c r="BL104" s="163">
        <f>BP100</f>
        <v>20</v>
      </c>
      <c r="BM104" s="9">
        <f>BM100-BL104</f>
        <v>0</v>
      </c>
      <c r="BN104" s="9">
        <f>BN100-BL104</f>
        <v>0</v>
      </c>
      <c r="BO104" s="9">
        <f>BO100-BL104</f>
        <v>0</v>
      </c>
      <c r="BP104" s="9">
        <f>BP100-BL104</f>
        <v>0</v>
      </c>
      <c r="BQ104" s="10">
        <f>BQ100-BL104</f>
        <v>2</v>
      </c>
      <c r="BR104" s="10">
        <f>BR100-BL104</f>
        <v>3</v>
      </c>
      <c r="BS104" s="10">
        <f>BS100-BL104</f>
        <v>3</v>
      </c>
      <c r="BT104" s="10">
        <f>BT100-BL104</f>
        <v>-3.5968308363027006</v>
      </c>
      <c r="BU104" s="11">
        <f>BU100-BL104</f>
        <v>-5.5</v>
      </c>
      <c r="BY104" s="170"/>
      <c r="BZ104" s="1" t="s">
        <v>38</v>
      </c>
      <c r="CA104" s="163">
        <f>CE100</f>
        <v>23</v>
      </c>
      <c r="CB104" s="9">
        <f>CB100-CA104</f>
        <v>0</v>
      </c>
      <c r="CC104" s="9">
        <f>CC100-CA104</f>
        <v>0</v>
      </c>
      <c r="CD104" s="9">
        <f>CD100-CA104</f>
        <v>0</v>
      </c>
      <c r="CE104" s="9">
        <f>CE100-CA104</f>
        <v>0</v>
      </c>
      <c r="CF104" s="10">
        <f>CF100-CA104</f>
        <v>2</v>
      </c>
      <c r="CG104" s="10">
        <f>CG100-CA104</f>
        <v>0</v>
      </c>
      <c r="CH104" s="10">
        <f>CH100-CA104</f>
        <v>0</v>
      </c>
      <c r="CI104" s="10">
        <f>CI100-CA104</f>
        <v>-6.0078991938750761</v>
      </c>
      <c r="CJ104" s="11">
        <f>CJ100-CA104</f>
        <v>-8</v>
      </c>
      <c r="CN104" s="170"/>
      <c r="CO104" s="1" t="s">
        <v>38</v>
      </c>
      <c r="CP104" s="163">
        <f>CT100</f>
        <v>25</v>
      </c>
      <c r="CQ104" s="9">
        <f>CQ100-CP104</f>
        <v>0</v>
      </c>
      <c r="CR104" s="9">
        <f>CR100-CP104</f>
        <v>0</v>
      </c>
      <c r="CS104" s="9">
        <f>CS100-CP104</f>
        <v>0</v>
      </c>
      <c r="CT104" s="9">
        <f>CT100-CP104</f>
        <v>0</v>
      </c>
      <c r="CU104" s="10">
        <f>CU100-CP104</f>
        <v>0</v>
      </c>
      <c r="CV104" s="10">
        <f>CV100-CP104</f>
        <v>0</v>
      </c>
      <c r="CW104" s="10">
        <f>CW100-CP104</f>
        <v>-2</v>
      </c>
      <c r="CX104" s="10">
        <f>CX100-CP104</f>
        <v>-7.8656069849663908</v>
      </c>
      <c r="CY104" s="11">
        <f>CY100-CP104</f>
        <v>-10</v>
      </c>
      <c r="DC104" s="170"/>
      <c r="DD104" s="1" t="s">
        <v>38</v>
      </c>
      <c r="DE104" s="163">
        <f>DI100</f>
        <v>25</v>
      </c>
      <c r="DF104" s="9">
        <f>DF100-DE104</f>
        <v>0</v>
      </c>
      <c r="DG104" s="9">
        <f>DG100-DE104</f>
        <v>0</v>
      </c>
      <c r="DH104" s="9">
        <f>DH100-DE104</f>
        <v>0</v>
      </c>
      <c r="DI104" s="9">
        <f>DI100-DE104</f>
        <v>0</v>
      </c>
      <c r="DJ104" s="10">
        <f>DJ100-DE104</f>
        <v>0</v>
      </c>
      <c r="DK104" s="10">
        <f>DK100-DE104</f>
        <v>-2</v>
      </c>
      <c r="DL104" s="10">
        <f>DL100-DE104</f>
        <v>-2</v>
      </c>
      <c r="DM104" s="10">
        <f>DM100-DE104</f>
        <v>-7.8656069849663979</v>
      </c>
      <c r="DN104" s="11">
        <f>DN100-DE104</f>
        <v>-10</v>
      </c>
      <c r="DR104" s="170"/>
      <c r="DS104" s="1" t="s">
        <v>38</v>
      </c>
      <c r="DT104" s="163">
        <f>DX100</f>
        <v>21</v>
      </c>
      <c r="DU104" s="9">
        <f>DU100-DT104</f>
        <v>0</v>
      </c>
      <c r="DV104" s="9">
        <f>DV100-DT104</f>
        <v>0</v>
      </c>
      <c r="DW104" s="9">
        <f>DW100-DT104</f>
        <v>0</v>
      </c>
      <c r="DX104" s="9">
        <f>DX100-DT104</f>
        <v>0</v>
      </c>
      <c r="DY104" s="10">
        <f>DY100-DT104</f>
        <v>1</v>
      </c>
      <c r="DZ104" s="10">
        <f>DZ100-DT104</f>
        <v>2</v>
      </c>
      <c r="EA104" s="10">
        <f>EA100-DT104</f>
        <v>2</v>
      </c>
      <c r="EB104" s="10">
        <f>EB100-DT104</f>
        <v>-4.5256847318483402</v>
      </c>
      <c r="EC104" s="11">
        <f>EC100-DT104</f>
        <v>-6.5</v>
      </c>
      <c r="EG104" s="170"/>
      <c r="EH104" s="1" t="s">
        <v>38</v>
      </c>
      <c r="EI104" s="163">
        <f>EM100</f>
        <v>16</v>
      </c>
      <c r="EJ104" s="9">
        <f>EJ100-EI104</f>
        <v>0</v>
      </c>
      <c r="EK104" s="9">
        <f>EK100-EI104</f>
        <v>0</v>
      </c>
      <c r="EL104" s="9">
        <f>EL100-EI104</f>
        <v>0</v>
      </c>
      <c r="EM104" s="9">
        <f>EM100-EI104</f>
        <v>0</v>
      </c>
      <c r="EN104" s="10">
        <f>EN100-EI104</f>
        <v>6</v>
      </c>
      <c r="EO104" s="10">
        <f>EO100-EI104</f>
        <v>7</v>
      </c>
      <c r="EP104" s="10">
        <f>EP100-EI104</f>
        <v>7</v>
      </c>
      <c r="EQ104" s="10">
        <f>EQ100-EI104</f>
        <v>-0.25690858318461096</v>
      </c>
      <c r="ER104" s="11">
        <f>ER100-EI104</f>
        <v>-2</v>
      </c>
      <c r="EV104" s="170"/>
      <c r="EW104" s="1" t="s">
        <v>38</v>
      </c>
      <c r="EX104" s="163">
        <f>FB100</f>
        <v>9</v>
      </c>
      <c r="EY104" s="9">
        <f>EY100-EX104</f>
        <v>0</v>
      </c>
      <c r="EZ104" s="9">
        <f>EZ100-EX104</f>
        <v>0</v>
      </c>
      <c r="FA104" s="9">
        <f>FA100-EX104</f>
        <v>0</v>
      </c>
      <c r="FB104" s="9">
        <f>FB100-EX104</f>
        <v>0</v>
      </c>
      <c r="FC104" s="10">
        <f>FC100-EX104</f>
        <v>13</v>
      </c>
      <c r="FD104" s="10">
        <f>FD100-EX104</f>
        <v>14</v>
      </c>
      <c r="FE104" s="10">
        <f>FE100-EX104</f>
        <v>14</v>
      </c>
      <c r="FF104" s="10">
        <f>FF100-EX104</f>
        <v>5.8695753565704649</v>
      </c>
      <c r="FG104" s="11">
        <f>FG100-EX104</f>
        <v>4.5</v>
      </c>
      <c r="FK104" s="170"/>
      <c r="FL104" s="1" t="s">
        <v>38</v>
      </c>
      <c r="FM104" s="163">
        <f>FQ100</f>
        <v>6</v>
      </c>
      <c r="FN104" s="9">
        <f>FN100-FM104</f>
        <v>0</v>
      </c>
      <c r="FO104" s="9">
        <f>FO100-FM104</f>
        <v>0</v>
      </c>
      <c r="FP104" s="9">
        <f>FP100-FM104</f>
        <v>0</v>
      </c>
      <c r="FQ104" s="9">
        <f>FQ100-FM104</f>
        <v>0</v>
      </c>
      <c r="FR104" s="10">
        <f>FR100-FM104</f>
        <v>16</v>
      </c>
      <c r="FS104" s="10">
        <f>FS100-FM104</f>
        <v>17</v>
      </c>
      <c r="FT104" s="10">
        <f>FT100-FM104</f>
        <v>17</v>
      </c>
      <c r="FU104" s="10">
        <f>FU100-FM104</f>
        <v>8.2806437141428262</v>
      </c>
      <c r="FV104" s="11">
        <f>FV100-FM104</f>
        <v>7</v>
      </c>
      <c r="FZ104" s="167"/>
    </row>
    <row r="105" spans="2:182" x14ac:dyDescent="0.2">
      <c r="B105" s="170"/>
      <c r="C105" s="1" t="s">
        <v>20</v>
      </c>
      <c r="D105" s="17">
        <f>I100</f>
        <v>22</v>
      </c>
      <c r="E105" s="10">
        <f>E100-D105</f>
        <v>-17</v>
      </c>
      <c r="F105" s="10">
        <f>F100-D105</f>
        <v>-17</v>
      </c>
      <c r="G105" s="10">
        <f>G100-D105</f>
        <v>-17</v>
      </c>
      <c r="H105" s="10">
        <f>H100-D105</f>
        <v>-17</v>
      </c>
      <c r="I105" s="12">
        <f>I100-D105</f>
        <v>0</v>
      </c>
      <c r="J105" s="12">
        <f>J100-D105</f>
        <v>1</v>
      </c>
      <c r="K105" s="12">
        <f>K100-D105</f>
        <v>1</v>
      </c>
      <c r="L105" s="12">
        <f>L100-D105</f>
        <v>-8.5414890484406101</v>
      </c>
      <c r="M105" s="11">
        <f>M100-D105</f>
        <v>-10</v>
      </c>
      <c r="Q105" s="170"/>
      <c r="R105" s="1" t="s">
        <v>20</v>
      </c>
      <c r="S105" s="17">
        <f>X100</f>
        <v>22</v>
      </c>
      <c r="T105" s="10">
        <f>T100-S105</f>
        <v>-15</v>
      </c>
      <c r="U105" s="10">
        <f>U100-S105</f>
        <v>-15</v>
      </c>
      <c r="V105" s="10">
        <f>V100-S105</f>
        <v>-15</v>
      </c>
      <c r="W105" s="10">
        <f>W100-S105</f>
        <v>-15</v>
      </c>
      <c r="X105" s="12">
        <f>X100-S105</f>
        <v>0</v>
      </c>
      <c r="Y105" s="12">
        <f>Y100-S105</f>
        <v>1</v>
      </c>
      <c r="Z105" s="12">
        <f>Z100-S105</f>
        <v>1</v>
      </c>
      <c r="AA105" s="12">
        <f>AA100-S105</f>
        <v>-8.0237035104673566</v>
      </c>
      <c r="AB105" s="11">
        <f>AB100-S105</f>
        <v>-9.5</v>
      </c>
      <c r="AF105" s="170"/>
      <c r="AG105" s="1" t="s">
        <v>20</v>
      </c>
      <c r="AH105" s="17">
        <f>AM100</f>
        <v>22</v>
      </c>
      <c r="AI105" s="10">
        <f>AI100-AH105</f>
        <v>-11</v>
      </c>
      <c r="AJ105" s="10">
        <f>AJ100-AH105</f>
        <v>-11</v>
      </c>
      <c r="AK105" s="10">
        <f>AK100-AH105</f>
        <v>-11</v>
      </c>
      <c r="AL105" s="10">
        <f>AL100-AH105</f>
        <v>-11</v>
      </c>
      <c r="AM105" s="12">
        <f>AM100-AH105</f>
        <v>0</v>
      </c>
      <c r="AN105" s="12">
        <f>AN100-AH105</f>
        <v>1</v>
      </c>
      <c r="AO105" s="12">
        <f>AO100-AH105</f>
        <v>1</v>
      </c>
      <c r="AP105" s="12">
        <f>AP100-AH105</f>
        <v>-7.3636257635854747</v>
      </c>
      <c r="AQ105" s="11">
        <f>AQ100-AH105</f>
        <v>-9</v>
      </c>
      <c r="AU105" s="170"/>
      <c r="AV105" s="1" t="s">
        <v>20</v>
      </c>
      <c r="AW105" s="17">
        <f>BB100</f>
        <v>22</v>
      </c>
      <c r="AX105" s="10">
        <f>AX100-AW105</f>
        <v>-6</v>
      </c>
      <c r="AY105" s="10">
        <f>AY100-AW105</f>
        <v>-6</v>
      </c>
      <c r="AZ105" s="10">
        <f>AZ100-AW105</f>
        <v>-6</v>
      </c>
      <c r="BA105" s="10">
        <f>BA100-AW105</f>
        <v>-6</v>
      </c>
      <c r="BB105" s="12">
        <f>BB100-AW105</f>
        <v>0</v>
      </c>
      <c r="BC105" s="12">
        <f>BC100-AW105</f>
        <v>1</v>
      </c>
      <c r="BD105" s="12">
        <f>BD100-AW105</f>
        <v>1</v>
      </c>
      <c r="BE105" s="12">
        <f>BE100-AW105</f>
        <v>-6.256908583184611</v>
      </c>
      <c r="BF105" s="11">
        <f>BF100-AW105</f>
        <v>-8</v>
      </c>
      <c r="BJ105" s="170"/>
      <c r="BK105" s="1" t="s">
        <v>20</v>
      </c>
      <c r="BL105" s="17">
        <f>BQ100</f>
        <v>22</v>
      </c>
      <c r="BM105" s="10">
        <f>BM100-BL105</f>
        <v>-2</v>
      </c>
      <c r="BN105" s="10">
        <f>BN100-BL105</f>
        <v>-2</v>
      </c>
      <c r="BO105" s="10">
        <f>BO100-BL105</f>
        <v>-2</v>
      </c>
      <c r="BP105" s="10">
        <f>BP100-BL105</f>
        <v>-2</v>
      </c>
      <c r="BQ105" s="12">
        <f>BQ100-BL105</f>
        <v>0</v>
      </c>
      <c r="BR105" s="12">
        <f>BR100-BL105</f>
        <v>1</v>
      </c>
      <c r="BS105" s="12">
        <f>BS100-BL105</f>
        <v>1</v>
      </c>
      <c r="BT105" s="12">
        <f>BT100-BL105</f>
        <v>-5.5968308363027006</v>
      </c>
      <c r="BU105" s="11">
        <f>BU100-BL105</f>
        <v>-7.5</v>
      </c>
      <c r="BY105" s="170"/>
      <c r="BZ105" s="1" t="s">
        <v>20</v>
      </c>
      <c r="CA105" s="17">
        <f>CF100</f>
        <v>25</v>
      </c>
      <c r="CB105" s="10">
        <f>CB100-CA105</f>
        <v>-2</v>
      </c>
      <c r="CC105" s="10">
        <f>CC100-CA105</f>
        <v>-2</v>
      </c>
      <c r="CD105" s="10">
        <f>CD100-CA105</f>
        <v>-2</v>
      </c>
      <c r="CE105" s="10">
        <f>CE100-CA105</f>
        <v>-2</v>
      </c>
      <c r="CF105" s="12">
        <f>CF100-CA105</f>
        <v>0</v>
      </c>
      <c r="CG105" s="12">
        <f>CG100-CA105</f>
        <v>-2</v>
      </c>
      <c r="CH105" s="12">
        <f>CH100-CA105</f>
        <v>-2</v>
      </c>
      <c r="CI105" s="12">
        <f>CI100-CA105</f>
        <v>-8.0078991938750761</v>
      </c>
      <c r="CJ105" s="11">
        <f>CJ100-CA105</f>
        <v>-10</v>
      </c>
      <c r="CN105" s="170"/>
      <c r="CO105" s="1" t="s">
        <v>20</v>
      </c>
      <c r="CP105" s="17">
        <f>CU100</f>
        <v>25</v>
      </c>
      <c r="CQ105" s="10">
        <f>CQ100-CP105</f>
        <v>0</v>
      </c>
      <c r="CR105" s="10">
        <f>CR100-CP105</f>
        <v>0</v>
      </c>
      <c r="CS105" s="10">
        <f>CS100-CP105</f>
        <v>0</v>
      </c>
      <c r="CT105" s="10">
        <f>CT100-CP105</f>
        <v>0</v>
      </c>
      <c r="CU105" s="12">
        <f>CU100-CP105</f>
        <v>0</v>
      </c>
      <c r="CV105" s="12">
        <f>CV100-CP105</f>
        <v>0</v>
      </c>
      <c r="CW105" s="12">
        <f>CW100-CP105</f>
        <v>-2</v>
      </c>
      <c r="CX105" s="12">
        <f>CX100-CP105</f>
        <v>-7.8656069849663908</v>
      </c>
      <c r="CY105" s="11">
        <f>CY100-CP105</f>
        <v>-10</v>
      </c>
      <c r="DC105" s="170"/>
      <c r="DD105" s="1" t="s">
        <v>20</v>
      </c>
      <c r="DE105" s="17">
        <f>DJ100</f>
        <v>25</v>
      </c>
      <c r="DF105" s="10">
        <f>DF100-DE105</f>
        <v>0</v>
      </c>
      <c r="DG105" s="10">
        <f>DG100-DE105</f>
        <v>0</v>
      </c>
      <c r="DH105" s="10">
        <f>DH100-DE105</f>
        <v>0</v>
      </c>
      <c r="DI105" s="10">
        <f>DI100-DE105</f>
        <v>0</v>
      </c>
      <c r="DJ105" s="12">
        <f>DJ100-DE105</f>
        <v>0</v>
      </c>
      <c r="DK105" s="12">
        <f>DK100-DE105</f>
        <v>-2</v>
      </c>
      <c r="DL105" s="12">
        <f>DL100-DE105</f>
        <v>-2</v>
      </c>
      <c r="DM105" s="12">
        <f>DM100-DE105</f>
        <v>-7.8656069849663979</v>
      </c>
      <c r="DN105" s="11">
        <f>DN100-DE105</f>
        <v>-10</v>
      </c>
      <c r="DR105" s="170"/>
      <c r="DS105" s="1" t="s">
        <v>20</v>
      </c>
      <c r="DT105" s="17">
        <f>DY100</f>
        <v>22</v>
      </c>
      <c r="DU105" s="10">
        <f>DU100-DT105</f>
        <v>-1</v>
      </c>
      <c r="DV105" s="10">
        <f>DV100-DT105</f>
        <v>-1</v>
      </c>
      <c r="DW105" s="10">
        <f>DW100-DT105</f>
        <v>-1</v>
      </c>
      <c r="DX105" s="10">
        <f>DX100-DT105</f>
        <v>-1</v>
      </c>
      <c r="DY105" s="12">
        <f>DY100-DT105</f>
        <v>0</v>
      </c>
      <c r="DZ105" s="12">
        <f>DZ100-DT105</f>
        <v>1</v>
      </c>
      <c r="EA105" s="12">
        <f>EA100-DT105</f>
        <v>1</v>
      </c>
      <c r="EB105" s="12">
        <f>EB100-DT105</f>
        <v>-5.5256847318483402</v>
      </c>
      <c r="EC105" s="11">
        <f>EC100-DT105</f>
        <v>-7.5</v>
      </c>
      <c r="EG105" s="170"/>
      <c r="EH105" s="1" t="s">
        <v>20</v>
      </c>
      <c r="EI105" s="17">
        <f>EN100</f>
        <v>22</v>
      </c>
      <c r="EJ105" s="10">
        <f>EJ100-EI105</f>
        <v>-6</v>
      </c>
      <c r="EK105" s="10">
        <f>EK100-EI105</f>
        <v>-6</v>
      </c>
      <c r="EL105" s="10">
        <f>EL100-EI105</f>
        <v>-6</v>
      </c>
      <c r="EM105" s="10">
        <f>EM100-EI105</f>
        <v>-6</v>
      </c>
      <c r="EN105" s="12">
        <f>EN100-EI105</f>
        <v>0</v>
      </c>
      <c r="EO105" s="12">
        <f>EO100-EI105</f>
        <v>1</v>
      </c>
      <c r="EP105" s="12">
        <f>EP100-EI105</f>
        <v>1</v>
      </c>
      <c r="EQ105" s="12">
        <f>EQ100-EI105</f>
        <v>-6.256908583184611</v>
      </c>
      <c r="ER105" s="11">
        <f>ER100-EI105</f>
        <v>-8</v>
      </c>
      <c r="EV105" s="170"/>
      <c r="EW105" s="1" t="s">
        <v>20</v>
      </c>
      <c r="EX105" s="17">
        <f>FC100</f>
        <v>22</v>
      </c>
      <c r="EY105" s="10">
        <f>EY100-EX105</f>
        <v>-13</v>
      </c>
      <c r="EZ105" s="10">
        <f>EZ100-EX105</f>
        <v>-13</v>
      </c>
      <c r="FA105" s="10">
        <f>FA100-EX105</f>
        <v>-13</v>
      </c>
      <c r="FB105" s="10">
        <f>FB100-EX105</f>
        <v>-13</v>
      </c>
      <c r="FC105" s="12">
        <f>FC100-EX105</f>
        <v>0</v>
      </c>
      <c r="FD105" s="12">
        <f>FD100-EX105</f>
        <v>1</v>
      </c>
      <c r="FE105" s="12">
        <f>FE100-EX105</f>
        <v>1</v>
      </c>
      <c r="FF105" s="12">
        <f>FF100-EX105</f>
        <v>-7.1304246434295351</v>
      </c>
      <c r="FG105" s="11">
        <f>FG100-EX105</f>
        <v>-8.5</v>
      </c>
      <c r="FK105" s="170"/>
      <c r="FL105" s="1" t="s">
        <v>20</v>
      </c>
      <c r="FM105" s="17">
        <f>FR100</f>
        <v>22</v>
      </c>
      <c r="FN105" s="10">
        <f>FN100-FM105</f>
        <v>-16</v>
      </c>
      <c r="FO105" s="10">
        <f>FO100-FM105</f>
        <v>-16</v>
      </c>
      <c r="FP105" s="10">
        <f>FP100-FM105</f>
        <v>-16</v>
      </c>
      <c r="FQ105" s="10">
        <f>FQ100-FM105</f>
        <v>-16</v>
      </c>
      <c r="FR105" s="12">
        <f>FR100-FM105</f>
        <v>0</v>
      </c>
      <c r="FS105" s="12">
        <f>FS100-FM105</f>
        <v>1</v>
      </c>
      <c r="FT105" s="12">
        <f>FT100-FM105</f>
        <v>1</v>
      </c>
      <c r="FU105" s="12">
        <f>FU100-FM105</f>
        <v>-7.7193562858571738</v>
      </c>
      <c r="FV105" s="11">
        <f>FV100-FM105</f>
        <v>-9</v>
      </c>
      <c r="FZ105" s="167"/>
    </row>
    <row r="106" spans="2:182" x14ac:dyDescent="0.2">
      <c r="B106" s="170"/>
      <c r="C106" s="1" t="s">
        <v>21</v>
      </c>
      <c r="D106" s="17">
        <f>J100</f>
        <v>23</v>
      </c>
      <c r="E106" s="10">
        <f>E100-D106</f>
        <v>-18</v>
      </c>
      <c r="F106" s="10">
        <f>F100-D106</f>
        <v>-18</v>
      </c>
      <c r="G106" s="10">
        <f>G100-D106</f>
        <v>-18</v>
      </c>
      <c r="H106" s="10">
        <f>H100-D106</f>
        <v>-18</v>
      </c>
      <c r="I106" s="12">
        <f>I100-D106</f>
        <v>-1</v>
      </c>
      <c r="J106" s="12">
        <f>J100-D106</f>
        <v>0</v>
      </c>
      <c r="K106" s="12">
        <f>K100-D106</f>
        <v>0</v>
      </c>
      <c r="L106" s="12">
        <f>L100-D106</f>
        <v>-9.5414890484406101</v>
      </c>
      <c r="M106" s="11">
        <f>M100-D106</f>
        <v>-11</v>
      </c>
      <c r="Q106" s="170"/>
      <c r="R106" s="1" t="s">
        <v>21</v>
      </c>
      <c r="S106" s="17">
        <f>Y100</f>
        <v>23</v>
      </c>
      <c r="T106" s="10">
        <f>T100-S106</f>
        <v>-16</v>
      </c>
      <c r="U106" s="10">
        <f>U100-S106</f>
        <v>-16</v>
      </c>
      <c r="V106" s="10">
        <f>V100-S106</f>
        <v>-16</v>
      </c>
      <c r="W106" s="10">
        <f>W100-S106</f>
        <v>-16</v>
      </c>
      <c r="X106" s="12">
        <f>X100-S106</f>
        <v>-1</v>
      </c>
      <c r="Y106" s="12">
        <f>Y100-S106</f>
        <v>0</v>
      </c>
      <c r="Z106" s="12">
        <f>Z100-S106</f>
        <v>0</v>
      </c>
      <c r="AA106" s="12">
        <f>AA100-S106</f>
        <v>-9.0237035104673566</v>
      </c>
      <c r="AB106" s="11">
        <f>AB100-S106</f>
        <v>-10.5</v>
      </c>
      <c r="AF106" s="170"/>
      <c r="AG106" s="1" t="s">
        <v>21</v>
      </c>
      <c r="AH106" s="17">
        <f>AN100</f>
        <v>23</v>
      </c>
      <c r="AI106" s="10">
        <f>AI100-AH106</f>
        <v>-12</v>
      </c>
      <c r="AJ106" s="10">
        <f>AJ100-AH106</f>
        <v>-12</v>
      </c>
      <c r="AK106" s="10">
        <f>AK100-AH106</f>
        <v>-12</v>
      </c>
      <c r="AL106" s="10">
        <f>AL100-AH106</f>
        <v>-12</v>
      </c>
      <c r="AM106" s="12">
        <f>AM100-AH106</f>
        <v>-1</v>
      </c>
      <c r="AN106" s="12">
        <f>AN100-AH106</f>
        <v>0</v>
      </c>
      <c r="AO106" s="12">
        <f>AO100-AH106</f>
        <v>0</v>
      </c>
      <c r="AP106" s="12">
        <f>AP100-AH106</f>
        <v>-8.3636257635854747</v>
      </c>
      <c r="AQ106" s="11">
        <f>AQ100-AH106</f>
        <v>-10</v>
      </c>
      <c r="AU106" s="170"/>
      <c r="AV106" s="1" t="s">
        <v>21</v>
      </c>
      <c r="AW106" s="17">
        <f>BC100</f>
        <v>23</v>
      </c>
      <c r="AX106" s="10">
        <f>AX100-AW106</f>
        <v>-7</v>
      </c>
      <c r="AY106" s="10">
        <f>AY100-AW106</f>
        <v>-7</v>
      </c>
      <c r="AZ106" s="10">
        <f>AZ100-AW106</f>
        <v>-7</v>
      </c>
      <c r="BA106" s="10">
        <f>BA100-AW106</f>
        <v>-7</v>
      </c>
      <c r="BB106" s="12">
        <f>BB100-AW106</f>
        <v>-1</v>
      </c>
      <c r="BC106" s="12">
        <f>BC100-AW106</f>
        <v>0</v>
      </c>
      <c r="BD106" s="12">
        <f>BD100-AW106</f>
        <v>0</v>
      </c>
      <c r="BE106" s="12">
        <f>BE100-AW106</f>
        <v>-7.256908583184611</v>
      </c>
      <c r="BF106" s="11">
        <f>BF100-AW106</f>
        <v>-9</v>
      </c>
      <c r="BJ106" s="170"/>
      <c r="BK106" s="1" t="s">
        <v>21</v>
      </c>
      <c r="BL106" s="17">
        <f>BR100</f>
        <v>23</v>
      </c>
      <c r="BM106" s="10">
        <f>BM100-BL106</f>
        <v>-3</v>
      </c>
      <c r="BN106" s="10">
        <f>BN100-BL106</f>
        <v>-3</v>
      </c>
      <c r="BO106" s="10">
        <f>BO100-BL106</f>
        <v>-3</v>
      </c>
      <c r="BP106" s="10">
        <f>BP100-BL106</f>
        <v>-3</v>
      </c>
      <c r="BQ106" s="12">
        <f>BQ100-BL106</f>
        <v>-1</v>
      </c>
      <c r="BR106" s="12">
        <f>BR100-BL106</f>
        <v>0</v>
      </c>
      <c r="BS106" s="12">
        <f>BS100-BL106</f>
        <v>0</v>
      </c>
      <c r="BT106" s="12">
        <f>BT100-BL106</f>
        <v>-6.5968308363027006</v>
      </c>
      <c r="BU106" s="11">
        <f>BU100-BL106</f>
        <v>-8.5</v>
      </c>
      <c r="BY106" s="170"/>
      <c r="BZ106" s="1" t="s">
        <v>21</v>
      </c>
      <c r="CA106" s="17">
        <f>CG100</f>
        <v>23</v>
      </c>
      <c r="CB106" s="10">
        <f>CB100-CA106</f>
        <v>0</v>
      </c>
      <c r="CC106" s="10">
        <f>CC100-CA106</f>
        <v>0</v>
      </c>
      <c r="CD106" s="10">
        <f>CD100-CA106</f>
        <v>0</v>
      </c>
      <c r="CE106" s="10">
        <f>CE100-CA106</f>
        <v>0</v>
      </c>
      <c r="CF106" s="12">
        <f>CF100-CA106</f>
        <v>2</v>
      </c>
      <c r="CG106" s="12">
        <f>CG100-CA106</f>
        <v>0</v>
      </c>
      <c r="CH106" s="12">
        <f>CH100-CA106</f>
        <v>0</v>
      </c>
      <c r="CI106" s="12">
        <f>CI100-CA106</f>
        <v>-6.0078991938750761</v>
      </c>
      <c r="CJ106" s="11">
        <f>CJ100-CA106</f>
        <v>-8</v>
      </c>
      <c r="CN106" s="170"/>
      <c r="CO106" s="1" t="s">
        <v>21</v>
      </c>
      <c r="CP106" s="17">
        <f>CV100</f>
        <v>25</v>
      </c>
      <c r="CQ106" s="10">
        <f>CQ100-CP106</f>
        <v>0</v>
      </c>
      <c r="CR106" s="10">
        <f>CR100-CP106</f>
        <v>0</v>
      </c>
      <c r="CS106" s="10">
        <f>CS100-CP106</f>
        <v>0</v>
      </c>
      <c r="CT106" s="10">
        <f>CT100-CP106</f>
        <v>0</v>
      </c>
      <c r="CU106" s="12">
        <f>CU100-CP106</f>
        <v>0</v>
      </c>
      <c r="CV106" s="12">
        <f>CV100-CP106</f>
        <v>0</v>
      </c>
      <c r="CW106" s="12">
        <f>CW100-CP106</f>
        <v>-2</v>
      </c>
      <c r="CX106" s="12">
        <f>CX100-CP106</f>
        <v>-7.8656069849663908</v>
      </c>
      <c r="CY106" s="11">
        <f>CY100-CP106</f>
        <v>-10</v>
      </c>
      <c r="DC106" s="170"/>
      <c r="DD106" s="1" t="s">
        <v>21</v>
      </c>
      <c r="DE106" s="17">
        <f>DK100</f>
        <v>23</v>
      </c>
      <c r="DF106" s="10">
        <f>DF100-DE106</f>
        <v>2</v>
      </c>
      <c r="DG106" s="10">
        <f>DG100-DE106</f>
        <v>2</v>
      </c>
      <c r="DH106" s="10">
        <f>DH100-DE106</f>
        <v>2</v>
      </c>
      <c r="DI106" s="10">
        <f>DI100-DE106</f>
        <v>2</v>
      </c>
      <c r="DJ106" s="12">
        <f>DJ100-DE106</f>
        <v>2</v>
      </c>
      <c r="DK106" s="12">
        <f>DK100-DE106</f>
        <v>0</v>
      </c>
      <c r="DL106" s="12">
        <f>DL100-DE106</f>
        <v>0</v>
      </c>
      <c r="DM106" s="12">
        <f>DM100-DE106</f>
        <v>-5.8656069849663979</v>
      </c>
      <c r="DN106" s="11">
        <f>DN100-DE106</f>
        <v>-8</v>
      </c>
      <c r="DR106" s="170"/>
      <c r="DS106" s="1" t="s">
        <v>21</v>
      </c>
      <c r="DT106" s="17">
        <f>DZ100</f>
        <v>23</v>
      </c>
      <c r="DU106" s="10">
        <f>DU100-DT106</f>
        <v>-2</v>
      </c>
      <c r="DV106" s="10">
        <f>DV100-DT106</f>
        <v>-2</v>
      </c>
      <c r="DW106" s="10">
        <f>DW100-DT106</f>
        <v>-2</v>
      </c>
      <c r="DX106" s="10">
        <f>DX100-DT106</f>
        <v>-2</v>
      </c>
      <c r="DY106" s="12">
        <f>DY100-DT106</f>
        <v>-1</v>
      </c>
      <c r="DZ106" s="12">
        <f>DZ100-DT106</f>
        <v>0</v>
      </c>
      <c r="EA106" s="12">
        <f>EA100-DT106</f>
        <v>0</v>
      </c>
      <c r="EB106" s="12">
        <f>EB100-DT106</f>
        <v>-6.5256847318483402</v>
      </c>
      <c r="EC106" s="11">
        <f>EC100-DT106</f>
        <v>-8.5</v>
      </c>
      <c r="EG106" s="170"/>
      <c r="EH106" s="1" t="s">
        <v>21</v>
      </c>
      <c r="EI106" s="17">
        <f>EO100</f>
        <v>23</v>
      </c>
      <c r="EJ106" s="10">
        <f>EJ100-EI106</f>
        <v>-7</v>
      </c>
      <c r="EK106" s="10">
        <f>EK100-EI106</f>
        <v>-7</v>
      </c>
      <c r="EL106" s="10">
        <f>EL100-EI106</f>
        <v>-7</v>
      </c>
      <c r="EM106" s="10">
        <f>EM100-EI106</f>
        <v>-7</v>
      </c>
      <c r="EN106" s="12">
        <f>EN100-EI106</f>
        <v>-1</v>
      </c>
      <c r="EO106" s="12">
        <f>EO100-EI106</f>
        <v>0</v>
      </c>
      <c r="EP106" s="12">
        <f>EP100-EI106</f>
        <v>0</v>
      </c>
      <c r="EQ106" s="12">
        <f>EQ100-EI106</f>
        <v>-7.256908583184611</v>
      </c>
      <c r="ER106" s="11">
        <f>ER100-EI106</f>
        <v>-9</v>
      </c>
      <c r="EV106" s="170"/>
      <c r="EW106" s="1" t="s">
        <v>21</v>
      </c>
      <c r="EX106" s="17">
        <f>FD100</f>
        <v>23</v>
      </c>
      <c r="EY106" s="10">
        <f>EY100-EX106</f>
        <v>-14</v>
      </c>
      <c r="EZ106" s="10">
        <f>EZ100-EX106</f>
        <v>-14</v>
      </c>
      <c r="FA106" s="10">
        <f>FA100-EX106</f>
        <v>-14</v>
      </c>
      <c r="FB106" s="10">
        <f>FB100-EX106</f>
        <v>-14</v>
      </c>
      <c r="FC106" s="12">
        <f>FC100-EX106</f>
        <v>-1</v>
      </c>
      <c r="FD106" s="12">
        <f>FD100-EX106</f>
        <v>0</v>
      </c>
      <c r="FE106" s="12">
        <f>FE100-EX106</f>
        <v>0</v>
      </c>
      <c r="FF106" s="12">
        <f>FF100-EX106</f>
        <v>-8.1304246434295351</v>
      </c>
      <c r="FG106" s="11">
        <f>FG100-EX106</f>
        <v>-9.5</v>
      </c>
      <c r="FK106" s="170"/>
      <c r="FL106" s="1" t="s">
        <v>21</v>
      </c>
      <c r="FM106" s="17">
        <f>FS100</f>
        <v>23</v>
      </c>
      <c r="FN106" s="10">
        <f>FN100-FM106</f>
        <v>-17</v>
      </c>
      <c r="FO106" s="10">
        <f>FO100-FM106</f>
        <v>-17</v>
      </c>
      <c r="FP106" s="10">
        <f>FP100-FM106</f>
        <v>-17</v>
      </c>
      <c r="FQ106" s="10">
        <f>FQ100-FM106</f>
        <v>-17</v>
      </c>
      <c r="FR106" s="12">
        <f>FR100-FM106</f>
        <v>-1</v>
      </c>
      <c r="FS106" s="12">
        <f>FS100-FM106</f>
        <v>0</v>
      </c>
      <c r="FT106" s="12">
        <f>FT100-FM106</f>
        <v>0</v>
      </c>
      <c r="FU106" s="12">
        <f>FU100-FM106</f>
        <v>-8.7193562858571738</v>
      </c>
      <c r="FV106" s="11">
        <f>FV100-FM106</f>
        <v>-10</v>
      </c>
      <c r="FZ106" s="167"/>
    </row>
    <row r="107" spans="2:182" x14ac:dyDescent="0.2">
      <c r="B107" s="170"/>
      <c r="C107" s="1" t="s">
        <v>27</v>
      </c>
      <c r="D107" s="163">
        <f>K100</f>
        <v>23</v>
      </c>
      <c r="E107" s="10">
        <f>E100-D107</f>
        <v>-18</v>
      </c>
      <c r="F107" s="10">
        <f>F100-D107</f>
        <v>-18</v>
      </c>
      <c r="G107" s="10">
        <f>G100-D107</f>
        <v>-18</v>
      </c>
      <c r="H107" s="10">
        <f>H100-D107</f>
        <v>-18</v>
      </c>
      <c r="I107" s="12">
        <f>I100-D107</f>
        <v>-1</v>
      </c>
      <c r="J107" s="12">
        <f>J100-D107</f>
        <v>0</v>
      </c>
      <c r="K107" s="12">
        <f>K100-D107</f>
        <v>0</v>
      </c>
      <c r="L107" s="12">
        <f>L100-D107</f>
        <v>-9.5414890484406101</v>
      </c>
      <c r="M107" s="11">
        <f>M100-D107</f>
        <v>-11</v>
      </c>
      <c r="Q107" s="170"/>
      <c r="R107" s="1" t="s">
        <v>27</v>
      </c>
      <c r="S107" s="163">
        <f>Z100</f>
        <v>23</v>
      </c>
      <c r="T107" s="10">
        <f>T100-S107</f>
        <v>-16</v>
      </c>
      <c r="U107" s="10">
        <f>U100-S107</f>
        <v>-16</v>
      </c>
      <c r="V107" s="10">
        <f>V100-S107</f>
        <v>-16</v>
      </c>
      <c r="W107" s="10">
        <f>W100-S107</f>
        <v>-16</v>
      </c>
      <c r="X107" s="12">
        <f>X100-S107</f>
        <v>-1</v>
      </c>
      <c r="Y107" s="12">
        <f>Y100-S107</f>
        <v>0</v>
      </c>
      <c r="Z107" s="12">
        <f>Z100-S107</f>
        <v>0</v>
      </c>
      <c r="AA107" s="12">
        <f>AA100-S107</f>
        <v>-9.0237035104673566</v>
      </c>
      <c r="AB107" s="11">
        <f>AB100-S107</f>
        <v>-10.5</v>
      </c>
      <c r="AF107" s="170"/>
      <c r="AG107" s="1" t="s">
        <v>27</v>
      </c>
      <c r="AH107" s="163">
        <f>AO100</f>
        <v>23</v>
      </c>
      <c r="AI107" s="10">
        <f>AI100-AH107</f>
        <v>-12</v>
      </c>
      <c r="AJ107" s="10">
        <f>AJ100-AH107</f>
        <v>-12</v>
      </c>
      <c r="AK107" s="10">
        <f>AK100-AH107</f>
        <v>-12</v>
      </c>
      <c r="AL107" s="10">
        <f>AL100-AH107</f>
        <v>-12</v>
      </c>
      <c r="AM107" s="12">
        <f>AM100-AH107</f>
        <v>-1</v>
      </c>
      <c r="AN107" s="12">
        <f>AN100-AH107</f>
        <v>0</v>
      </c>
      <c r="AO107" s="12">
        <f>AO100-AH107</f>
        <v>0</v>
      </c>
      <c r="AP107" s="12">
        <f>AP100-AH107</f>
        <v>-8.3636257635854747</v>
      </c>
      <c r="AQ107" s="11">
        <f>AQ100-AH107</f>
        <v>-10</v>
      </c>
      <c r="AU107" s="170"/>
      <c r="AV107" s="1" t="s">
        <v>27</v>
      </c>
      <c r="AW107" s="163">
        <f>BD100</f>
        <v>23</v>
      </c>
      <c r="AX107" s="10">
        <f>AX100-AW107</f>
        <v>-7</v>
      </c>
      <c r="AY107" s="10">
        <f>AY100-AW107</f>
        <v>-7</v>
      </c>
      <c r="AZ107" s="10">
        <f>AZ100-AW107</f>
        <v>-7</v>
      </c>
      <c r="BA107" s="10">
        <f>BA100-AW107</f>
        <v>-7</v>
      </c>
      <c r="BB107" s="12">
        <f>BB100-AW107</f>
        <v>-1</v>
      </c>
      <c r="BC107" s="12">
        <f>BC100-AW107</f>
        <v>0</v>
      </c>
      <c r="BD107" s="12">
        <f>BD100-AW107</f>
        <v>0</v>
      </c>
      <c r="BE107" s="12">
        <f>BE100-AW107</f>
        <v>-7.256908583184611</v>
      </c>
      <c r="BF107" s="11">
        <f>BF100-AW107</f>
        <v>-9</v>
      </c>
      <c r="BJ107" s="170"/>
      <c r="BK107" s="1" t="s">
        <v>27</v>
      </c>
      <c r="BL107" s="163">
        <f>BS100</f>
        <v>23</v>
      </c>
      <c r="BM107" s="10">
        <f>BM100-BL107</f>
        <v>-3</v>
      </c>
      <c r="BN107" s="10">
        <f>BN100-BL107</f>
        <v>-3</v>
      </c>
      <c r="BO107" s="10">
        <f>BO100-BL107</f>
        <v>-3</v>
      </c>
      <c r="BP107" s="10">
        <f>BP100-BL107</f>
        <v>-3</v>
      </c>
      <c r="BQ107" s="12">
        <f>BQ100-BL107</f>
        <v>-1</v>
      </c>
      <c r="BR107" s="12">
        <f>BR100-BL107</f>
        <v>0</v>
      </c>
      <c r="BS107" s="12">
        <f>BS100-BL107</f>
        <v>0</v>
      </c>
      <c r="BT107" s="12">
        <f>BT100-BL107</f>
        <v>-6.5968308363027006</v>
      </c>
      <c r="BU107" s="11">
        <f>BU100-BL107</f>
        <v>-8.5</v>
      </c>
      <c r="BY107" s="170"/>
      <c r="BZ107" s="1" t="s">
        <v>27</v>
      </c>
      <c r="CA107" s="163">
        <f>CH100</f>
        <v>23</v>
      </c>
      <c r="CB107" s="10">
        <f>CB100-CA107</f>
        <v>0</v>
      </c>
      <c r="CC107" s="10">
        <f>CC100-CA107</f>
        <v>0</v>
      </c>
      <c r="CD107" s="10">
        <f>CD100-CA107</f>
        <v>0</v>
      </c>
      <c r="CE107" s="10">
        <f>CE100-CA107</f>
        <v>0</v>
      </c>
      <c r="CF107" s="12">
        <f>CF100-CA107</f>
        <v>2</v>
      </c>
      <c r="CG107" s="12">
        <f>CG100-CA107</f>
        <v>0</v>
      </c>
      <c r="CH107" s="12">
        <f>CH100-CA107</f>
        <v>0</v>
      </c>
      <c r="CI107" s="12">
        <f>CI100-CA107</f>
        <v>-6.0078991938750761</v>
      </c>
      <c r="CJ107" s="11">
        <f>CJ100-CA107</f>
        <v>-8</v>
      </c>
      <c r="CN107" s="170"/>
      <c r="CO107" s="1" t="s">
        <v>27</v>
      </c>
      <c r="CP107" s="163">
        <f>CW100</f>
        <v>23</v>
      </c>
      <c r="CQ107" s="10">
        <f>CQ100-CP107</f>
        <v>2</v>
      </c>
      <c r="CR107" s="10">
        <f>CR100-CP107</f>
        <v>2</v>
      </c>
      <c r="CS107" s="10">
        <f>CS100-CP107</f>
        <v>2</v>
      </c>
      <c r="CT107" s="10">
        <f>CT100-CP107</f>
        <v>2</v>
      </c>
      <c r="CU107" s="12">
        <f>CU100-CP107</f>
        <v>2</v>
      </c>
      <c r="CV107" s="12">
        <f>CV100-CP107</f>
        <v>2</v>
      </c>
      <c r="CW107" s="12">
        <f>CW100-CP107</f>
        <v>0</v>
      </c>
      <c r="CX107" s="12">
        <f>CX100-CP107</f>
        <v>-5.8656069849663908</v>
      </c>
      <c r="CY107" s="11">
        <f>CY100-CP107</f>
        <v>-8</v>
      </c>
      <c r="DC107" s="170"/>
      <c r="DD107" s="1" t="s">
        <v>27</v>
      </c>
      <c r="DE107" s="163">
        <f>DL100</f>
        <v>23</v>
      </c>
      <c r="DF107" s="10">
        <f>DF100-DE107</f>
        <v>2</v>
      </c>
      <c r="DG107" s="10">
        <f>DG100-DE107</f>
        <v>2</v>
      </c>
      <c r="DH107" s="10">
        <f>DH100-DE107</f>
        <v>2</v>
      </c>
      <c r="DI107" s="10">
        <f>DI100-DE107</f>
        <v>2</v>
      </c>
      <c r="DJ107" s="12">
        <f>DJ100-DE107</f>
        <v>2</v>
      </c>
      <c r="DK107" s="12">
        <f>DK100-DE107</f>
        <v>0</v>
      </c>
      <c r="DL107" s="12">
        <f>DL100-DE107</f>
        <v>0</v>
      </c>
      <c r="DM107" s="12">
        <f>DM100-DE107</f>
        <v>-5.8656069849663979</v>
      </c>
      <c r="DN107" s="11">
        <f>DN100-DE107</f>
        <v>-8</v>
      </c>
      <c r="DR107" s="170"/>
      <c r="DS107" s="1" t="s">
        <v>27</v>
      </c>
      <c r="DT107" s="163">
        <f>EA100</f>
        <v>23</v>
      </c>
      <c r="DU107" s="10">
        <f>DU100-DT107</f>
        <v>-2</v>
      </c>
      <c r="DV107" s="10">
        <f>DV100-DT107</f>
        <v>-2</v>
      </c>
      <c r="DW107" s="10">
        <f>DW100-DT107</f>
        <v>-2</v>
      </c>
      <c r="DX107" s="10">
        <f>DX100-DT107</f>
        <v>-2</v>
      </c>
      <c r="DY107" s="12">
        <f>DY100-DT107</f>
        <v>-1</v>
      </c>
      <c r="DZ107" s="12">
        <f>DZ100-DT107</f>
        <v>0</v>
      </c>
      <c r="EA107" s="12">
        <f>EA100-DT107</f>
        <v>0</v>
      </c>
      <c r="EB107" s="12">
        <f>EB100-DT107</f>
        <v>-6.5256847318483402</v>
      </c>
      <c r="EC107" s="11">
        <f>EC100-DT107</f>
        <v>-8.5</v>
      </c>
      <c r="EG107" s="170"/>
      <c r="EH107" s="1" t="s">
        <v>27</v>
      </c>
      <c r="EI107" s="163">
        <f>EP100</f>
        <v>23</v>
      </c>
      <c r="EJ107" s="10">
        <f>EJ100-EI107</f>
        <v>-7</v>
      </c>
      <c r="EK107" s="10">
        <f>EK100-EI107</f>
        <v>-7</v>
      </c>
      <c r="EL107" s="10">
        <f>EL100-EI107</f>
        <v>-7</v>
      </c>
      <c r="EM107" s="10">
        <f>EM100-EI107</f>
        <v>-7</v>
      </c>
      <c r="EN107" s="12">
        <f>EN100-EI107</f>
        <v>-1</v>
      </c>
      <c r="EO107" s="12">
        <f>EO100-EI107</f>
        <v>0</v>
      </c>
      <c r="EP107" s="12">
        <f>EP100-EI107</f>
        <v>0</v>
      </c>
      <c r="EQ107" s="12">
        <f>EQ100-EI107</f>
        <v>-7.256908583184611</v>
      </c>
      <c r="ER107" s="11">
        <f>ER100-EI107</f>
        <v>-9</v>
      </c>
      <c r="EV107" s="170"/>
      <c r="EW107" s="1" t="s">
        <v>27</v>
      </c>
      <c r="EX107" s="163">
        <f>FE100</f>
        <v>23</v>
      </c>
      <c r="EY107" s="10">
        <f>EY100-EX107</f>
        <v>-14</v>
      </c>
      <c r="EZ107" s="10">
        <f>EZ100-EX107</f>
        <v>-14</v>
      </c>
      <c r="FA107" s="10">
        <f>FA100-EX107</f>
        <v>-14</v>
      </c>
      <c r="FB107" s="10">
        <f>FB100-EX107</f>
        <v>-14</v>
      </c>
      <c r="FC107" s="12">
        <f>FC100-EX107</f>
        <v>-1</v>
      </c>
      <c r="FD107" s="12">
        <f>FD100-EX107</f>
        <v>0</v>
      </c>
      <c r="FE107" s="12">
        <f>FE100-EX107</f>
        <v>0</v>
      </c>
      <c r="FF107" s="12">
        <f>FF100-EX107</f>
        <v>-8.1304246434295351</v>
      </c>
      <c r="FG107" s="11">
        <f>FG100-EX107</f>
        <v>-9.5</v>
      </c>
      <c r="FK107" s="170"/>
      <c r="FL107" s="1" t="s">
        <v>27</v>
      </c>
      <c r="FM107" s="163">
        <f>FT100</f>
        <v>23</v>
      </c>
      <c r="FN107" s="10">
        <f>FN100-FM107</f>
        <v>-17</v>
      </c>
      <c r="FO107" s="10">
        <f>FO100-FM107</f>
        <v>-17</v>
      </c>
      <c r="FP107" s="10">
        <f>FP100-FM107</f>
        <v>-17</v>
      </c>
      <c r="FQ107" s="10">
        <f>FQ100-FM107</f>
        <v>-17</v>
      </c>
      <c r="FR107" s="12">
        <f>FR100-FM107</f>
        <v>-1</v>
      </c>
      <c r="FS107" s="12">
        <f>FS100-FM107</f>
        <v>0</v>
      </c>
      <c r="FT107" s="12">
        <f>FT100-FM107</f>
        <v>0</v>
      </c>
      <c r="FU107" s="12">
        <f>FU100-FM107</f>
        <v>-8.7193562858571738</v>
      </c>
      <c r="FV107" s="11">
        <f>FV100-FM107</f>
        <v>-10</v>
      </c>
      <c r="FZ107" s="167"/>
    </row>
    <row r="108" spans="2:182" x14ac:dyDescent="0.2">
      <c r="B108" s="170"/>
      <c r="C108" s="1" t="s">
        <v>19</v>
      </c>
      <c r="D108" s="163">
        <f>L100</f>
        <v>13.45851095155939</v>
      </c>
      <c r="E108" s="10">
        <f>E100-D108</f>
        <v>-8.4585109515593899</v>
      </c>
      <c r="F108" s="10">
        <f>F100-D108</f>
        <v>-8.4585109515593899</v>
      </c>
      <c r="G108" s="10">
        <f>G100-D108</f>
        <v>-8.4585109515593899</v>
      </c>
      <c r="H108" s="10">
        <f>H100-D108</f>
        <v>-8.4585109515593899</v>
      </c>
      <c r="I108" s="12">
        <f>I100-D108</f>
        <v>8.5414890484406101</v>
      </c>
      <c r="J108" s="12">
        <f>J100-D108</f>
        <v>9.5414890484406101</v>
      </c>
      <c r="K108" s="12">
        <f>K100-D108</f>
        <v>9.5414890484406101</v>
      </c>
      <c r="L108" s="12">
        <f>L100-D108</f>
        <v>0</v>
      </c>
      <c r="M108" s="11">
        <f>M100-D108</f>
        <v>-1.4585109515593899</v>
      </c>
      <c r="Q108" s="170"/>
      <c r="R108" s="1" t="s">
        <v>19</v>
      </c>
      <c r="S108" s="163">
        <f>AA100</f>
        <v>13.976296489532643</v>
      </c>
      <c r="T108" s="10">
        <f>T100-S108</f>
        <v>-6.9762964895326434</v>
      </c>
      <c r="U108" s="10">
        <f>U100-S108</f>
        <v>-6.9762964895326434</v>
      </c>
      <c r="V108" s="10">
        <f>V100-S108</f>
        <v>-6.9762964895326434</v>
      </c>
      <c r="W108" s="10">
        <f>W100-S108</f>
        <v>-6.9762964895326434</v>
      </c>
      <c r="X108" s="12">
        <f>X100-S108</f>
        <v>8.0237035104673566</v>
      </c>
      <c r="Y108" s="12">
        <f>Y100-S108</f>
        <v>9.0237035104673566</v>
      </c>
      <c r="Z108" s="12">
        <f>Z100-S108</f>
        <v>9.0237035104673566</v>
      </c>
      <c r="AA108" s="12">
        <f>AA100-S108</f>
        <v>0</v>
      </c>
      <c r="AB108" s="11">
        <f>AB100-S108</f>
        <v>-1.4762964895326434</v>
      </c>
      <c r="AF108" s="170"/>
      <c r="AG108" s="1" t="s">
        <v>19</v>
      </c>
      <c r="AH108" s="163">
        <f>AP100</f>
        <v>14.636374236414525</v>
      </c>
      <c r="AI108" s="10">
        <f>AI100-AH108</f>
        <v>-3.6363742364145253</v>
      </c>
      <c r="AJ108" s="10">
        <f>AJ100-AH108</f>
        <v>-3.6363742364145253</v>
      </c>
      <c r="AK108" s="10">
        <f>AK100-AH108</f>
        <v>-3.6363742364145253</v>
      </c>
      <c r="AL108" s="10">
        <f>AL100-AH108</f>
        <v>-3.6363742364145253</v>
      </c>
      <c r="AM108" s="12">
        <f>AM100-AH108</f>
        <v>7.3636257635854747</v>
      </c>
      <c r="AN108" s="12">
        <f>AN100-AH108</f>
        <v>8.3636257635854747</v>
      </c>
      <c r="AO108" s="12">
        <f>AO100-AH108</f>
        <v>8.3636257635854747</v>
      </c>
      <c r="AP108" s="12">
        <f>AP100-AH108</f>
        <v>0</v>
      </c>
      <c r="AQ108" s="11">
        <f>AQ100-AH108</f>
        <v>-1.6363742364145253</v>
      </c>
      <c r="AU108" s="170"/>
      <c r="AV108" s="1" t="s">
        <v>19</v>
      </c>
      <c r="AW108" s="163">
        <f>BE100</f>
        <v>15.743091416815389</v>
      </c>
      <c r="AX108" s="10">
        <f>AX100-AW108</f>
        <v>0.25690858318461096</v>
      </c>
      <c r="AY108" s="10">
        <f>AY100-AW108</f>
        <v>0.25690858318461096</v>
      </c>
      <c r="AZ108" s="10">
        <f>AZ100-AW108</f>
        <v>0.25690858318461096</v>
      </c>
      <c r="BA108" s="10">
        <f>BA100-AW108</f>
        <v>0.25690858318461096</v>
      </c>
      <c r="BB108" s="12">
        <f>BB100-AW108</f>
        <v>6.256908583184611</v>
      </c>
      <c r="BC108" s="12">
        <f>BC100-AW108</f>
        <v>7.256908583184611</v>
      </c>
      <c r="BD108" s="12">
        <f>BD100-AW108</f>
        <v>7.256908583184611</v>
      </c>
      <c r="BE108" s="12">
        <f>BE100-AW108</f>
        <v>0</v>
      </c>
      <c r="BF108" s="11">
        <f>BF100-AW108</f>
        <v>-1.743091416815389</v>
      </c>
      <c r="BJ108" s="170"/>
      <c r="BK108" s="1" t="s">
        <v>19</v>
      </c>
      <c r="BL108" s="163">
        <f>BT100</f>
        <v>16.403169163697299</v>
      </c>
      <c r="BM108" s="10">
        <f>BM100-BL108</f>
        <v>3.5968308363027006</v>
      </c>
      <c r="BN108" s="10">
        <f>BN100-BL108</f>
        <v>3.5968308363027006</v>
      </c>
      <c r="BO108" s="10">
        <f>BO100-BL108</f>
        <v>3.5968308363027006</v>
      </c>
      <c r="BP108" s="10">
        <f>BP100-BL108</f>
        <v>3.5968308363027006</v>
      </c>
      <c r="BQ108" s="12">
        <f>BQ100-BL108</f>
        <v>5.5968308363027006</v>
      </c>
      <c r="BR108" s="12">
        <f>BR100-BL108</f>
        <v>6.5968308363027006</v>
      </c>
      <c r="BS108" s="12">
        <f>BS100-BL108</f>
        <v>6.5968308363027006</v>
      </c>
      <c r="BT108" s="12">
        <f>BT100-BL108</f>
        <v>0</v>
      </c>
      <c r="BU108" s="11">
        <f>BU100-BL108</f>
        <v>-1.9031691636972994</v>
      </c>
      <c r="BY108" s="170"/>
      <c r="BZ108" s="1" t="s">
        <v>19</v>
      </c>
      <c r="CA108" s="163">
        <f>CI100</f>
        <v>16.992100806124924</v>
      </c>
      <c r="CB108" s="10">
        <f>CB100-CA108</f>
        <v>6.0078991938750761</v>
      </c>
      <c r="CC108" s="10">
        <f>CC100-CA108</f>
        <v>6.0078991938750761</v>
      </c>
      <c r="CD108" s="10">
        <f>CD100-CA108</f>
        <v>6.0078991938750761</v>
      </c>
      <c r="CE108" s="10">
        <f>CE100-CA108</f>
        <v>6.0078991938750761</v>
      </c>
      <c r="CF108" s="12">
        <f>CF100-CA108</f>
        <v>8.0078991938750761</v>
      </c>
      <c r="CG108" s="12">
        <f>CG100-CA108</f>
        <v>6.0078991938750761</v>
      </c>
      <c r="CH108" s="12">
        <f>CH100-CA108</f>
        <v>6.0078991938750761</v>
      </c>
      <c r="CI108" s="12">
        <f>CI100-CA108</f>
        <v>0</v>
      </c>
      <c r="CJ108" s="11">
        <f>CJ100-CA108</f>
        <v>-1.9921008061249239</v>
      </c>
      <c r="CN108" s="170"/>
      <c r="CO108" s="1" t="s">
        <v>19</v>
      </c>
      <c r="CP108" s="163">
        <f>CX100</f>
        <v>17.134393015033609</v>
      </c>
      <c r="CQ108" s="10">
        <f>CQ100-CP108</f>
        <v>7.8656069849663908</v>
      </c>
      <c r="CR108" s="10">
        <f>CR100-CP108</f>
        <v>7.8656069849663908</v>
      </c>
      <c r="CS108" s="10">
        <f>CS100-CP108</f>
        <v>7.8656069849663908</v>
      </c>
      <c r="CT108" s="10">
        <f>CT100-CP108</f>
        <v>7.8656069849663908</v>
      </c>
      <c r="CU108" s="12">
        <f>CU100-CP108</f>
        <v>7.8656069849663908</v>
      </c>
      <c r="CV108" s="12">
        <f>CV100-CP108</f>
        <v>7.8656069849663908</v>
      </c>
      <c r="CW108" s="12">
        <f>CW100-CP108</f>
        <v>5.8656069849663908</v>
      </c>
      <c r="CX108" s="12">
        <f>CX100-CP108</f>
        <v>0</v>
      </c>
      <c r="CY108" s="11">
        <f>CY100-CP108</f>
        <v>-2.1343930150336092</v>
      </c>
      <c r="DC108" s="170"/>
      <c r="DD108" s="1" t="s">
        <v>19</v>
      </c>
      <c r="DE108" s="163">
        <f>DM100</f>
        <v>17.134393015033602</v>
      </c>
      <c r="DF108" s="10">
        <f>DF100-DE108</f>
        <v>7.8656069849663979</v>
      </c>
      <c r="DG108" s="10">
        <f>DG100-DE108</f>
        <v>7.8656069849663979</v>
      </c>
      <c r="DH108" s="10">
        <f>DH100-DE108</f>
        <v>7.8656069849663979</v>
      </c>
      <c r="DI108" s="10">
        <f>DI100-DE108</f>
        <v>7.8656069849663979</v>
      </c>
      <c r="DJ108" s="12">
        <f>DJ100-DE108</f>
        <v>7.8656069849663979</v>
      </c>
      <c r="DK108" s="12">
        <f>DK100-DE108</f>
        <v>5.8656069849663979</v>
      </c>
      <c r="DL108" s="12">
        <f>DL100-DE108</f>
        <v>5.8656069849663979</v>
      </c>
      <c r="DM108" s="12">
        <f>DM100-DE108</f>
        <v>0</v>
      </c>
      <c r="DN108" s="11">
        <f>DN100-DE108</f>
        <v>-2.1343930150336021</v>
      </c>
      <c r="DR108" s="170"/>
      <c r="DS108" s="1" t="s">
        <v>19</v>
      </c>
      <c r="DT108" s="163">
        <f>EB100</f>
        <v>16.47431526815166</v>
      </c>
      <c r="DU108" s="10">
        <f>DU100-DT108</f>
        <v>4.5256847318483402</v>
      </c>
      <c r="DV108" s="10">
        <f>DV100-DT108</f>
        <v>4.5256847318483402</v>
      </c>
      <c r="DW108" s="10">
        <f>DW100-DT108</f>
        <v>4.5256847318483402</v>
      </c>
      <c r="DX108" s="10">
        <f>DX100-DT108</f>
        <v>4.5256847318483402</v>
      </c>
      <c r="DY108" s="12">
        <f>DY100-DT108</f>
        <v>5.5256847318483402</v>
      </c>
      <c r="DZ108" s="12">
        <f>DZ100-DT108</f>
        <v>6.5256847318483402</v>
      </c>
      <c r="EA108" s="12">
        <f>EA100-DT108</f>
        <v>6.5256847318483402</v>
      </c>
      <c r="EB108" s="12">
        <f>EB100-DT108</f>
        <v>0</v>
      </c>
      <c r="EC108" s="11">
        <f>EC100-DT108</f>
        <v>-1.9743152681516598</v>
      </c>
      <c r="EG108" s="170"/>
      <c r="EH108" s="1" t="s">
        <v>19</v>
      </c>
      <c r="EI108" s="163">
        <f>EQ100</f>
        <v>15.743091416815389</v>
      </c>
      <c r="EJ108" s="10">
        <f>EJ100-EI108</f>
        <v>0.25690858318461096</v>
      </c>
      <c r="EK108" s="10">
        <f>EK100-EI108</f>
        <v>0.25690858318461096</v>
      </c>
      <c r="EL108" s="10">
        <f>EL100-EI108</f>
        <v>0.25690858318461096</v>
      </c>
      <c r="EM108" s="10">
        <f>EM100-EI108</f>
        <v>0.25690858318461096</v>
      </c>
      <c r="EN108" s="12">
        <f>EN100-EI108</f>
        <v>6.256908583184611</v>
      </c>
      <c r="EO108" s="12">
        <f>EO100-EI108</f>
        <v>7.256908583184611</v>
      </c>
      <c r="EP108" s="12">
        <f>EP100-EI108</f>
        <v>7.256908583184611</v>
      </c>
      <c r="EQ108" s="12">
        <f>EQ100-EI108</f>
        <v>0</v>
      </c>
      <c r="ER108" s="11">
        <f>ER100-EI108</f>
        <v>-1.743091416815389</v>
      </c>
      <c r="EV108" s="170"/>
      <c r="EW108" s="1" t="s">
        <v>19</v>
      </c>
      <c r="EX108" s="163">
        <f>FF100</f>
        <v>14.869575356570465</v>
      </c>
      <c r="EY108" s="10">
        <f>EY100-EX108</f>
        <v>-5.8695753565704649</v>
      </c>
      <c r="EZ108" s="10">
        <f>EZ100-EX108</f>
        <v>-5.8695753565704649</v>
      </c>
      <c r="FA108" s="10">
        <f>FA100-EX108</f>
        <v>-5.8695753565704649</v>
      </c>
      <c r="FB108" s="10">
        <f>FB100-EX108</f>
        <v>-5.8695753565704649</v>
      </c>
      <c r="FC108" s="12">
        <f>FC100-EX108</f>
        <v>7.1304246434295351</v>
      </c>
      <c r="FD108" s="12">
        <f>FD100-EX108</f>
        <v>8.1304246434295351</v>
      </c>
      <c r="FE108" s="12">
        <f>FE100-EX108</f>
        <v>8.1304246434295351</v>
      </c>
      <c r="FF108" s="12">
        <f>FF100-EX108</f>
        <v>0</v>
      </c>
      <c r="FG108" s="11">
        <f>FG100-EX108</f>
        <v>-1.3695753565704649</v>
      </c>
      <c r="FK108" s="170"/>
      <c r="FL108" s="1" t="s">
        <v>19</v>
      </c>
      <c r="FM108" s="163">
        <f>FU100</f>
        <v>14.280643714142826</v>
      </c>
      <c r="FN108" s="10">
        <f>FN100-FM108</f>
        <v>-8.2806437141428262</v>
      </c>
      <c r="FO108" s="10">
        <f>FO100-FM108</f>
        <v>-8.2806437141428262</v>
      </c>
      <c r="FP108" s="10">
        <f>FP100-FM108</f>
        <v>-8.2806437141428262</v>
      </c>
      <c r="FQ108" s="10">
        <f>FQ100-FM108</f>
        <v>-8.2806437141428262</v>
      </c>
      <c r="FR108" s="12">
        <f>FR100-FM108</f>
        <v>7.7193562858571738</v>
      </c>
      <c r="FS108" s="12">
        <f>FS100-FM108</f>
        <v>8.7193562858571738</v>
      </c>
      <c r="FT108" s="12">
        <f>FT100-FM108</f>
        <v>8.7193562858571738</v>
      </c>
      <c r="FU108" s="12">
        <f>FU100-FM108</f>
        <v>0</v>
      </c>
      <c r="FV108" s="11">
        <f>FV100-FM108</f>
        <v>-1.2806437141428262</v>
      </c>
      <c r="FZ108" s="167"/>
    </row>
    <row r="109" spans="2:182" x14ac:dyDescent="0.2">
      <c r="B109" s="170"/>
      <c r="C109" s="1" t="s">
        <v>35</v>
      </c>
      <c r="D109" s="163">
        <f>M100</f>
        <v>12</v>
      </c>
      <c r="E109" s="11">
        <f>E100-D109</f>
        <v>-7</v>
      </c>
      <c r="F109" s="11">
        <f>F100-D109</f>
        <v>-7</v>
      </c>
      <c r="G109" s="11">
        <f>G100-D109</f>
        <v>-7</v>
      </c>
      <c r="H109" s="11">
        <f>H100-D109</f>
        <v>-7</v>
      </c>
      <c r="I109" s="11">
        <f>I100-D109</f>
        <v>10</v>
      </c>
      <c r="J109" s="11">
        <f>J100-D109</f>
        <v>11</v>
      </c>
      <c r="K109" s="11">
        <f>K100-D109</f>
        <v>11</v>
      </c>
      <c r="L109" s="11">
        <f>L100-D109</f>
        <v>1.4585109515593899</v>
      </c>
      <c r="M109" s="11">
        <f>M100-D109</f>
        <v>0</v>
      </c>
      <c r="Q109" s="170"/>
      <c r="R109" s="1" t="s">
        <v>35</v>
      </c>
      <c r="S109" s="163">
        <f>AB100</f>
        <v>12.5</v>
      </c>
      <c r="T109" s="11">
        <f>T100-S109</f>
        <v>-5.5</v>
      </c>
      <c r="U109" s="11">
        <f>U100-S109</f>
        <v>-5.5</v>
      </c>
      <c r="V109" s="11">
        <f>V100-S109</f>
        <v>-5.5</v>
      </c>
      <c r="W109" s="11">
        <f>W100-S109</f>
        <v>-5.5</v>
      </c>
      <c r="X109" s="11">
        <f>X100-S109</f>
        <v>9.5</v>
      </c>
      <c r="Y109" s="11">
        <f>Y100-S109</f>
        <v>10.5</v>
      </c>
      <c r="Z109" s="11">
        <f>Z100-S109</f>
        <v>10.5</v>
      </c>
      <c r="AA109" s="11">
        <f>AA100-S109</f>
        <v>1.4762964895326434</v>
      </c>
      <c r="AB109" s="11">
        <f>AB100-S109</f>
        <v>0</v>
      </c>
      <c r="AF109" s="170"/>
      <c r="AG109" s="1" t="s">
        <v>35</v>
      </c>
      <c r="AH109" s="163">
        <f>AQ100</f>
        <v>13</v>
      </c>
      <c r="AI109" s="11">
        <f>AI100-AH109</f>
        <v>-2</v>
      </c>
      <c r="AJ109" s="11">
        <f>AJ100-AH109</f>
        <v>-2</v>
      </c>
      <c r="AK109" s="11">
        <f>AK100-AH109</f>
        <v>-2</v>
      </c>
      <c r="AL109" s="11">
        <f>AL100-AH109</f>
        <v>-2</v>
      </c>
      <c r="AM109" s="11">
        <f>AM100-AH109</f>
        <v>9</v>
      </c>
      <c r="AN109" s="11">
        <f>AN100-AH109</f>
        <v>10</v>
      </c>
      <c r="AO109" s="11">
        <f>AO100-AH109</f>
        <v>10</v>
      </c>
      <c r="AP109" s="11">
        <f>AP100-AH109</f>
        <v>1.6363742364145253</v>
      </c>
      <c r="AQ109" s="11">
        <f>AQ100-AH109</f>
        <v>0</v>
      </c>
      <c r="AU109" s="170"/>
      <c r="AV109" s="1" t="s">
        <v>35</v>
      </c>
      <c r="AW109" s="163">
        <f>BF100</f>
        <v>14</v>
      </c>
      <c r="AX109" s="11">
        <f>AX100-AW109</f>
        <v>2</v>
      </c>
      <c r="AY109" s="11">
        <f>AY100-AW109</f>
        <v>2</v>
      </c>
      <c r="AZ109" s="11">
        <f>AZ100-AW109</f>
        <v>2</v>
      </c>
      <c r="BA109" s="11">
        <f>BA100-AW109</f>
        <v>2</v>
      </c>
      <c r="BB109" s="11">
        <f>BB100-AW109</f>
        <v>8</v>
      </c>
      <c r="BC109" s="11">
        <f>BC100-AW109</f>
        <v>9</v>
      </c>
      <c r="BD109" s="11">
        <f>BD100-AW109</f>
        <v>9</v>
      </c>
      <c r="BE109" s="11">
        <f>BE100-AW109</f>
        <v>1.743091416815389</v>
      </c>
      <c r="BF109" s="11">
        <f>BF100-AW109</f>
        <v>0</v>
      </c>
      <c r="BJ109" s="170"/>
      <c r="BK109" s="1" t="s">
        <v>35</v>
      </c>
      <c r="BL109" s="163">
        <f>BU100</f>
        <v>14.5</v>
      </c>
      <c r="BM109" s="11">
        <f>BM100-BL109</f>
        <v>5.5</v>
      </c>
      <c r="BN109" s="11">
        <f>BN100-BL109</f>
        <v>5.5</v>
      </c>
      <c r="BO109" s="11">
        <f>BO100-BL109</f>
        <v>5.5</v>
      </c>
      <c r="BP109" s="11">
        <f>BP100-BL109</f>
        <v>5.5</v>
      </c>
      <c r="BQ109" s="11">
        <f>BQ100-BL109</f>
        <v>7.5</v>
      </c>
      <c r="BR109" s="11">
        <f>BR100-BL109</f>
        <v>8.5</v>
      </c>
      <c r="BS109" s="11">
        <f>BS100-BL109</f>
        <v>8.5</v>
      </c>
      <c r="BT109" s="11">
        <f>BT100-BL109</f>
        <v>1.9031691636972994</v>
      </c>
      <c r="BU109" s="11">
        <f>BU100-BL109</f>
        <v>0</v>
      </c>
      <c r="BY109" s="170"/>
      <c r="BZ109" s="1" t="s">
        <v>35</v>
      </c>
      <c r="CA109" s="163">
        <f>CJ100</f>
        <v>15</v>
      </c>
      <c r="CB109" s="11">
        <f>CB100-CA109</f>
        <v>8</v>
      </c>
      <c r="CC109" s="11">
        <f>CC100-CA109</f>
        <v>8</v>
      </c>
      <c r="CD109" s="11">
        <f>CD100-CA109</f>
        <v>8</v>
      </c>
      <c r="CE109" s="11">
        <f>CE100-CA109</f>
        <v>8</v>
      </c>
      <c r="CF109" s="11">
        <f>CF100-CA109</f>
        <v>10</v>
      </c>
      <c r="CG109" s="11">
        <f>CG100-CA109</f>
        <v>8</v>
      </c>
      <c r="CH109" s="11">
        <f>CH100-CA109</f>
        <v>8</v>
      </c>
      <c r="CI109" s="11">
        <f>CI100-CA109</f>
        <v>1.9921008061249239</v>
      </c>
      <c r="CJ109" s="11">
        <f>CJ100-CA109</f>
        <v>0</v>
      </c>
      <c r="CN109" s="170"/>
      <c r="CO109" s="1" t="s">
        <v>35</v>
      </c>
      <c r="CP109" s="163">
        <f>CY100</f>
        <v>15</v>
      </c>
      <c r="CQ109" s="11">
        <f>CQ100-CP109</f>
        <v>10</v>
      </c>
      <c r="CR109" s="11">
        <f>CR100-CP109</f>
        <v>10</v>
      </c>
      <c r="CS109" s="11">
        <f>CS100-CP109</f>
        <v>10</v>
      </c>
      <c r="CT109" s="11">
        <f>CT100-CP109</f>
        <v>10</v>
      </c>
      <c r="CU109" s="11">
        <f>CU100-CP109</f>
        <v>10</v>
      </c>
      <c r="CV109" s="11">
        <f>CV100-CP109</f>
        <v>10</v>
      </c>
      <c r="CW109" s="11">
        <f>CW100-CP109</f>
        <v>8</v>
      </c>
      <c r="CX109" s="11">
        <f>CX100-CP109</f>
        <v>2.1343930150336092</v>
      </c>
      <c r="CY109" s="11">
        <f>CY100-CP109</f>
        <v>0</v>
      </c>
      <c r="DC109" s="170"/>
      <c r="DD109" s="1" t="s">
        <v>35</v>
      </c>
      <c r="DE109" s="163">
        <f>DN100</f>
        <v>15</v>
      </c>
      <c r="DF109" s="11">
        <f>DF100-DE109</f>
        <v>10</v>
      </c>
      <c r="DG109" s="11">
        <f>DG100-DE109</f>
        <v>10</v>
      </c>
      <c r="DH109" s="11">
        <f>DH100-DE109</f>
        <v>10</v>
      </c>
      <c r="DI109" s="11">
        <f>DI100-DE109</f>
        <v>10</v>
      </c>
      <c r="DJ109" s="11">
        <f>DJ100-DE109</f>
        <v>10</v>
      </c>
      <c r="DK109" s="11">
        <f>DK100-DE109</f>
        <v>8</v>
      </c>
      <c r="DL109" s="11">
        <f>DL100-DE109</f>
        <v>8</v>
      </c>
      <c r="DM109" s="11">
        <f>DM100-DE109</f>
        <v>2.1343930150336021</v>
      </c>
      <c r="DN109" s="11">
        <f>DN100-DE109</f>
        <v>0</v>
      </c>
      <c r="DR109" s="170"/>
      <c r="DS109" s="1" t="s">
        <v>35</v>
      </c>
      <c r="DT109" s="163">
        <f>EC100</f>
        <v>14.5</v>
      </c>
      <c r="DU109" s="11">
        <f>DU100-DT109</f>
        <v>6.5</v>
      </c>
      <c r="DV109" s="11">
        <f>DV100-DT109</f>
        <v>6.5</v>
      </c>
      <c r="DW109" s="11">
        <f>DW100-DT109</f>
        <v>6.5</v>
      </c>
      <c r="DX109" s="11">
        <f>DX100-DT109</f>
        <v>6.5</v>
      </c>
      <c r="DY109" s="11">
        <f>DY100-DT109</f>
        <v>7.5</v>
      </c>
      <c r="DZ109" s="11">
        <f>DZ100-DT109</f>
        <v>8.5</v>
      </c>
      <c r="EA109" s="11">
        <f>EA100-DT109</f>
        <v>8.5</v>
      </c>
      <c r="EB109" s="11">
        <f>EB100-DT109</f>
        <v>1.9743152681516598</v>
      </c>
      <c r="EC109" s="11">
        <f>EC100-DT109</f>
        <v>0</v>
      </c>
      <c r="EG109" s="170"/>
      <c r="EH109" s="1" t="s">
        <v>35</v>
      </c>
      <c r="EI109" s="163">
        <f>ER100</f>
        <v>14</v>
      </c>
      <c r="EJ109" s="11">
        <f>EJ100-EI109</f>
        <v>2</v>
      </c>
      <c r="EK109" s="11">
        <f>EK100-EI109</f>
        <v>2</v>
      </c>
      <c r="EL109" s="11">
        <f>EL100-EI109</f>
        <v>2</v>
      </c>
      <c r="EM109" s="11">
        <f>EM100-EI109</f>
        <v>2</v>
      </c>
      <c r="EN109" s="11">
        <f>EN100-EI109</f>
        <v>8</v>
      </c>
      <c r="EO109" s="11">
        <f>EO100-EI109</f>
        <v>9</v>
      </c>
      <c r="EP109" s="11">
        <f>EP100-EI109</f>
        <v>9</v>
      </c>
      <c r="EQ109" s="11">
        <f>EQ100-EI109</f>
        <v>1.743091416815389</v>
      </c>
      <c r="ER109" s="11">
        <f>ER100-EI109</f>
        <v>0</v>
      </c>
      <c r="EV109" s="170"/>
      <c r="EW109" s="1" t="s">
        <v>35</v>
      </c>
      <c r="EX109" s="163">
        <f>FG100</f>
        <v>13.5</v>
      </c>
      <c r="EY109" s="11">
        <f>EY100-EX109</f>
        <v>-4.5</v>
      </c>
      <c r="EZ109" s="11">
        <f>EZ100-EX109</f>
        <v>-4.5</v>
      </c>
      <c r="FA109" s="11">
        <f>FA100-EX109</f>
        <v>-4.5</v>
      </c>
      <c r="FB109" s="11">
        <f>FB100-EX109</f>
        <v>-4.5</v>
      </c>
      <c r="FC109" s="11">
        <f>FC100-EX109</f>
        <v>8.5</v>
      </c>
      <c r="FD109" s="11">
        <f>FD100-EX109</f>
        <v>9.5</v>
      </c>
      <c r="FE109" s="11">
        <f>FE100-EX109</f>
        <v>9.5</v>
      </c>
      <c r="FF109" s="11">
        <f>FF100-EX109</f>
        <v>1.3695753565704649</v>
      </c>
      <c r="FG109" s="11">
        <f>FG100-EX109</f>
        <v>0</v>
      </c>
      <c r="FK109" s="170"/>
      <c r="FL109" s="1" t="s">
        <v>35</v>
      </c>
      <c r="FM109" s="163">
        <f>FV100</f>
        <v>13</v>
      </c>
      <c r="FN109" s="11">
        <f>FN100-FM109</f>
        <v>-7</v>
      </c>
      <c r="FO109" s="11">
        <f>FO100-FM109</f>
        <v>-7</v>
      </c>
      <c r="FP109" s="11">
        <f>FP100-FM109</f>
        <v>-7</v>
      </c>
      <c r="FQ109" s="11">
        <f>FQ100-FM109</f>
        <v>-7</v>
      </c>
      <c r="FR109" s="11">
        <f>FR100-FM109</f>
        <v>9</v>
      </c>
      <c r="FS109" s="11">
        <f>FS100-FM109</f>
        <v>10</v>
      </c>
      <c r="FT109" s="11">
        <f>FT100-FM109</f>
        <v>10</v>
      </c>
      <c r="FU109" s="11">
        <f>FU100-FM109</f>
        <v>1.2806437141428262</v>
      </c>
      <c r="FV109" s="11">
        <f>FV100-FM109</f>
        <v>0</v>
      </c>
      <c r="FZ109" s="167"/>
    </row>
    <row r="110" spans="2:182" x14ac:dyDescent="0.2">
      <c r="B110" s="170"/>
      <c r="Q110" s="170"/>
      <c r="AF110" s="170"/>
      <c r="AU110" s="170"/>
      <c r="BJ110" s="170"/>
      <c r="BY110" s="170"/>
      <c r="CN110" s="170"/>
      <c r="DC110" s="170"/>
      <c r="DR110" s="170"/>
      <c r="EG110" s="170"/>
      <c r="EV110" s="170"/>
      <c r="FK110" s="170"/>
      <c r="FZ110" s="167"/>
    </row>
    <row r="111" spans="2:182" ht="17" x14ac:dyDescent="0.2">
      <c r="B111" s="170"/>
      <c r="C111" s="16" t="s">
        <v>42</v>
      </c>
      <c r="D111" s="4" t="s">
        <v>1</v>
      </c>
      <c r="Q111" s="170"/>
      <c r="R111" s="16" t="s">
        <v>42</v>
      </c>
      <c r="S111" s="4" t="s">
        <v>1</v>
      </c>
      <c r="AF111" s="170"/>
      <c r="AG111" s="16" t="s">
        <v>42</v>
      </c>
      <c r="AH111" s="4" t="s">
        <v>1</v>
      </c>
      <c r="AU111" s="170"/>
      <c r="AV111" s="16" t="s">
        <v>42</v>
      </c>
      <c r="AW111" s="4" t="s">
        <v>1</v>
      </c>
      <c r="BJ111" s="170"/>
      <c r="BK111" s="16" t="s">
        <v>42</v>
      </c>
      <c r="BL111" s="4" t="s">
        <v>1</v>
      </c>
      <c r="BY111" s="170"/>
      <c r="BZ111" s="16" t="s">
        <v>42</v>
      </c>
      <c r="CA111" s="4" t="s">
        <v>1</v>
      </c>
      <c r="CN111" s="170"/>
      <c r="CO111" s="16" t="s">
        <v>42</v>
      </c>
      <c r="CP111" s="4" t="s">
        <v>1</v>
      </c>
      <c r="DC111" s="170"/>
      <c r="DD111" s="16" t="s">
        <v>42</v>
      </c>
      <c r="DE111" s="4" t="s">
        <v>1</v>
      </c>
      <c r="DR111" s="170"/>
      <c r="DS111" s="16" t="s">
        <v>42</v>
      </c>
      <c r="DT111" s="4" t="s">
        <v>1</v>
      </c>
      <c r="EG111" s="170"/>
      <c r="EH111" s="16" t="s">
        <v>42</v>
      </c>
      <c r="EI111" s="4" t="s">
        <v>1</v>
      </c>
      <c r="EV111" s="170"/>
      <c r="EW111" s="16" t="s">
        <v>42</v>
      </c>
      <c r="EX111" s="4" t="s">
        <v>1</v>
      </c>
      <c r="FK111" s="170"/>
      <c r="FL111" s="16" t="s">
        <v>42</v>
      </c>
      <c r="FM111" s="4" t="s">
        <v>1</v>
      </c>
      <c r="FZ111" s="167"/>
    </row>
    <row r="112" spans="2:182" x14ac:dyDescent="0.2">
      <c r="B112" s="170"/>
      <c r="C112" s="1" t="s">
        <v>39</v>
      </c>
      <c r="E112" s="9"/>
      <c r="F112" s="9"/>
      <c r="G112" s="9"/>
      <c r="H112" s="9"/>
      <c r="I112" s="10">
        <f>'Building Prop &amp; Tariffs'!$U$13</f>
        <v>40</v>
      </c>
      <c r="J112" s="10">
        <f>'Building Prop &amp; Tariffs'!$V$13</f>
        <v>100</v>
      </c>
      <c r="K112" s="10">
        <f>'Building Prop &amp; Tariffs'!$W$13</f>
        <v>100</v>
      </c>
      <c r="L112" s="10">
        <f>'Building Prop &amp; Tariffs'!$X$13</f>
        <v>20</v>
      </c>
      <c r="M112" s="11">
        <f>'Building Prop &amp; Tariffs'!$Y$13</f>
        <v>0</v>
      </c>
      <c r="Q112" s="170"/>
      <c r="R112" s="1" t="s">
        <v>39</v>
      </c>
      <c r="T112" s="9"/>
      <c r="U112" s="9"/>
      <c r="V112" s="9"/>
      <c r="W112" s="9"/>
      <c r="X112" s="10">
        <f>'Building Prop &amp; Tariffs'!$U$13</f>
        <v>40</v>
      </c>
      <c r="Y112" s="10">
        <f>'Building Prop &amp; Tariffs'!$V$13</f>
        <v>100</v>
      </c>
      <c r="Z112" s="10">
        <f>'Building Prop &amp; Tariffs'!$W$13</f>
        <v>100</v>
      </c>
      <c r="AA112" s="10">
        <f>'Building Prop &amp; Tariffs'!$X$13</f>
        <v>20</v>
      </c>
      <c r="AB112" s="11">
        <f>'Building Prop &amp; Tariffs'!$Y$13</f>
        <v>0</v>
      </c>
      <c r="AF112" s="170"/>
      <c r="AG112" s="1" t="s">
        <v>39</v>
      </c>
      <c r="AI112" s="9"/>
      <c r="AJ112" s="9"/>
      <c r="AK112" s="9"/>
      <c r="AL112" s="9"/>
      <c r="AM112" s="10">
        <f>'Building Prop &amp; Tariffs'!$U$13</f>
        <v>40</v>
      </c>
      <c r="AN112" s="10">
        <f>'Building Prop &amp; Tariffs'!$V$13</f>
        <v>100</v>
      </c>
      <c r="AO112" s="10">
        <f>'Building Prop &amp; Tariffs'!$W$13</f>
        <v>100</v>
      </c>
      <c r="AP112" s="10">
        <f>'Building Prop &amp; Tariffs'!$X$13</f>
        <v>20</v>
      </c>
      <c r="AQ112" s="11">
        <f>'Building Prop &amp; Tariffs'!$Y$13</f>
        <v>0</v>
      </c>
      <c r="AU112" s="170"/>
      <c r="AV112" s="1" t="s">
        <v>39</v>
      </c>
      <c r="AX112" s="9"/>
      <c r="AY112" s="9"/>
      <c r="AZ112" s="9"/>
      <c r="BA112" s="9"/>
      <c r="BB112" s="10">
        <f>'Building Prop &amp; Tariffs'!$U$13</f>
        <v>40</v>
      </c>
      <c r="BC112" s="10">
        <f>'Building Prop &amp; Tariffs'!$V$13</f>
        <v>100</v>
      </c>
      <c r="BD112" s="10">
        <f>'Building Prop &amp; Tariffs'!$W$13</f>
        <v>100</v>
      </c>
      <c r="BE112" s="10">
        <f>'Building Prop &amp; Tariffs'!$X$13</f>
        <v>20</v>
      </c>
      <c r="BF112" s="11">
        <f>'Building Prop &amp; Tariffs'!$Y$13</f>
        <v>0</v>
      </c>
      <c r="BJ112" s="170"/>
      <c r="BK112" s="1" t="s">
        <v>39</v>
      </c>
      <c r="BM112" s="9"/>
      <c r="BN112" s="9"/>
      <c r="BO112" s="9"/>
      <c r="BP112" s="9"/>
      <c r="BQ112" s="10">
        <f>'Building Prop &amp; Tariffs'!$U$13</f>
        <v>40</v>
      </c>
      <c r="BR112" s="10">
        <f>'Building Prop &amp; Tariffs'!$V$13</f>
        <v>100</v>
      </c>
      <c r="BS112" s="10">
        <f>'Building Prop &amp; Tariffs'!$W$13</f>
        <v>100</v>
      </c>
      <c r="BT112" s="10">
        <f>'Building Prop &amp; Tariffs'!$X$13</f>
        <v>20</v>
      </c>
      <c r="BU112" s="11">
        <f>'Building Prop &amp; Tariffs'!$Y$13</f>
        <v>0</v>
      </c>
      <c r="BY112" s="170"/>
      <c r="BZ112" s="1" t="s">
        <v>39</v>
      </c>
      <c r="CB112" s="9"/>
      <c r="CC112" s="9"/>
      <c r="CD112" s="9"/>
      <c r="CE112" s="9"/>
      <c r="CF112" s="10">
        <f>'Building Prop &amp; Tariffs'!$U$13</f>
        <v>40</v>
      </c>
      <c r="CG112" s="10">
        <f>'Building Prop &amp; Tariffs'!$V$13</f>
        <v>100</v>
      </c>
      <c r="CH112" s="10">
        <f>'Building Prop &amp; Tariffs'!$W$13</f>
        <v>100</v>
      </c>
      <c r="CI112" s="10">
        <f>'Building Prop &amp; Tariffs'!$X$13</f>
        <v>20</v>
      </c>
      <c r="CJ112" s="11">
        <f>'Building Prop &amp; Tariffs'!$Y$13</f>
        <v>0</v>
      </c>
      <c r="CN112" s="170"/>
      <c r="CO112" s="1" t="s">
        <v>39</v>
      </c>
      <c r="CQ112" s="9"/>
      <c r="CR112" s="9"/>
      <c r="CS112" s="9"/>
      <c r="CT112" s="9"/>
      <c r="CU112" s="10">
        <f>'Building Prop &amp; Tariffs'!$U$13</f>
        <v>40</v>
      </c>
      <c r="CV112" s="10">
        <f>'Building Prop &amp; Tariffs'!$V$13</f>
        <v>100</v>
      </c>
      <c r="CW112" s="10">
        <f>'Building Prop &amp; Tariffs'!$W$13</f>
        <v>100</v>
      </c>
      <c r="CX112" s="10">
        <f>'Building Prop &amp; Tariffs'!$X$13</f>
        <v>20</v>
      </c>
      <c r="CY112" s="11">
        <f>'Building Prop &amp; Tariffs'!$Y$13</f>
        <v>0</v>
      </c>
      <c r="DC112" s="170"/>
      <c r="DD112" s="1" t="s">
        <v>39</v>
      </c>
      <c r="DF112" s="9"/>
      <c r="DG112" s="9"/>
      <c r="DH112" s="9"/>
      <c r="DI112" s="9"/>
      <c r="DJ112" s="10">
        <f>'Building Prop &amp; Tariffs'!$U$13</f>
        <v>40</v>
      </c>
      <c r="DK112" s="10">
        <f>'Building Prop &amp; Tariffs'!$V$13</f>
        <v>100</v>
      </c>
      <c r="DL112" s="10">
        <f>'Building Prop &amp; Tariffs'!$W$13</f>
        <v>100</v>
      </c>
      <c r="DM112" s="10">
        <f>'Building Prop &amp; Tariffs'!$X$13</f>
        <v>20</v>
      </c>
      <c r="DN112" s="11">
        <f>'Building Prop &amp; Tariffs'!$Y$13</f>
        <v>0</v>
      </c>
      <c r="DR112" s="170"/>
      <c r="DS112" s="1" t="s">
        <v>39</v>
      </c>
      <c r="DU112" s="9"/>
      <c r="DV112" s="9"/>
      <c r="DW112" s="9"/>
      <c r="DX112" s="9"/>
      <c r="DY112" s="10">
        <f>'Building Prop &amp; Tariffs'!$U$13</f>
        <v>40</v>
      </c>
      <c r="DZ112" s="10">
        <f>'Building Prop &amp; Tariffs'!$V$13</f>
        <v>100</v>
      </c>
      <c r="EA112" s="10">
        <f>'Building Prop &amp; Tariffs'!$W$13</f>
        <v>100</v>
      </c>
      <c r="EB112" s="10">
        <f>'Building Prop &amp; Tariffs'!$X$13</f>
        <v>20</v>
      </c>
      <c r="EC112" s="11">
        <f>'Building Prop &amp; Tariffs'!$Y$13</f>
        <v>0</v>
      </c>
      <c r="EG112" s="170"/>
      <c r="EH112" s="1" t="s">
        <v>39</v>
      </c>
      <c r="EJ112" s="9"/>
      <c r="EK112" s="9"/>
      <c r="EL112" s="9"/>
      <c r="EM112" s="9"/>
      <c r="EN112" s="10">
        <f>'Building Prop &amp; Tariffs'!$U$13</f>
        <v>40</v>
      </c>
      <c r="EO112" s="10">
        <f>'Building Prop &amp; Tariffs'!$V$13</f>
        <v>100</v>
      </c>
      <c r="EP112" s="10">
        <f>'Building Prop &amp; Tariffs'!$W$13</f>
        <v>100</v>
      </c>
      <c r="EQ112" s="10">
        <f>'Building Prop &amp; Tariffs'!$X$13</f>
        <v>20</v>
      </c>
      <c r="ER112" s="11">
        <f>'Building Prop &amp; Tariffs'!$Y$13</f>
        <v>0</v>
      </c>
      <c r="EV112" s="170"/>
      <c r="EW112" s="1" t="s">
        <v>39</v>
      </c>
      <c r="EY112" s="9"/>
      <c r="EZ112" s="9"/>
      <c r="FA112" s="9"/>
      <c r="FB112" s="9"/>
      <c r="FC112" s="10">
        <f>'Building Prop &amp; Tariffs'!$U$13</f>
        <v>40</v>
      </c>
      <c r="FD112" s="10">
        <f>'Building Prop &amp; Tariffs'!$V$13</f>
        <v>100</v>
      </c>
      <c r="FE112" s="10">
        <f>'Building Prop &amp; Tariffs'!$W$13</f>
        <v>100</v>
      </c>
      <c r="FF112" s="10">
        <f>'Building Prop &amp; Tariffs'!$X$13</f>
        <v>20</v>
      </c>
      <c r="FG112" s="11">
        <f>'Building Prop &amp; Tariffs'!$Y$13</f>
        <v>0</v>
      </c>
      <c r="FK112" s="170"/>
      <c r="FL112" s="1" t="s">
        <v>39</v>
      </c>
      <c r="FN112" s="9"/>
      <c r="FO112" s="9"/>
      <c r="FP112" s="9"/>
      <c r="FQ112" s="9"/>
      <c r="FR112" s="10">
        <f>'Building Prop &amp; Tariffs'!$U$13</f>
        <v>40</v>
      </c>
      <c r="FS112" s="10">
        <f>'Building Prop &amp; Tariffs'!$V$13</f>
        <v>100</v>
      </c>
      <c r="FT112" s="10">
        <f>'Building Prop &amp; Tariffs'!$W$13</f>
        <v>100</v>
      </c>
      <c r="FU112" s="10">
        <f>'Building Prop &amp; Tariffs'!$X$13</f>
        <v>20</v>
      </c>
      <c r="FV112" s="11">
        <f>'Building Prop &amp; Tariffs'!$Y$13</f>
        <v>0</v>
      </c>
      <c r="FZ112" s="167"/>
    </row>
    <row r="113" spans="2:182" x14ac:dyDescent="0.2">
      <c r="B113" s="170"/>
      <c r="C113" s="1" t="s">
        <v>36</v>
      </c>
      <c r="E113" s="9"/>
      <c r="F113" s="9"/>
      <c r="G113" s="9"/>
      <c r="H113" s="9"/>
      <c r="I113" s="10">
        <f>'Building Prop &amp; Tariffs'!$U$14</f>
        <v>130</v>
      </c>
      <c r="J113" s="10">
        <f>'Building Prop &amp; Tariffs'!$V$14</f>
        <v>0</v>
      </c>
      <c r="K113" s="10">
        <f>'Building Prop &amp; Tariffs'!$W$14</f>
        <v>0</v>
      </c>
      <c r="L113" s="10">
        <f>'Building Prop &amp; Tariffs'!$X$14</f>
        <v>0</v>
      </c>
      <c r="M113" s="11">
        <f>'Building Prop &amp; Tariffs'!$Y$14</f>
        <v>0</v>
      </c>
      <c r="Q113" s="170"/>
      <c r="R113" s="1" t="s">
        <v>36</v>
      </c>
      <c r="T113" s="9"/>
      <c r="U113" s="9"/>
      <c r="V113" s="9"/>
      <c r="W113" s="9"/>
      <c r="X113" s="10">
        <f>'Building Prop &amp; Tariffs'!$U$14</f>
        <v>130</v>
      </c>
      <c r="Y113" s="10">
        <f>'Building Prop &amp; Tariffs'!$V$14</f>
        <v>0</v>
      </c>
      <c r="Z113" s="10">
        <f>'Building Prop &amp; Tariffs'!$W$14</f>
        <v>0</v>
      </c>
      <c r="AA113" s="10">
        <f>'Building Prop &amp; Tariffs'!$X$14</f>
        <v>0</v>
      </c>
      <c r="AB113" s="11">
        <f>'Building Prop &amp; Tariffs'!$Y$14</f>
        <v>0</v>
      </c>
      <c r="AF113" s="170"/>
      <c r="AG113" s="1" t="s">
        <v>36</v>
      </c>
      <c r="AI113" s="9"/>
      <c r="AJ113" s="9"/>
      <c r="AK113" s="9"/>
      <c r="AL113" s="9"/>
      <c r="AM113" s="10">
        <f>'Building Prop &amp; Tariffs'!$U$14</f>
        <v>130</v>
      </c>
      <c r="AN113" s="10">
        <f>'Building Prop &amp; Tariffs'!$V$14</f>
        <v>0</v>
      </c>
      <c r="AO113" s="10">
        <f>'Building Prop &amp; Tariffs'!$W$14</f>
        <v>0</v>
      </c>
      <c r="AP113" s="10">
        <f>'Building Prop &amp; Tariffs'!$X$14</f>
        <v>0</v>
      </c>
      <c r="AQ113" s="11">
        <f>'Building Prop &amp; Tariffs'!$Y$14</f>
        <v>0</v>
      </c>
      <c r="AU113" s="170"/>
      <c r="AV113" s="1" t="s">
        <v>36</v>
      </c>
      <c r="AX113" s="9"/>
      <c r="AY113" s="9"/>
      <c r="AZ113" s="9"/>
      <c r="BA113" s="9"/>
      <c r="BB113" s="10">
        <f>'Building Prop &amp; Tariffs'!$U$14</f>
        <v>130</v>
      </c>
      <c r="BC113" s="10">
        <f>'Building Prop &amp; Tariffs'!$V$14</f>
        <v>0</v>
      </c>
      <c r="BD113" s="10">
        <f>'Building Prop &amp; Tariffs'!$W$14</f>
        <v>0</v>
      </c>
      <c r="BE113" s="10">
        <f>'Building Prop &amp; Tariffs'!$X$14</f>
        <v>0</v>
      </c>
      <c r="BF113" s="11">
        <f>'Building Prop &amp; Tariffs'!$Y$14</f>
        <v>0</v>
      </c>
      <c r="BJ113" s="170"/>
      <c r="BK113" s="1" t="s">
        <v>36</v>
      </c>
      <c r="BM113" s="9"/>
      <c r="BN113" s="9"/>
      <c r="BO113" s="9"/>
      <c r="BP113" s="9"/>
      <c r="BQ113" s="10">
        <f>'Building Prop &amp; Tariffs'!$U$14</f>
        <v>130</v>
      </c>
      <c r="BR113" s="10">
        <f>'Building Prop &amp; Tariffs'!$V$14</f>
        <v>0</v>
      </c>
      <c r="BS113" s="10">
        <f>'Building Prop &amp; Tariffs'!$W$14</f>
        <v>0</v>
      </c>
      <c r="BT113" s="10">
        <f>'Building Prop &amp; Tariffs'!$X$14</f>
        <v>0</v>
      </c>
      <c r="BU113" s="11">
        <f>'Building Prop &amp; Tariffs'!$Y$14</f>
        <v>0</v>
      </c>
      <c r="BY113" s="170"/>
      <c r="BZ113" s="1" t="s">
        <v>36</v>
      </c>
      <c r="CB113" s="9"/>
      <c r="CC113" s="9"/>
      <c r="CD113" s="9"/>
      <c r="CE113" s="9"/>
      <c r="CF113" s="10">
        <f>'Building Prop &amp; Tariffs'!$U$14</f>
        <v>130</v>
      </c>
      <c r="CG113" s="10">
        <f>'Building Prop &amp; Tariffs'!$V$14</f>
        <v>0</v>
      </c>
      <c r="CH113" s="10">
        <f>'Building Prop &amp; Tariffs'!$W$14</f>
        <v>0</v>
      </c>
      <c r="CI113" s="10">
        <f>'Building Prop &amp; Tariffs'!$X$14</f>
        <v>0</v>
      </c>
      <c r="CJ113" s="11">
        <f>'Building Prop &amp; Tariffs'!$Y$14</f>
        <v>0</v>
      </c>
      <c r="CN113" s="170"/>
      <c r="CO113" s="1" t="s">
        <v>36</v>
      </c>
      <c r="CQ113" s="9"/>
      <c r="CR113" s="9"/>
      <c r="CS113" s="9"/>
      <c r="CT113" s="9"/>
      <c r="CU113" s="10">
        <f>'Building Prop &amp; Tariffs'!$U$14</f>
        <v>130</v>
      </c>
      <c r="CV113" s="10">
        <f>'Building Prop &amp; Tariffs'!$V$14</f>
        <v>0</v>
      </c>
      <c r="CW113" s="10">
        <f>'Building Prop &amp; Tariffs'!$W$14</f>
        <v>0</v>
      </c>
      <c r="CX113" s="10">
        <f>'Building Prop &amp; Tariffs'!$X$14</f>
        <v>0</v>
      </c>
      <c r="CY113" s="11">
        <f>'Building Prop &amp; Tariffs'!$Y$14</f>
        <v>0</v>
      </c>
      <c r="DC113" s="170"/>
      <c r="DD113" s="1" t="s">
        <v>36</v>
      </c>
      <c r="DF113" s="9"/>
      <c r="DG113" s="9"/>
      <c r="DH113" s="9"/>
      <c r="DI113" s="9"/>
      <c r="DJ113" s="10">
        <f>'Building Prop &amp; Tariffs'!$U$14</f>
        <v>130</v>
      </c>
      <c r="DK113" s="10">
        <f>'Building Prop &amp; Tariffs'!$V$14</f>
        <v>0</v>
      </c>
      <c r="DL113" s="10">
        <f>'Building Prop &amp; Tariffs'!$W$14</f>
        <v>0</v>
      </c>
      <c r="DM113" s="10">
        <f>'Building Prop &amp; Tariffs'!$X$14</f>
        <v>0</v>
      </c>
      <c r="DN113" s="11">
        <f>'Building Prop &amp; Tariffs'!$Y$14</f>
        <v>0</v>
      </c>
      <c r="DR113" s="170"/>
      <c r="DS113" s="1" t="s">
        <v>36</v>
      </c>
      <c r="DU113" s="9"/>
      <c r="DV113" s="9"/>
      <c r="DW113" s="9"/>
      <c r="DX113" s="9"/>
      <c r="DY113" s="10">
        <f>'Building Prop &amp; Tariffs'!$U$14</f>
        <v>130</v>
      </c>
      <c r="DZ113" s="10">
        <f>'Building Prop &amp; Tariffs'!$V$14</f>
        <v>0</v>
      </c>
      <c r="EA113" s="10">
        <f>'Building Prop &amp; Tariffs'!$W$14</f>
        <v>0</v>
      </c>
      <c r="EB113" s="10">
        <f>'Building Prop &amp; Tariffs'!$X$14</f>
        <v>0</v>
      </c>
      <c r="EC113" s="11">
        <f>'Building Prop &amp; Tariffs'!$Y$14</f>
        <v>0</v>
      </c>
      <c r="EG113" s="170"/>
      <c r="EH113" s="1" t="s">
        <v>36</v>
      </c>
      <c r="EJ113" s="9"/>
      <c r="EK113" s="9"/>
      <c r="EL113" s="9"/>
      <c r="EM113" s="9"/>
      <c r="EN113" s="10">
        <f>'Building Prop &amp; Tariffs'!$U$14</f>
        <v>130</v>
      </c>
      <c r="EO113" s="10">
        <f>'Building Prop &amp; Tariffs'!$V$14</f>
        <v>0</v>
      </c>
      <c r="EP113" s="10">
        <f>'Building Prop &amp; Tariffs'!$W$14</f>
        <v>0</v>
      </c>
      <c r="EQ113" s="10">
        <f>'Building Prop &amp; Tariffs'!$X$14</f>
        <v>0</v>
      </c>
      <c r="ER113" s="11">
        <f>'Building Prop &amp; Tariffs'!$Y$14</f>
        <v>0</v>
      </c>
      <c r="EV113" s="170"/>
      <c r="EW113" s="1" t="s">
        <v>36</v>
      </c>
      <c r="EY113" s="9"/>
      <c r="EZ113" s="9"/>
      <c r="FA113" s="9"/>
      <c r="FB113" s="9"/>
      <c r="FC113" s="10">
        <f>'Building Prop &amp; Tariffs'!$U$14</f>
        <v>130</v>
      </c>
      <c r="FD113" s="10">
        <f>'Building Prop &amp; Tariffs'!$V$14</f>
        <v>0</v>
      </c>
      <c r="FE113" s="10">
        <f>'Building Prop &amp; Tariffs'!$W$14</f>
        <v>0</v>
      </c>
      <c r="FF113" s="10">
        <f>'Building Prop &amp; Tariffs'!$X$14</f>
        <v>0</v>
      </c>
      <c r="FG113" s="11">
        <f>'Building Prop &amp; Tariffs'!$Y$14</f>
        <v>0</v>
      </c>
      <c r="FK113" s="170"/>
      <c r="FL113" s="1" t="s">
        <v>36</v>
      </c>
      <c r="FN113" s="9"/>
      <c r="FO113" s="9"/>
      <c r="FP113" s="9"/>
      <c r="FQ113" s="9"/>
      <c r="FR113" s="10">
        <f>'Building Prop &amp; Tariffs'!$U$14</f>
        <v>130</v>
      </c>
      <c r="FS113" s="10">
        <f>'Building Prop &amp; Tariffs'!$V$14</f>
        <v>0</v>
      </c>
      <c r="FT113" s="10">
        <f>'Building Prop &amp; Tariffs'!$W$14</f>
        <v>0</v>
      </c>
      <c r="FU113" s="10">
        <f>'Building Prop &amp; Tariffs'!$X$14</f>
        <v>0</v>
      </c>
      <c r="FV113" s="11">
        <f>'Building Prop &amp; Tariffs'!$Y$14</f>
        <v>0</v>
      </c>
      <c r="FZ113" s="167"/>
    </row>
    <row r="114" spans="2:182" x14ac:dyDescent="0.2">
      <c r="B114" s="170"/>
      <c r="C114" s="1" t="s">
        <v>37</v>
      </c>
      <c r="E114" s="9"/>
      <c r="F114" s="9"/>
      <c r="G114" s="9"/>
      <c r="H114" s="9"/>
      <c r="I114" s="10">
        <f>'Building Prop &amp; Tariffs'!$U$15</f>
        <v>20</v>
      </c>
      <c r="J114" s="10">
        <f>'Building Prop &amp; Tariffs'!$V$15</f>
        <v>20</v>
      </c>
      <c r="K114" s="10">
        <f>'Building Prop &amp; Tariffs'!$W$15</f>
        <v>20</v>
      </c>
      <c r="L114" s="10">
        <f>'Building Prop &amp; Tariffs'!$X$15</f>
        <v>2</v>
      </c>
      <c r="M114" s="11">
        <f>'Building Prop &amp; Tariffs'!$Y$15</f>
        <v>0</v>
      </c>
      <c r="Q114" s="170"/>
      <c r="R114" s="1" t="s">
        <v>37</v>
      </c>
      <c r="T114" s="9"/>
      <c r="U114" s="9"/>
      <c r="V114" s="9"/>
      <c r="W114" s="9"/>
      <c r="X114" s="10">
        <f>'Building Prop &amp; Tariffs'!$U$15</f>
        <v>20</v>
      </c>
      <c r="Y114" s="10">
        <f>'Building Prop &amp; Tariffs'!$V$15</f>
        <v>20</v>
      </c>
      <c r="Z114" s="10">
        <f>'Building Prop &amp; Tariffs'!$W$15</f>
        <v>20</v>
      </c>
      <c r="AA114" s="10">
        <f>'Building Prop &amp; Tariffs'!$X$15</f>
        <v>2</v>
      </c>
      <c r="AB114" s="11">
        <f>'Building Prop &amp; Tariffs'!$Y$15</f>
        <v>0</v>
      </c>
      <c r="AF114" s="170"/>
      <c r="AG114" s="1" t="s">
        <v>37</v>
      </c>
      <c r="AI114" s="9"/>
      <c r="AJ114" s="9"/>
      <c r="AK114" s="9"/>
      <c r="AL114" s="9"/>
      <c r="AM114" s="10">
        <f>'Building Prop &amp; Tariffs'!$U$15</f>
        <v>20</v>
      </c>
      <c r="AN114" s="10">
        <f>'Building Prop &amp; Tariffs'!$V$15</f>
        <v>20</v>
      </c>
      <c r="AO114" s="10">
        <f>'Building Prop &amp; Tariffs'!$W$15</f>
        <v>20</v>
      </c>
      <c r="AP114" s="10">
        <f>'Building Prop &amp; Tariffs'!$X$15</f>
        <v>2</v>
      </c>
      <c r="AQ114" s="11">
        <f>'Building Prop &amp; Tariffs'!$Y$15</f>
        <v>0</v>
      </c>
      <c r="AU114" s="170"/>
      <c r="AV114" s="1" t="s">
        <v>37</v>
      </c>
      <c r="AX114" s="9"/>
      <c r="AY114" s="9"/>
      <c r="AZ114" s="9"/>
      <c r="BA114" s="9"/>
      <c r="BB114" s="10">
        <f>'Building Prop &amp; Tariffs'!$U$15</f>
        <v>20</v>
      </c>
      <c r="BC114" s="10">
        <f>'Building Prop &amp; Tariffs'!$V$15</f>
        <v>20</v>
      </c>
      <c r="BD114" s="10">
        <f>'Building Prop &amp; Tariffs'!$W$15</f>
        <v>20</v>
      </c>
      <c r="BE114" s="10">
        <f>'Building Prop &amp; Tariffs'!$X$15</f>
        <v>2</v>
      </c>
      <c r="BF114" s="11">
        <f>'Building Prop &amp; Tariffs'!$Y$15</f>
        <v>0</v>
      </c>
      <c r="BJ114" s="170"/>
      <c r="BK114" s="1" t="s">
        <v>37</v>
      </c>
      <c r="BM114" s="9"/>
      <c r="BN114" s="9"/>
      <c r="BO114" s="9"/>
      <c r="BP114" s="9"/>
      <c r="BQ114" s="10">
        <f>'Building Prop &amp; Tariffs'!$U$15</f>
        <v>20</v>
      </c>
      <c r="BR114" s="10">
        <f>'Building Prop &amp; Tariffs'!$V$15</f>
        <v>20</v>
      </c>
      <c r="BS114" s="10">
        <f>'Building Prop &amp; Tariffs'!$W$15</f>
        <v>20</v>
      </c>
      <c r="BT114" s="10">
        <f>'Building Prop &amp; Tariffs'!$X$15</f>
        <v>2</v>
      </c>
      <c r="BU114" s="11">
        <f>'Building Prop &amp; Tariffs'!$Y$15</f>
        <v>0</v>
      </c>
      <c r="BY114" s="170"/>
      <c r="BZ114" s="1" t="s">
        <v>37</v>
      </c>
      <c r="CB114" s="9"/>
      <c r="CC114" s="9"/>
      <c r="CD114" s="9"/>
      <c r="CE114" s="9"/>
      <c r="CF114" s="10">
        <f>'Building Prop &amp; Tariffs'!$U$15</f>
        <v>20</v>
      </c>
      <c r="CG114" s="10">
        <f>'Building Prop &amp; Tariffs'!$V$15</f>
        <v>20</v>
      </c>
      <c r="CH114" s="10">
        <f>'Building Prop &amp; Tariffs'!$W$15</f>
        <v>20</v>
      </c>
      <c r="CI114" s="10">
        <f>'Building Prop &amp; Tariffs'!$X$15</f>
        <v>2</v>
      </c>
      <c r="CJ114" s="11">
        <f>'Building Prop &amp; Tariffs'!$Y$15</f>
        <v>0</v>
      </c>
      <c r="CN114" s="170"/>
      <c r="CO114" s="1" t="s">
        <v>37</v>
      </c>
      <c r="CQ114" s="9"/>
      <c r="CR114" s="9"/>
      <c r="CS114" s="9"/>
      <c r="CT114" s="9"/>
      <c r="CU114" s="10">
        <f>'Building Prop &amp; Tariffs'!$U$15</f>
        <v>20</v>
      </c>
      <c r="CV114" s="10">
        <f>'Building Prop &amp; Tariffs'!$V$15</f>
        <v>20</v>
      </c>
      <c r="CW114" s="10">
        <f>'Building Prop &amp; Tariffs'!$W$15</f>
        <v>20</v>
      </c>
      <c r="CX114" s="10">
        <f>'Building Prop &amp; Tariffs'!$X$15</f>
        <v>2</v>
      </c>
      <c r="CY114" s="11">
        <f>'Building Prop &amp; Tariffs'!$Y$15</f>
        <v>0</v>
      </c>
      <c r="DC114" s="170"/>
      <c r="DD114" s="1" t="s">
        <v>37</v>
      </c>
      <c r="DF114" s="9"/>
      <c r="DG114" s="9"/>
      <c r="DH114" s="9"/>
      <c r="DI114" s="9"/>
      <c r="DJ114" s="10">
        <f>'Building Prop &amp; Tariffs'!$U$15</f>
        <v>20</v>
      </c>
      <c r="DK114" s="10">
        <f>'Building Prop &amp; Tariffs'!$V$15</f>
        <v>20</v>
      </c>
      <c r="DL114" s="10">
        <f>'Building Prop &amp; Tariffs'!$W$15</f>
        <v>20</v>
      </c>
      <c r="DM114" s="10">
        <f>'Building Prop &amp; Tariffs'!$X$15</f>
        <v>2</v>
      </c>
      <c r="DN114" s="11">
        <f>'Building Prop &amp; Tariffs'!$Y$15</f>
        <v>0</v>
      </c>
      <c r="DR114" s="170"/>
      <c r="DS114" s="1" t="s">
        <v>37</v>
      </c>
      <c r="DU114" s="9"/>
      <c r="DV114" s="9"/>
      <c r="DW114" s="9"/>
      <c r="DX114" s="9"/>
      <c r="DY114" s="10">
        <f>'Building Prop &amp; Tariffs'!$U$15</f>
        <v>20</v>
      </c>
      <c r="DZ114" s="10">
        <f>'Building Prop &amp; Tariffs'!$V$15</f>
        <v>20</v>
      </c>
      <c r="EA114" s="10">
        <f>'Building Prop &amp; Tariffs'!$W$15</f>
        <v>20</v>
      </c>
      <c r="EB114" s="10">
        <f>'Building Prop &amp; Tariffs'!$X$15</f>
        <v>2</v>
      </c>
      <c r="EC114" s="11">
        <f>'Building Prop &amp; Tariffs'!$Y$15</f>
        <v>0</v>
      </c>
      <c r="EG114" s="170"/>
      <c r="EH114" s="1" t="s">
        <v>37</v>
      </c>
      <c r="EJ114" s="9"/>
      <c r="EK114" s="9"/>
      <c r="EL114" s="9"/>
      <c r="EM114" s="9"/>
      <c r="EN114" s="10">
        <f>'Building Prop &amp; Tariffs'!$U$15</f>
        <v>20</v>
      </c>
      <c r="EO114" s="10">
        <f>'Building Prop &amp; Tariffs'!$V$15</f>
        <v>20</v>
      </c>
      <c r="EP114" s="10">
        <f>'Building Prop &amp; Tariffs'!$W$15</f>
        <v>20</v>
      </c>
      <c r="EQ114" s="10">
        <f>'Building Prop &amp; Tariffs'!$X$15</f>
        <v>2</v>
      </c>
      <c r="ER114" s="11">
        <f>'Building Prop &amp; Tariffs'!$Y$15</f>
        <v>0</v>
      </c>
      <c r="EV114" s="170"/>
      <c r="EW114" s="1" t="s">
        <v>37</v>
      </c>
      <c r="EY114" s="9"/>
      <c r="EZ114" s="9"/>
      <c r="FA114" s="9"/>
      <c r="FB114" s="9"/>
      <c r="FC114" s="10">
        <f>'Building Prop &amp; Tariffs'!$U$15</f>
        <v>20</v>
      </c>
      <c r="FD114" s="10">
        <f>'Building Prop &amp; Tariffs'!$V$15</f>
        <v>20</v>
      </c>
      <c r="FE114" s="10">
        <f>'Building Prop &amp; Tariffs'!$W$15</f>
        <v>20</v>
      </c>
      <c r="FF114" s="10">
        <f>'Building Prop &amp; Tariffs'!$X$15</f>
        <v>2</v>
      </c>
      <c r="FG114" s="11">
        <f>'Building Prop &amp; Tariffs'!$Y$15</f>
        <v>0</v>
      </c>
      <c r="FK114" s="170"/>
      <c r="FL114" s="1" t="s">
        <v>37</v>
      </c>
      <c r="FN114" s="9"/>
      <c r="FO114" s="9"/>
      <c r="FP114" s="9"/>
      <c r="FQ114" s="9"/>
      <c r="FR114" s="10">
        <f>'Building Prop &amp; Tariffs'!$U$15</f>
        <v>20</v>
      </c>
      <c r="FS114" s="10">
        <f>'Building Prop &amp; Tariffs'!$V$15</f>
        <v>20</v>
      </c>
      <c r="FT114" s="10">
        <f>'Building Prop &amp; Tariffs'!$W$15</f>
        <v>20</v>
      </c>
      <c r="FU114" s="10">
        <f>'Building Prop &amp; Tariffs'!$X$15</f>
        <v>2</v>
      </c>
      <c r="FV114" s="11">
        <f>'Building Prop &amp; Tariffs'!$Y$15</f>
        <v>0</v>
      </c>
      <c r="FZ114" s="167"/>
    </row>
    <row r="115" spans="2:182" x14ac:dyDescent="0.2">
      <c r="B115" s="170"/>
      <c r="C115" s="1" t="s">
        <v>38</v>
      </c>
      <c r="E115" s="9"/>
      <c r="F115" s="9"/>
      <c r="G115" s="9"/>
      <c r="H115" s="9"/>
      <c r="I115" s="10">
        <f>'Building Prop &amp; Tariffs'!$U$16</f>
        <v>2</v>
      </c>
      <c r="J115" s="10">
        <f>'Building Prop &amp; Tariffs'!$V$16</f>
        <v>2</v>
      </c>
      <c r="K115" s="10">
        <f>'Building Prop &amp; Tariffs'!$W$16</f>
        <v>10</v>
      </c>
      <c r="L115" s="10">
        <f>'Building Prop &amp; Tariffs'!$X$16</f>
        <v>2</v>
      </c>
      <c r="M115" s="11">
        <f>'Building Prop &amp; Tariffs'!$Y$16</f>
        <v>0</v>
      </c>
      <c r="Q115" s="170"/>
      <c r="R115" s="1" t="s">
        <v>38</v>
      </c>
      <c r="T115" s="9"/>
      <c r="U115" s="9"/>
      <c r="V115" s="9"/>
      <c r="W115" s="9"/>
      <c r="X115" s="10">
        <f>'Building Prop &amp; Tariffs'!$U$16</f>
        <v>2</v>
      </c>
      <c r="Y115" s="10">
        <f>'Building Prop &amp; Tariffs'!$V$16</f>
        <v>2</v>
      </c>
      <c r="Z115" s="10">
        <f>'Building Prop &amp; Tariffs'!$W$16</f>
        <v>10</v>
      </c>
      <c r="AA115" s="10">
        <f>'Building Prop &amp; Tariffs'!$X$16</f>
        <v>2</v>
      </c>
      <c r="AB115" s="11">
        <f>'Building Prop &amp; Tariffs'!$Y$16</f>
        <v>0</v>
      </c>
      <c r="AF115" s="170"/>
      <c r="AG115" s="1" t="s">
        <v>38</v>
      </c>
      <c r="AI115" s="9"/>
      <c r="AJ115" s="9"/>
      <c r="AK115" s="9"/>
      <c r="AL115" s="9"/>
      <c r="AM115" s="10">
        <f>'Building Prop &amp; Tariffs'!$U$16</f>
        <v>2</v>
      </c>
      <c r="AN115" s="10">
        <f>'Building Prop &amp; Tariffs'!$V$16</f>
        <v>2</v>
      </c>
      <c r="AO115" s="10">
        <f>'Building Prop &amp; Tariffs'!$W$16</f>
        <v>10</v>
      </c>
      <c r="AP115" s="10">
        <f>'Building Prop &amp; Tariffs'!$X$16</f>
        <v>2</v>
      </c>
      <c r="AQ115" s="11">
        <f>'Building Prop &amp; Tariffs'!$Y$16</f>
        <v>0</v>
      </c>
      <c r="AU115" s="170"/>
      <c r="AV115" s="1" t="s">
        <v>38</v>
      </c>
      <c r="AX115" s="9"/>
      <c r="AY115" s="9"/>
      <c r="AZ115" s="9"/>
      <c r="BA115" s="9"/>
      <c r="BB115" s="10">
        <f>'Building Prop &amp; Tariffs'!$U$16</f>
        <v>2</v>
      </c>
      <c r="BC115" s="10">
        <f>'Building Prop &amp; Tariffs'!$V$16</f>
        <v>2</v>
      </c>
      <c r="BD115" s="10">
        <f>'Building Prop &amp; Tariffs'!$W$16</f>
        <v>10</v>
      </c>
      <c r="BE115" s="10">
        <f>'Building Prop &amp; Tariffs'!$X$16</f>
        <v>2</v>
      </c>
      <c r="BF115" s="11">
        <f>'Building Prop &amp; Tariffs'!$Y$16</f>
        <v>0</v>
      </c>
      <c r="BJ115" s="170"/>
      <c r="BK115" s="1" t="s">
        <v>38</v>
      </c>
      <c r="BM115" s="9"/>
      <c r="BN115" s="9"/>
      <c r="BO115" s="9"/>
      <c r="BP115" s="9"/>
      <c r="BQ115" s="10">
        <f>'Building Prop &amp; Tariffs'!$U$16</f>
        <v>2</v>
      </c>
      <c r="BR115" s="10">
        <f>'Building Prop &amp; Tariffs'!$V$16</f>
        <v>2</v>
      </c>
      <c r="BS115" s="10">
        <f>'Building Prop &amp; Tariffs'!$W$16</f>
        <v>10</v>
      </c>
      <c r="BT115" s="10">
        <f>'Building Prop &amp; Tariffs'!$X$16</f>
        <v>2</v>
      </c>
      <c r="BU115" s="11">
        <f>'Building Prop &amp; Tariffs'!$Y$16</f>
        <v>0</v>
      </c>
      <c r="BY115" s="170"/>
      <c r="BZ115" s="1" t="s">
        <v>38</v>
      </c>
      <c r="CB115" s="9"/>
      <c r="CC115" s="9"/>
      <c r="CD115" s="9"/>
      <c r="CE115" s="9"/>
      <c r="CF115" s="10">
        <f>'Building Prop &amp; Tariffs'!$U$16</f>
        <v>2</v>
      </c>
      <c r="CG115" s="10">
        <f>'Building Prop &amp; Tariffs'!$V$16</f>
        <v>2</v>
      </c>
      <c r="CH115" s="10">
        <f>'Building Prop &amp; Tariffs'!$W$16</f>
        <v>10</v>
      </c>
      <c r="CI115" s="10">
        <f>'Building Prop &amp; Tariffs'!$X$16</f>
        <v>2</v>
      </c>
      <c r="CJ115" s="11">
        <f>'Building Prop &amp; Tariffs'!$Y$16</f>
        <v>0</v>
      </c>
      <c r="CN115" s="170"/>
      <c r="CO115" s="1" t="s">
        <v>38</v>
      </c>
      <c r="CQ115" s="9"/>
      <c r="CR115" s="9"/>
      <c r="CS115" s="9"/>
      <c r="CT115" s="9"/>
      <c r="CU115" s="10">
        <f>'Building Prop &amp; Tariffs'!$U$16</f>
        <v>2</v>
      </c>
      <c r="CV115" s="10">
        <f>'Building Prop &amp; Tariffs'!$V$16</f>
        <v>2</v>
      </c>
      <c r="CW115" s="10">
        <f>'Building Prop &amp; Tariffs'!$W$16</f>
        <v>10</v>
      </c>
      <c r="CX115" s="10">
        <f>'Building Prop &amp; Tariffs'!$X$16</f>
        <v>2</v>
      </c>
      <c r="CY115" s="11">
        <f>'Building Prop &amp; Tariffs'!$Y$16</f>
        <v>0</v>
      </c>
      <c r="DC115" s="170"/>
      <c r="DD115" s="1" t="s">
        <v>38</v>
      </c>
      <c r="DF115" s="9"/>
      <c r="DG115" s="9"/>
      <c r="DH115" s="9"/>
      <c r="DI115" s="9"/>
      <c r="DJ115" s="10">
        <f>'Building Prop &amp; Tariffs'!$U$16</f>
        <v>2</v>
      </c>
      <c r="DK115" s="10">
        <f>'Building Prop &amp; Tariffs'!$V$16</f>
        <v>2</v>
      </c>
      <c r="DL115" s="10">
        <f>'Building Prop &amp; Tariffs'!$W$16</f>
        <v>10</v>
      </c>
      <c r="DM115" s="10">
        <f>'Building Prop &amp; Tariffs'!$X$16</f>
        <v>2</v>
      </c>
      <c r="DN115" s="11">
        <f>'Building Prop &amp; Tariffs'!$Y$16</f>
        <v>0</v>
      </c>
      <c r="DR115" s="170"/>
      <c r="DS115" s="1" t="s">
        <v>38</v>
      </c>
      <c r="DU115" s="9"/>
      <c r="DV115" s="9"/>
      <c r="DW115" s="9"/>
      <c r="DX115" s="9"/>
      <c r="DY115" s="10">
        <f>'Building Prop &amp; Tariffs'!$U$16</f>
        <v>2</v>
      </c>
      <c r="DZ115" s="10">
        <f>'Building Prop &amp; Tariffs'!$V$16</f>
        <v>2</v>
      </c>
      <c r="EA115" s="10">
        <f>'Building Prop &amp; Tariffs'!$W$16</f>
        <v>10</v>
      </c>
      <c r="EB115" s="10">
        <f>'Building Prop &amp; Tariffs'!$X$16</f>
        <v>2</v>
      </c>
      <c r="EC115" s="11">
        <f>'Building Prop &amp; Tariffs'!$Y$16</f>
        <v>0</v>
      </c>
      <c r="EG115" s="170"/>
      <c r="EH115" s="1" t="s">
        <v>38</v>
      </c>
      <c r="EJ115" s="9"/>
      <c r="EK115" s="9"/>
      <c r="EL115" s="9"/>
      <c r="EM115" s="9"/>
      <c r="EN115" s="10">
        <f>'Building Prop &amp; Tariffs'!$U$16</f>
        <v>2</v>
      </c>
      <c r="EO115" s="10">
        <f>'Building Prop &amp; Tariffs'!$V$16</f>
        <v>2</v>
      </c>
      <c r="EP115" s="10">
        <f>'Building Prop &amp; Tariffs'!$W$16</f>
        <v>10</v>
      </c>
      <c r="EQ115" s="10">
        <f>'Building Prop &amp; Tariffs'!$X$16</f>
        <v>2</v>
      </c>
      <c r="ER115" s="11">
        <f>'Building Prop &amp; Tariffs'!$Y$16</f>
        <v>0</v>
      </c>
      <c r="EV115" s="170"/>
      <c r="EW115" s="1" t="s">
        <v>38</v>
      </c>
      <c r="EY115" s="9"/>
      <c r="EZ115" s="9"/>
      <c r="FA115" s="9"/>
      <c r="FB115" s="9"/>
      <c r="FC115" s="10">
        <f>'Building Prop &amp; Tariffs'!$U$16</f>
        <v>2</v>
      </c>
      <c r="FD115" s="10">
        <f>'Building Prop &amp; Tariffs'!$V$16</f>
        <v>2</v>
      </c>
      <c r="FE115" s="10">
        <f>'Building Prop &amp; Tariffs'!$W$16</f>
        <v>10</v>
      </c>
      <c r="FF115" s="10">
        <f>'Building Prop &amp; Tariffs'!$X$16</f>
        <v>2</v>
      </c>
      <c r="FG115" s="11">
        <f>'Building Prop &amp; Tariffs'!$Y$16</f>
        <v>0</v>
      </c>
      <c r="FK115" s="170"/>
      <c r="FL115" s="1" t="s">
        <v>38</v>
      </c>
      <c r="FN115" s="9"/>
      <c r="FO115" s="9"/>
      <c r="FP115" s="9"/>
      <c r="FQ115" s="9"/>
      <c r="FR115" s="10">
        <f>'Building Prop &amp; Tariffs'!$U$16</f>
        <v>2</v>
      </c>
      <c r="FS115" s="10">
        <f>'Building Prop &amp; Tariffs'!$V$16</f>
        <v>2</v>
      </c>
      <c r="FT115" s="10">
        <f>'Building Prop &amp; Tariffs'!$W$16</f>
        <v>10</v>
      </c>
      <c r="FU115" s="10">
        <f>'Building Prop &amp; Tariffs'!$X$16</f>
        <v>2</v>
      </c>
      <c r="FV115" s="11">
        <f>'Building Prop &amp; Tariffs'!$Y$16</f>
        <v>0</v>
      </c>
      <c r="FZ115" s="167"/>
    </row>
    <row r="116" spans="2:182" x14ac:dyDescent="0.2">
      <c r="B116" s="170"/>
      <c r="C116" s="1" t="s">
        <v>20</v>
      </c>
      <c r="E116" s="10">
        <f>'Building Prop &amp; Tariffs'!$Q$17</f>
        <v>40</v>
      </c>
      <c r="F116" s="10">
        <f>'Building Prop &amp; Tariffs'!$R$17</f>
        <v>130</v>
      </c>
      <c r="G116" s="10">
        <f>'Building Prop &amp; Tariffs'!$S$17</f>
        <v>20</v>
      </c>
      <c r="H116" s="10">
        <f>'Building Prop &amp; Tariffs'!$T$17</f>
        <v>2</v>
      </c>
      <c r="I116" s="12"/>
      <c r="J116" s="12">
        <f>'Building Prop &amp; Tariffs'!$V$17</f>
        <v>100</v>
      </c>
      <c r="K116" s="12">
        <f>'Building Prop &amp; Tariffs'!$W$17</f>
        <v>0</v>
      </c>
      <c r="L116" s="12">
        <f>'Building Prop &amp; Tariffs'!$X$17</f>
        <v>0</v>
      </c>
      <c r="M116" s="11">
        <f>'Building Prop &amp; Tariffs'!$Y$17</f>
        <v>0</v>
      </c>
      <c r="Q116" s="170"/>
      <c r="R116" s="1" t="s">
        <v>20</v>
      </c>
      <c r="T116" s="10">
        <f>'Building Prop &amp; Tariffs'!$Q$17</f>
        <v>40</v>
      </c>
      <c r="U116" s="10">
        <f>'Building Prop &amp; Tariffs'!$R$17</f>
        <v>130</v>
      </c>
      <c r="V116" s="10">
        <f>'Building Prop &amp; Tariffs'!$S$17</f>
        <v>20</v>
      </c>
      <c r="W116" s="10">
        <f>'Building Prop &amp; Tariffs'!$T$17</f>
        <v>2</v>
      </c>
      <c r="X116" s="12"/>
      <c r="Y116" s="12">
        <f>'Building Prop &amp; Tariffs'!$V$17</f>
        <v>100</v>
      </c>
      <c r="Z116" s="12">
        <f>'Building Prop &amp; Tariffs'!$W$17</f>
        <v>0</v>
      </c>
      <c r="AA116" s="12">
        <f>'Building Prop &amp; Tariffs'!$X$17</f>
        <v>0</v>
      </c>
      <c r="AB116" s="11">
        <f>'Building Prop &amp; Tariffs'!$Y$17</f>
        <v>0</v>
      </c>
      <c r="AF116" s="170"/>
      <c r="AG116" s="1" t="s">
        <v>20</v>
      </c>
      <c r="AI116" s="10">
        <f>'Building Prop &amp; Tariffs'!$Q$17</f>
        <v>40</v>
      </c>
      <c r="AJ116" s="10">
        <f>'Building Prop &amp; Tariffs'!$R$17</f>
        <v>130</v>
      </c>
      <c r="AK116" s="10">
        <f>'Building Prop &amp; Tariffs'!$S$17</f>
        <v>20</v>
      </c>
      <c r="AL116" s="10">
        <f>'Building Prop &amp; Tariffs'!$T$17</f>
        <v>2</v>
      </c>
      <c r="AM116" s="12"/>
      <c r="AN116" s="12">
        <f>'Building Prop &amp; Tariffs'!$V$17</f>
        <v>100</v>
      </c>
      <c r="AO116" s="12">
        <f>'Building Prop &amp; Tariffs'!$W$17</f>
        <v>0</v>
      </c>
      <c r="AP116" s="12">
        <f>'Building Prop &amp; Tariffs'!$X$17</f>
        <v>0</v>
      </c>
      <c r="AQ116" s="11">
        <f>'Building Prop &amp; Tariffs'!$Y$17</f>
        <v>0</v>
      </c>
      <c r="AU116" s="170"/>
      <c r="AV116" s="1" t="s">
        <v>20</v>
      </c>
      <c r="AX116" s="10">
        <f>'Building Prop &amp; Tariffs'!$Q$17</f>
        <v>40</v>
      </c>
      <c r="AY116" s="10">
        <f>'Building Prop &amp; Tariffs'!$R$17</f>
        <v>130</v>
      </c>
      <c r="AZ116" s="10">
        <f>'Building Prop &amp; Tariffs'!$S$17</f>
        <v>20</v>
      </c>
      <c r="BA116" s="10">
        <f>'Building Prop &amp; Tariffs'!$T$17</f>
        <v>2</v>
      </c>
      <c r="BB116" s="12"/>
      <c r="BC116" s="12">
        <f>'Building Prop &amp; Tariffs'!$V$17</f>
        <v>100</v>
      </c>
      <c r="BD116" s="12">
        <f>'Building Prop &amp; Tariffs'!$W$17</f>
        <v>0</v>
      </c>
      <c r="BE116" s="12">
        <f>'Building Prop &amp; Tariffs'!$X$17</f>
        <v>0</v>
      </c>
      <c r="BF116" s="11">
        <f>'Building Prop &amp; Tariffs'!$Y$17</f>
        <v>0</v>
      </c>
      <c r="BJ116" s="170"/>
      <c r="BK116" s="1" t="s">
        <v>20</v>
      </c>
      <c r="BM116" s="10">
        <f>'Building Prop &amp; Tariffs'!$Q$17</f>
        <v>40</v>
      </c>
      <c r="BN116" s="10">
        <f>'Building Prop &amp; Tariffs'!$R$17</f>
        <v>130</v>
      </c>
      <c r="BO116" s="10">
        <f>'Building Prop &amp; Tariffs'!$S$17</f>
        <v>20</v>
      </c>
      <c r="BP116" s="10">
        <f>'Building Prop &amp; Tariffs'!$T$17</f>
        <v>2</v>
      </c>
      <c r="BQ116" s="12"/>
      <c r="BR116" s="12">
        <f>'Building Prop &amp; Tariffs'!$V$17</f>
        <v>100</v>
      </c>
      <c r="BS116" s="12">
        <f>'Building Prop &amp; Tariffs'!$W$17</f>
        <v>0</v>
      </c>
      <c r="BT116" s="12">
        <f>'Building Prop &amp; Tariffs'!$X$17</f>
        <v>0</v>
      </c>
      <c r="BU116" s="11">
        <f>'Building Prop &amp; Tariffs'!$Y$17</f>
        <v>0</v>
      </c>
      <c r="BY116" s="170"/>
      <c r="BZ116" s="1" t="s">
        <v>20</v>
      </c>
      <c r="CB116" s="10">
        <f>'Building Prop &amp; Tariffs'!$Q$17</f>
        <v>40</v>
      </c>
      <c r="CC116" s="10">
        <f>'Building Prop &amp; Tariffs'!$R$17</f>
        <v>130</v>
      </c>
      <c r="CD116" s="10">
        <f>'Building Prop &amp; Tariffs'!$S$17</f>
        <v>20</v>
      </c>
      <c r="CE116" s="10">
        <f>'Building Prop &amp; Tariffs'!$T$17</f>
        <v>2</v>
      </c>
      <c r="CF116" s="12"/>
      <c r="CG116" s="12">
        <f>'Building Prop &amp; Tariffs'!$V$17</f>
        <v>100</v>
      </c>
      <c r="CH116" s="12">
        <f>'Building Prop &amp; Tariffs'!$W$17</f>
        <v>0</v>
      </c>
      <c r="CI116" s="12">
        <f>'Building Prop &amp; Tariffs'!$X$17</f>
        <v>0</v>
      </c>
      <c r="CJ116" s="11">
        <f>'Building Prop &amp; Tariffs'!$Y$17</f>
        <v>0</v>
      </c>
      <c r="CN116" s="170"/>
      <c r="CO116" s="1" t="s">
        <v>20</v>
      </c>
      <c r="CQ116" s="10">
        <f>'Building Prop &amp; Tariffs'!$Q$17</f>
        <v>40</v>
      </c>
      <c r="CR116" s="10">
        <f>'Building Prop &amp; Tariffs'!$R$17</f>
        <v>130</v>
      </c>
      <c r="CS116" s="10">
        <f>'Building Prop &amp; Tariffs'!$S$17</f>
        <v>20</v>
      </c>
      <c r="CT116" s="10">
        <f>'Building Prop &amp; Tariffs'!$T$17</f>
        <v>2</v>
      </c>
      <c r="CU116" s="12"/>
      <c r="CV116" s="12">
        <f>'Building Prop &amp; Tariffs'!$V$17</f>
        <v>100</v>
      </c>
      <c r="CW116" s="12">
        <f>'Building Prop &amp; Tariffs'!$W$17</f>
        <v>0</v>
      </c>
      <c r="CX116" s="12">
        <f>'Building Prop &amp; Tariffs'!$X$17</f>
        <v>0</v>
      </c>
      <c r="CY116" s="11">
        <f>'Building Prop &amp; Tariffs'!$Y$17</f>
        <v>0</v>
      </c>
      <c r="DC116" s="170"/>
      <c r="DD116" s="1" t="s">
        <v>20</v>
      </c>
      <c r="DF116" s="10">
        <f>'Building Prop &amp; Tariffs'!$Q$17</f>
        <v>40</v>
      </c>
      <c r="DG116" s="10">
        <f>'Building Prop &amp; Tariffs'!$R$17</f>
        <v>130</v>
      </c>
      <c r="DH116" s="10">
        <f>'Building Prop &amp; Tariffs'!$S$17</f>
        <v>20</v>
      </c>
      <c r="DI116" s="10">
        <f>'Building Prop &amp; Tariffs'!$T$17</f>
        <v>2</v>
      </c>
      <c r="DJ116" s="12"/>
      <c r="DK116" s="12">
        <f>'Building Prop &amp; Tariffs'!$V$17</f>
        <v>100</v>
      </c>
      <c r="DL116" s="12">
        <f>'Building Prop &amp; Tariffs'!$W$17</f>
        <v>0</v>
      </c>
      <c r="DM116" s="12">
        <f>'Building Prop &amp; Tariffs'!$X$17</f>
        <v>0</v>
      </c>
      <c r="DN116" s="11">
        <f>'Building Prop &amp; Tariffs'!$Y$17</f>
        <v>0</v>
      </c>
      <c r="DR116" s="170"/>
      <c r="DS116" s="1" t="s">
        <v>20</v>
      </c>
      <c r="DU116" s="10">
        <f>'Building Prop &amp; Tariffs'!$Q$17</f>
        <v>40</v>
      </c>
      <c r="DV116" s="10">
        <f>'Building Prop &amp; Tariffs'!$R$17</f>
        <v>130</v>
      </c>
      <c r="DW116" s="10">
        <f>'Building Prop &amp; Tariffs'!$S$17</f>
        <v>20</v>
      </c>
      <c r="DX116" s="10">
        <f>'Building Prop &amp; Tariffs'!$T$17</f>
        <v>2</v>
      </c>
      <c r="DY116" s="12"/>
      <c r="DZ116" s="12">
        <f>'Building Prop &amp; Tariffs'!$V$17</f>
        <v>100</v>
      </c>
      <c r="EA116" s="12">
        <f>'Building Prop &amp; Tariffs'!$W$17</f>
        <v>0</v>
      </c>
      <c r="EB116" s="12">
        <f>'Building Prop &amp; Tariffs'!$X$17</f>
        <v>0</v>
      </c>
      <c r="EC116" s="11">
        <f>'Building Prop &amp; Tariffs'!$Y$17</f>
        <v>0</v>
      </c>
      <c r="EG116" s="170"/>
      <c r="EH116" s="1" t="s">
        <v>20</v>
      </c>
      <c r="EJ116" s="10">
        <f>'Building Prop &amp; Tariffs'!$Q$17</f>
        <v>40</v>
      </c>
      <c r="EK116" s="10">
        <f>'Building Prop &amp; Tariffs'!$R$17</f>
        <v>130</v>
      </c>
      <c r="EL116" s="10">
        <f>'Building Prop &amp; Tariffs'!$S$17</f>
        <v>20</v>
      </c>
      <c r="EM116" s="10">
        <f>'Building Prop &amp; Tariffs'!$T$17</f>
        <v>2</v>
      </c>
      <c r="EN116" s="12"/>
      <c r="EO116" s="12">
        <f>'Building Prop &amp; Tariffs'!$V$17</f>
        <v>100</v>
      </c>
      <c r="EP116" s="12">
        <f>'Building Prop &amp; Tariffs'!$W$17</f>
        <v>0</v>
      </c>
      <c r="EQ116" s="12">
        <f>'Building Prop &amp; Tariffs'!$X$17</f>
        <v>0</v>
      </c>
      <c r="ER116" s="11">
        <f>'Building Prop &amp; Tariffs'!$Y$17</f>
        <v>0</v>
      </c>
      <c r="EV116" s="170"/>
      <c r="EW116" s="1" t="s">
        <v>20</v>
      </c>
      <c r="EY116" s="10">
        <f>'Building Prop &amp; Tariffs'!$Q$17</f>
        <v>40</v>
      </c>
      <c r="EZ116" s="10">
        <f>'Building Prop &amp; Tariffs'!$R$17</f>
        <v>130</v>
      </c>
      <c r="FA116" s="10">
        <f>'Building Prop &amp; Tariffs'!$S$17</f>
        <v>20</v>
      </c>
      <c r="FB116" s="10">
        <f>'Building Prop &amp; Tariffs'!$T$17</f>
        <v>2</v>
      </c>
      <c r="FC116" s="12"/>
      <c r="FD116" s="12">
        <f>'Building Prop &amp; Tariffs'!$V$17</f>
        <v>100</v>
      </c>
      <c r="FE116" s="12">
        <f>'Building Prop &amp; Tariffs'!$W$17</f>
        <v>0</v>
      </c>
      <c r="FF116" s="12">
        <f>'Building Prop &amp; Tariffs'!$X$17</f>
        <v>0</v>
      </c>
      <c r="FG116" s="11">
        <f>'Building Prop &amp; Tariffs'!$Y$17</f>
        <v>0</v>
      </c>
      <c r="FK116" s="170"/>
      <c r="FL116" s="1" t="s">
        <v>20</v>
      </c>
      <c r="FN116" s="10">
        <f>'Building Prop &amp; Tariffs'!$Q$17</f>
        <v>40</v>
      </c>
      <c r="FO116" s="10">
        <f>'Building Prop &amp; Tariffs'!$R$17</f>
        <v>130</v>
      </c>
      <c r="FP116" s="10">
        <f>'Building Prop &amp; Tariffs'!$S$17</f>
        <v>20</v>
      </c>
      <c r="FQ116" s="10">
        <f>'Building Prop &amp; Tariffs'!$T$17</f>
        <v>2</v>
      </c>
      <c r="FR116" s="12"/>
      <c r="FS116" s="12">
        <f>'Building Prop &amp; Tariffs'!$V$17</f>
        <v>100</v>
      </c>
      <c r="FT116" s="12">
        <f>'Building Prop &amp; Tariffs'!$W$17</f>
        <v>0</v>
      </c>
      <c r="FU116" s="12">
        <f>'Building Prop &amp; Tariffs'!$X$17</f>
        <v>0</v>
      </c>
      <c r="FV116" s="11">
        <f>'Building Prop &amp; Tariffs'!$Y$17</f>
        <v>0</v>
      </c>
      <c r="FZ116" s="167"/>
    </row>
    <row r="117" spans="2:182" x14ac:dyDescent="0.2">
      <c r="B117" s="170"/>
      <c r="C117" s="1" t="s">
        <v>21</v>
      </c>
      <c r="E117" s="10">
        <f>'Building Prop &amp; Tariffs'!$Q$18</f>
        <v>100</v>
      </c>
      <c r="F117" s="10">
        <f>'Building Prop &amp; Tariffs'!$R$18</f>
        <v>0</v>
      </c>
      <c r="G117" s="10">
        <f>'Building Prop &amp; Tariffs'!$S$18</f>
        <v>20</v>
      </c>
      <c r="H117" s="10">
        <f>'Building Prop &amp; Tariffs'!$T$18</f>
        <v>2</v>
      </c>
      <c r="I117" s="12">
        <f>'Building Prop &amp; Tariffs'!$U$18</f>
        <v>100</v>
      </c>
      <c r="J117" s="12"/>
      <c r="K117" s="12">
        <f>'Building Prop &amp; Tariffs'!$W$18</f>
        <v>100</v>
      </c>
      <c r="L117" s="12">
        <f>'Building Prop &amp; Tariffs'!$X$18</f>
        <v>0</v>
      </c>
      <c r="M117" s="11">
        <f>'Building Prop &amp; Tariffs'!$Y$18</f>
        <v>0</v>
      </c>
      <c r="Q117" s="170"/>
      <c r="R117" s="1" t="s">
        <v>21</v>
      </c>
      <c r="T117" s="10">
        <f>'Building Prop &amp; Tariffs'!$Q$18</f>
        <v>100</v>
      </c>
      <c r="U117" s="10">
        <f>'Building Prop &amp; Tariffs'!$R$18</f>
        <v>0</v>
      </c>
      <c r="V117" s="10">
        <f>'Building Prop &amp; Tariffs'!$S$18</f>
        <v>20</v>
      </c>
      <c r="W117" s="10">
        <f>'Building Prop &amp; Tariffs'!$T$18</f>
        <v>2</v>
      </c>
      <c r="X117" s="12">
        <f>'Building Prop &amp; Tariffs'!$U$18</f>
        <v>100</v>
      </c>
      <c r="Y117" s="12"/>
      <c r="Z117" s="12">
        <f>'Building Prop &amp; Tariffs'!$W$18</f>
        <v>100</v>
      </c>
      <c r="AA117" s="12">
        <f>'Building Prop &amp; Tariffs'!$X$18</f>
        <v>0</v>
      </c>
      <c r="AB117" s="11">
        <f>'Building Prop &amp; Tariffs'!$Y$18</f>
        <v>0</v>
      </c>
      <c r="AF117" s="170"/>
      <c r="AG117" s="1" t="s">
        <v>21</v>
      </c>
      <c r="AI117" s="10">
        <f>'Building Prop &amp; Tariffs'!$Q$18</f>
        <v>100</v>
      </c>
      <c r="AJ117" s="10">
        <f>'Building Prop &amp; Tariffs'!$R$18</f>
        <v>0</v>
      </c>
      <c r="AK117" s="10">
        <f>'Building Prop &amp; Tariffs'!$S$18</f>
        <v>20</v>
      </c>
      <c r="AL117" s="10">
        <f>'Building Prop &amp; Tariffs'!$T$18</f>
        <v>2</v>
      </c>
      <c r="AM117" s="12">
        <f>'Building Prop &amp; Tariffs'!$U$18</f>
        <v>100</v>
      </c>
      <c r="AN117" s="12"/>
      <c r="AO117" s="12">
        <f>'Building Prop &amp; Tariffs'!$W$18</f>
        <v>100</v>
      </c>
      <c r="AP117" s="12">
        <f>'Building Prop &amp; Tariffs'!$X$18</f>
        <v>0</v>
      </c>
      <c r="AQ117" s="11">
        <f>'Building Prop &amp; Tariffs'!$Y$18</f>
        <v>0</v>
      </c>
      <c r="AU117" s="170"/>
      <c r="AV117" s="1" t="s">
        <v>21</v>
      </c>
      <c r="AX117" s="10">
        <f>'Building Prop &amp; Tariffs'!$Q$18</f>
        <v>100</v>
      </c>
      <c r="AY117" s="10">
        <f>'Building Prop &amp; Tariffs'!$R$18</f>
        <v>0</v>
      </c>
      <c r="AZ117" s="10">
        <f>'Building Prop &amp; Tariffs'!$S$18</f>
        <v>20</v>
      </c>
      <c r="BA117" s="10">
        <f>'Building Prop &amp; Tariffs'!$T$18</f>
        <v>2</v>
      </c>
      <c r="BB117" s="12">
        <f>'Building Prop &amp; Tariffs'!$U$18</f>
        <v>100</v>
      </c>
      <c r="BC117" s="12"/>
      <c r="BD117" s="12">
        <f>'Building Prop &amp; Tariffs'!$W$18</f>
        <v>100</v>
      </c>
      <c r="BE117" s="12">
        <f>'Building Prop &amp; Tariffs'!$X$18</f>
        <v>0</v>
      </c>
      <c r="BF117" s="11">
        <f>'Building Prop &amp; Tariffs'!$Y$18</f>
        <v>0</v>
      </c>
      <c r="BJ117" s="170"/>
      <c r="BK117" s="1" t="s">
        <v>21</v>
      </c>
      <c r="BM117" s="10">
        <f>'Building Prop &amp; Tariffs'!$Q$18</f>
        <v>100</v>
      </c>
      <c r="BN117" s="10">
        <f>'Building Prop &amp; Tariffs'!$R$18</f>
        <v>0</v>
      </c>
      <c r="BO117" s="10">
        <f>'Building Prop &amp; Tariffs'!$S$18</f>
        <v>20</v>
      </c>
      <c r="BP117" s="10">
        <f>'Building Prop &amp; Tariffs'!$T$18</f>
        <v>2</v>
      </c>
      <c r="BQ117" s="12">
        <f>'Building Prop &amp; Tariffs'!$U$18</f>
        <v>100</v>
      </c>
      <c r="BR117" s="12"/>
      <c r="BS117" s="12">
        <f>'Building Prop &amp; Tariffs'!$W$18</f>
        <v>100</v>
      </c>
      <c r="BT117" s="12">
        <f>'Building Prop &amp; Tariffs'!$X$18</f>
        <v>0</v>
      </c>
      <c r="BU117" s="11">
        <f>'Building Prop &amp; Tariffs'!$Y$18</f>
        <v>0</v>
      </c>
      <c r="BY117" s="170"/>
      <c r="BZ117" s="1" t="s">
        <v>21</v>
      </c>
      <c r="CB117" s="10">
        <f>'Building Prop &amp; Tariffs'!$Q$18</f>
        <v>100</v>
      </c>
      <c r="CC117" s="10">
        <f>'Building Prop &amp; Tariffs'!$R$18</f>
        <v>0</v>
      </c>
      <c r="CD117" s="10">
        <f>'Building Prop &amp; Tariffs'!$S$18</f>
        <v>20</v>
      </c>
      <c r="CE117" s="10">
        <f>'Building Prop &amp; Tariffs'!$T$18</f>
        <v>2</v>
      </c>
      <c r="CF117" s="12">
        <f>'Building Prop &amp; Tariffs'!$U$18</f>
        <v>100</v>
      </c>
      <c r="CG117" s="12"/>
      <c r="CH117" s="12">
        <f>'Building Prop &amp; Tariffs'!$W$18</f>
        <v>100</v>
      </c>
      <c r="CI117" s="12">
        <f>'Building Prop &amp; Tariffs'!$X$18</f>
        <v>0</v>
      </c>
      <c r="CJ117" s="11">
        <f>'Building Prop &amp; Tariffs'!$Y$18</f>
        <v>0</v>
      </c>
      <c r="CN117" s="170"/>
      <c r="CO117" s="1" t="s">
        <v>21</v>
      </c>
      <c r="CQ117" s="10">
        <f>'Building Prop &amp; Tariffs'!$Q$18</f>
        <v>100</v>
      </c>
      <c r="CR117" s="10">
        <f>'Building Prop &amp; Tariffs'!$R$18</f>
        <v>0</v>
      </c>
      <c r="CS117" s="10">
        <f>'Building Prop &amp; Tariffs'!$S$18</f>
        <v>20</v>
      </c>
      <c r="CT117" s="10">
        <f>'Building Prop &amp; Tariffs'!$T$18</f>
        <v>2</v>
      </c>
      <c r="CU117" s="12">
        <f>'Building Prop &amp; Tariffs'!$U$18</f>
        <v>100</v>
      </c>
      <c r="CV117" s="12"/>
      <c r="CW117" s="12">
        <f>'Building Prop &amp; Tariffs'!$W$18</f>
        <v>100</v>
      </c>
      <c r="CX117" s="12">
        <f>'Building Prop &amp; Tariffs'!$X$18</f>
        <v>0</v>
      </c>
      <c r="CY117" s="11">
        <f>'Building Prop &amp; Tariffs'!$Y$18</f>
        <v>0</v>
      </c>
      <c r="DC117" s="170"/>
      <c r="DD117" s="1" t="s">
        <v>21</v>
      </c>
      <c r="DF117" s="10">
        <f>'Building Prop &amp; Tariffs'!$Q$18</f>
        <v>100</v>
      </c>
      <c r="DG117" s="10">
        <f>'Building Prop &amp; Tariffs'!$R$18</f>
        <v>0</v>
      </c>
      <c r="DH117" s="10">
        <f>'Building Prop &amp; Tariffs'!$S$18</f>
        <v>20</v>
      </c>
      <c r="DI117" s="10">
        <f>'Building Prop &amp; Tariffs'!$T$18</f>
        <v>2</v>
      </c>
      <c r="DJ117" s="12">
        <f>'Building Prop &amp; Tariffs'!$U$18</f>
        <v>100</v>
      </c>
      <c r="DK117" s="12"/>
      <c r="DL117" s="12">
        <f>'Building Prop &amp; Tariffs'!$W$18</f>
        <v>100</v>
      </c>
      <c r="DM117" s="12">
        <f>'Building Prop &amp; Tariffs'!$X$18</f>
        <v>0</v>
      </c>
      <c r="DN117" s="11">
        <f>'Building Prop &amp; Tariffs'!$Y$18</f>
        <v>0</v>
      </c>
      <c r="DR117" s="170"/>
      <c r="DS117" s="1" t="s">
        <v>21</v>
      </c>
      <c r="DU117" s="10">
        <f>'Building Prop &amp; Tariffs'!$Q$18</f>
        <v>100</v>
      </c>
      <c r="DV117" s="10">
        <f>'Building Prop &amp; Tariffs'!$R$18</f>
        <v>0</v>
      </c>
      <c r="DW117" s="10">
        <f>'Building Prop &amp; Tariffs'!$S$18</f>
        <v>20</v>
      </c>
      <c r="DX117" s="10">
        <f>'Building Prop &amp; Tariffs'!$T$18</f>
        <v>2</v>
      </c>
      <c r="DY117" s="12">
        <f>'Building Prop &amp; Tariffs'!$U$18</f>
        <v>100</v>
      </c>
      <c r="DZ117" s="12"/>
      <c r="EA117" s="12">
        <f>'Building Prop &amp; Tariffs'!$W$18</f>
        <v>100</v>
      </c>
      <c r="EB117" s="12">
        <f>'Building Prop &amp; Tariffs'!$X$18</f>
        <v>0</v>
      </c>
      <c r="EC117" s="11">
        <f>'Building Prop &amp; Tariffs'!$Y$18</f>
        <v>0</v>
      </c>
      <c r="EG117" s="170"/>
      <c r="EH117" s="1" t="s">
        <v>21</v>
      </c>
      <c r="EJ117" s="10">
        <f>'Building Prop &amp; Tariffs'!$Q$18</f>
        <v>100</v>
      </c>
      <c r="EK117" s="10">
        <f>'Building Prop &amp; Tariffs'!$R$18</f>
        <v>0</v>
      </c>
      <c r="EL117" s="10">
        <f>'Building Prop &amp; Tariffs'!$S$18</f>
        <v>20</v>
      </c>
      <c r="EM117" s="10">
        <f>'Building Prop &amp; Tariffs'!$T$18</f>
        <v>2</v>
      </c>
      <c r="EN117" s="12">
        <f>'Building Prop &amp; Tariffs'!$U$18</f>
        <v>100</v>
      </c>
      <c r="EO117" s="12"/>
      <c r="EP117" s="12">
        <f>'Building Prop &amp; Tariffs'!$W$18</f>
        <v>100</v>
      </c>
      <c r="EQ117" s="12">
        <f>'Building Prop &amp; Tariffs'!$X$18</f>
        <v>0</v>
      </c>
      <c r="ER117" s="11">
        <f>'Building Prop &amp; Tariffs'!$Y$18</f>
        <v>0</v>
      </c>
      <c r="EV117" s="170"/>
      <c r="EW117" s="1" t="s">
        <v>21</v>
      </c>
      <c r="EY117" s="10">
        <f>'Building Prop &amp; Tariffs'!$Q$18</f>
        <v>100</v>
      </c>
      <c r="EZ117" s="10">
        <f>'Building Prop &amp; Tariffs'!$R$18</f>
        <v>0</v>
      </c>
      <c r="FA117" s="10">
        <f>'Building Prop &amp; Tariffs'!$S$18</f>
        <v>20</v>
      </c>
      <c r="FB117" s="10">
        <f>'Building Prop &amp; Tariffs'!$T$18</f>
        <v>2</v>
      </c>
      <c r="FC117" s="12">
        <f>'Building Prop &amp; Tariffs'!$U$18</f>
        <v>100</v>
      </c>
      <c r="FD117" s="12"/>
      <c r="FE117" s="12">
        <f>'Building Prop &amp; Tariffs'!$W$18</f>
        <v>100</v>
      </c>
      <c r="FF117" s="12">
        <f>'Building Prop &amp; Tariffs'!$X$18</f>
        <v>0</v>
      </c>
      <c r="FG117" s="11">
        <f>'Building Prop &amp; Tariffs'!$Y$18</f>
        <v>0</v>
      </c>
      <c r="FK117" s="170"/>
      <c r="FL117" s="1" t="s">
        <v>21</v>
      </c>
      <c r="FN117" s="10">
        <f>'Building Prop &amp; Tariffs'!$Q$18</f>
        <v>100</v>
      </c>
      <c r="FO117" s="10">
        <f>'Building Prop &amp; Tariffs'!$R$18</f>
        <v>0</v>
      </c>
      <c r="FP117" s="10">
        <f>'Building Prop &amp; Tariffs'!$S$18</f>
        <v>20</v>
      </c>
      <c r="FQ117" s="10">
        <f>'Building Prop &amp; Tariffs'!$T$18</f>
        <v>2</v>
      </c>
      <c r="FR117" s="12">
        <f>'Building Prop &amp; Tariffs'!$U$18</f>
        <v>100</v>
      </c>
      <c r="FS117" s="12"/>
      <c r="FT117" s="12">
        <f>'Building Prop &amp; Tariffs'!$W$18</f>
        <v>100</v>
      </c>
      <c r="FU117" s="12">
        <f>'Building Prop &amp; Tariffs'!$X$18</f>
        <v>0</v>
      </c>
      <c r="FV117" s="11">
        <f>'Building Prop &amp; Tariffs'!$Y$18</f>
        <v>0</v>
      </c>
      <c r="FZ117" s="167"/>
    </row>
    <row r="118" spans="2:182" x14ac:dyDescent="0.2">
      <c r="B118" s="170"/>
      <c r="C118" s="1" t="s">
        <v>27</v>
      </c>
      <c r="E118" s="10">
        <f>'Building Prop &amp; Tariffs'!$Q$19</f>
        <v>100</v>
      </c>
      <c r="F118" s="10">
        <f>'Building Prop &amp; Tariffs'!$R$19</f>
        <v>0</v>
      </c>
      <c r="G118" s="10">
        <f>'Building Prop &amp; Tariffs'!$S$19</f>
        <v>20</v>
      </c>
      <c r="H118" s="10">
        <f>'Building Prop &amp; Tariffs'!$T$19</f>
        <v>10</v>
      </c>
      <c r="I118" s="12">
        <f>'Building Prop &amp; Tariffs'!$U$19</f>
        <v>0</v>
      </c>
      <c r="J118" s="12">
        <f>'Building Prop &amp; Tariffs'!$V$19</f>
        <v>100</v>
      </c>
      <c r="K118" s="12"/>
      <c r="L118" s="12">
        <f>'Building Prop &amp; Tariffs'!$X$19</f>
        <v>100</v>
      </c>
      <c r="M118" s="11">
        <f>'Building Prop &amp; Tariffs'!$Y$19</f>
        <v>0</v>
      </c>
      <c r="Q118" s="170"/>
      <c r="R118" s="1" t="s">
        <v>27</v>
      </c>
      <c r="T118" s="10">
        <f>'Building Prop &amp; Tariffs'!$Q$19</f>
        <v>100</v>
      </c>
      <c r="U118" s="10">
        <f>'Building Prop &amp; Tariffs'!$R$19</f>
        <v>0</v>
      </c>
      <c r="V118" s="10">
        <f>'Building Prop &amp; Tariffs'!$S$19</f>
        <v>20</v>
      </c>
      <c r="W118" s="10">
        <f>'Building Prop &amp; Tariffs'!$T$19</f>
        <v>10</v>
      </c>
      <c r="X118" s="12">
        <f>'Building Prop &amp; Tariffs'!$U$19</f>
        <v>0</v>
      </c>
      <c r="Y118" s="12">
        <f>'Building Prop &amp; Tariffs'!$V$19</f>
        <v>100</v>
      </c>
      <c r="Z118" s="12"/>
      <c r="AA118" s="12">
        <f>'Building Prop &amp; Tariffs'!$X$19</f>
        <v>100</v>
      </c>
      <c r="AB118" s="11">
        <f>'Building Prop &amp; Tariffs'!$Y$19</f>
        <v>0</v>
      </c>
      <c r="AF118" s="170"/>
      <c r="AG118" s="1" t="s">
        <v>27</v>
      </c>
      <c r="AI118" s="10">
        <f>'Building Prop &amp; Tariffs'!$Q$19</f>
        <v>100</v>
      </c>
      <c r="AJ118" s="10">
        <f>'Building Prop &amp; Tariffs'!$R$19</f>
        <v>0</v>
      </c>
      <c r="AK118" s="10">
        <f>'Building Prop &amp; Tariffs'!$S$19</f>
        <v>20</v>
      </c>
      <c r="AL118" s="10">
        <f>'Building Prop &amp; Tariffs'!$T$19</f>
        <v>10</v>
      </c>
      <c r="AM118" s="12">
        <f>'Building Prop &amp; Tariffs'!$U$19</f>
        <v>0</v>
      </c>
      <c r="AN118" s="12">
        <f>'Building Prop &amp; Tariffs'!$V$19</f>
        <v>100</v>
      </c>
      <c r="AO118" s="12"/>
      <c r="AP118" s="12">
        <f>'Building Prop &amp; Tariffs'!$X$19</f>
        <v>100</v>
      </c>
      <c r="AQ118" s="11">
        <f>'Building Prop &amp; Tariffs'!$Y$19</f>
        <v>0</v>
      </c>
      <c r="AU118" s="170"/>
      <c r="AV118" s="1" t="s">
        <v>27</v>
      </c>
      <c r="AX118" s="10">
        <f>'Building Prop &amp; Tariffs'!$Q$19</f>
        <v>100</v>
      </c>
      <c r="AY118" s="10">
        <f>'Building Prop &amp; Tariffs'!$R$19</f>
        <v>0</v>
      </c>
      <c r="AZ118" s="10">
        <f>'Building Prop &amp; Tariffs'!$S$19</f>
        <v>20</v>
      </c>
      <c r="BA118" s="10">
        <f>'Building Prop &amp; Tariffs'!$T$19</f>
        <v>10</v>
      </c>
      <c r="BB118" s="12">
        <f>'Building Prop &amp; Tariffs'!$U$19</f>
        <v>0</v>
      </c>
      <c r="BC118" s="12">
        <f>'Building Prop &amp; Tariffs'!$V$19</f>
        <v>100</v>
      </c>
      <c r="BD118" s="12"/>
      <c r="BE118" s="12">
        <f>'Building Prop &amp; Tariffs'!$X$19</f>
        <v>100</v>
      </c>
      <c r="BF118" s="11">
        <f>'Building Prop &amp; Tariffs'!$Y$19</f>
        <v>0</v>
      </c>
      <c r="BJ118" s="170"/>
      <c r="BK118" s="1" t="s">
        <v>27</v>
      </c>
      <c r="BM118" s="10">
        <f>'Building Prop &amp; Tariffs'!$Q$19</f>
        <v>100</v>
      </c>
      <c r="BN118" s="10">
        <f>'Building Prop &amp; Tariffs'!$R$19</f>
        <v>0</v>
      </c>
      <c r="BO118" s="10">
        <f>'Building Prop &amp; Tariffs'!$S$19</f>
        <v>20</v>
      </c>
      <c r="BP118" s="10">
        <f>'Building Prop &amp; Tariffs'!$T$19</f>
        <v>10</v>
      </c>
      <c r="BQ118" s="12">
        <f>'Building Prop &amp; Tariffs'!$U$19</f>
        <v>0</v>
      </c>
      <c r="BR118" s="12">
        <f>'Building Prop &amp; Tariffs'!$V$19</f>
        <v>100</v>
      </c>
      <c r="BS118" s="12"/>
      <c r="BT118" s="12">
        <f>'Building Prop &amp; Tariffs'!$X$19</f>
        <v>100</v>
      </c>
      <c r="BU118" s="11">
        <f>'Building Prop &amp; Tariffs'!$Y$19</f>
        <v>0</v>
      </c>
      <c r="BY118" s="170"/>
      <c r="BZ118" s="1" t="s">
        <v>27</v>
      </c>
      <c r="CB118" s="10">
        <f>'Building Prop &amp; Tariffs'!$Q$19</f>
        <v>100</v>
      </c>
      <c r="CC118" s="10">
        <f>'Building Prop &amp; Tariffs'!$R$19</f>
        <v>0</v>
      </c>
      <c r="CD118" s="10">
        <f>'Building Prop &amp; Tariffs'!$S$19</f>
        <v>20</v>
      </c>
      <c r="CE118" s="10">
        <f>'Building Prop &amp; Tariffs'!$T$19</f>
        <v>10</v>
      </c>
      <c r="CF118" s="12">
        <f>'Building Prop &amp; Tariffs'!$U$19</f>
        <v>0</v>
      </c>
      <c r="CG118" s="12">
        <f>'Building Prop &amp; Tariffs'!$V$19</f>
        <v>100</v>
      </c>
      <c r="CH118" s="12"/>
      <c r="CI118" s="12">
        <f>'Building Prop &amp; Tariffs'!$X$19</f>
        <v>100</v>
      </c>
      <c r="CJ118" s="11">
        <f>'Building Prop &amp; Tariffs'!$Y$19</f>
        <v>0</v>
      </c>
      <c r="CN118" s="170"/>
      <c r="CO118" s="1" t="s">
        <v>27</v>
      </c>
      <c r="CQ118" s="10">
        <f>'Building Prop &amp; Tariffs'!$Q$19</f>
        <v>100</v>
      </c>
      <c r="CR118" s="10">
        <f>'Building Prop &amp; Tariffs'!$R$19</f>
        <v>0</v>
      </c>
      <c r="CS118" s="10">
        <f>'Building Prop &amp; Tariffs'!$S$19</f>
        <v>20</v>
      </c>
      <c r="CT118" s="10">
        <f>'Building Prop &amp; Tariffs'!$T$19</f>
        <v>10</v>
      </c>
      <c r="CU118" s="12">
        <f>'Building Prop &amp; Tariffs'!$U$19</f>
        <v>0</v>
      </c>
      <c r="CV118" s="12">
        <f>'Building Prop &amp; Tariffs'!$V$19</f>
        <v>100</v>
      </c>
      <c r="CW118" s="12"/>
      <c r="CX118" s="12">
        <f>'Building Prop &amp; Tariffs'!$X$19</f>
        <v>100</v>
      </c>
      <c r="CY118" s="11">
        <f>'Building Prop &amp; Tariffs'!$Y$19</f>
        <v>0</v>
      </c>
      <c r="DC118" s="170"/>
      <c r="DD118" s="1" t="s">
        <v>27</v>
      </c>
      <c r="DF118" s="10">
        <f>'Building Prop &amp; Tariffs'!$Q$19</f>
        <v>100</v>
      </c>
      <c r="DG118" s="10">
        <f>'Building Prop &amp; Tariffs'!$R$19</f>
        <v>0</v>
      </c>
      <c r="DH118" s="10">
        <f>'Building Prop &amp; Tariffs'!$S$19</f>
        <v>20</v>
      </c>
      <c r="DI118" s="10">
        <f>'Building Prop &amp; Tariffs'!$T$19</f>
        <v>10</v>
      </c>
      <c r="DJ118" s="12">
        <f>'Building Prop &amp; Tariffs'!$U$19</f>
        <v>0</v>
      </c>
      <c r="DK118" s="12">
        <f>'Building Prop &amp; Tariffs'!$V$19</f>
        <v>100</v>
      </c>
      <c r="DL118" s="12"/>
      <c r="DM118" s="12">
        <f>'Building Prop &amp; Tariffs'!$X$19</f>
        <v>100</v>
      </c>
      <c r="DN118" s="11">
        <f>'Building Prop &amp; Tariffs'!$Y$19</f>
        <v>0</v>
      </c>
      <c r="DR118" s="170"/>
      <c r="DS118" s="1" t="s">
        <v>27</v>
      </c>
      <c r="DU118" s="10">
        <f>'Building Prop &amp; Tariffs'!$Q$19</f>
        <v>100</v>
      </c>
      <c r="DV118" s="10">
        <f>'Building Prop &amp; Tariffs'!$R$19</f>
        <v>0</v>
      </c>
      <c r="DW118" s="10">
        <f>'Building Prop &amp; Tariffs'!$S$19</f>
        <v>20</v>
      </c>
      <c r="DX118" s="10">
        <f>'Building Prop &amp; Tariffs'!$T$19</f>
        <v>10</v>
      </c>
      <c r="DY118" s="12">
        <f>'Building Prop &amp; Tariffs'!$U$19</f>
        <v>0</v>
      </c>
      <c r="DZ118" s="12">
        <f>'Building Prop &amp; Tariffs'!$V$19</f>
        <v>100</v>
      </c>
      <c r="EA118" s="12"/>
      <c r="EB118" s="12">
        <f>'Building Prop &amp; Tariffs'!$X$19</f>
        <v>100</v>
      </c>
      <c r="EC118" s="11">
        <f>'Building Prop &amp; Tariffs'!$Y$19</f>
        <v>0</v>
      </c>
      <c r="EG118" s="170"/>
      <c r="EH118" s="1" t="s">
        <v>27</v>
      </c>
      <c r="EJ118" s="10">
        <f>'Building Prop &amp; Tariffs'!$Q$19</f>
        <v>100</v>
      </c>
      <c r="EK118" s="10">
        <f>'Building Prop &amp; Tariffs'!$R$19</f>
        <v>0</v>
      </c>
      <c r="EL118" s="10">
        <f>'Building Prop &amp; Tariffs'!$S$19</f>
        <v>20</v>
      </c>
      <c r="EM118" s="10">
        <f>'Building Prop &amp; Tariffs'!$T$19</f>
        <v>10</v>
      </c>
      <c r="EN118" s="12">
        <f>'Building Prop &amp; Tariffs'!$U$19</f>
        <v>0</v>
      </c>
      <c r="EO118" s="12">
        <f>'Building Prop &amp; Tariffs'!$V$19</f>
        <v>100</v>
      </c>
      <c r="EP118" s="12"/>
      <c r="EQ118" s="12">
        <f>'Building Prop &amp; Tariffs'!$X$19</f>
        <v>100</v>
      </c>
      <c r="ER118" s="11">
        <f>'Building Prop &amp; Tariffs'!$Y$19</f>
        <v>0</v>
      </c>
      <c r="EV118" s="170"/>
      <c r="EW118" s="1" t="s">
        <v>27</v>
      </c>
      <c r="EY118" s="10">
        <f>'Building Prop &amp; Tariffs'!$Q$19</f>
        <v>100</v>
      </c>
      <c r="EZ118" s="10">
        <f>'Building Prop &amp; Tariffs'!$R$19</f>
        <v>0</v>
      </c>
      <c r="FA118" s="10">
        <f>'Building Prop &amp; Tariffs'!$S$19</f>
        <v>20</v>
      </c>
      <c r="FB118" s="10">
        <f>'Building Prop &amp; Tariffs'!$T$19</f>
        <v>10</v>
      </c>
      <c r="FC118" s="12">
        <f>'Building Prop &amp; Tariffs'!$U$19</f>
        <v>0</v>
      </c>
      <c r="FD118" s="12">
        <f>'Building Prop &amp; Tariffs'!$V$19</f>
        <v>100</v>
      </c>
      <c r="FE118" s="12"/>
      <c r="FF118" s="12">
        <f>'Building Prop &amp; Tariffs'!$X$19</f>
        <v>100</v>
      </c>
      <c r="FG118" s="11">
        <f>'Building Prop &amp; Tariffs'!$Y$19</f>
        <v>0</v>
      </c>
      <c r="FK118" s="170"/>
      <c r="FL118" s="1" t="s">
        <v>27</v>
      </c>
      <c r="FN118" s="10">
        <f>'Building Prop &amp; Tariffs'!$Q$19</f>
        <v>100</v>
      </c>
      <c r="FO118" s="10">
        <f>'Building Prop &amp; Tariffs'!$R$19</f>
        <v>0</v>
      </c>
      <c r="FP118" s="10">
        <f>'Building Prop &amp; Tariffs'!$S$19</f>
        <v>20</v>
      </c>
      <c r="FQ118" s="10">
        <f>'Building Prop &amp; Tariffs'!$T$19</f>
        <v>10</v>
      </c>
      <c r="FR118" s="12">
        <f>'Building Prop &amp; Tariffs'!$U$19</f>
        <v>0</v>
      </c>
      <c r="FS118" s="12">
        <f>'Building Prop &amp; Tariffs'!$V$19</f>
        <v>100</v>
      </c>
      <c r="FT118" s="12"/>
      <c r="FU118" s="12">
        <f>'Building Prop &amp; Tariffs'!$X$19</f>
        <v>100</v>
      </c>
      <c r="FV118" s="11">
        <f>'Building Prop &amp; Tariffs'!$Y$19</f>
        <v>0</v>
      </c>
      <c r="FZ118" s="167"/>
    </row>
    <row r="119" spans="2:182" x14ac:dyDescent="0.2">
      <c r="B119" s="170"/>
      <c r="C119" s="1" t="s">
        <v>19</v>
      </c>
      <c r="E119" s="10">
        <f>'Building Prop &amp; Tariffs'!$Q$20</f>
        <v>20</v>
      </c>
      <c r="F119" s="10">
        <f>'Building Prop &amp; Tariffs'!$R$20</f>
        <v>0</v>
      </c>
      <c r="G119" s="10">
        <f>'Building Prop &amp; Tariffs'!$S$20</f>
        <v>2</v>
      </c>
      <c r="H119" s="10">
        <f>'Building Prop &amp; Tariffs'!$T$20</f>
        <v>2</v>
      </c>
      <c r="I119" s="12">
        <f>'Building Prop &amp; Tariffs'!$U$20</f>
        <v>0</v>
      </c>
      <c r="J119" s="12">
        <f>'Building Prop &amp; Tariffs'!$V$20</f>
        <v>0</v>
      </c>
      <c r="K119" s="12">
        <f>'Building Prop &amp; Tariffs'!$W$20</f>
        <v>100</v>
      </c>
      <c r="L119" s="12"/>
      <c r="M119" s="11">
        <f>'Building Prop &amp; Tariffs'!$Y$20</f>
        <v>200</v>
      </c>
      <c r="Q119" s="170"/>
      <c r="R119" s="1" t="s">
        <v>19</v>
      </c>
      <c r="T119" s="10">
        <f>'Building Prop &amp; Tariffs'!$Q$20</f>
        <v>20</v>
      </c>
      <c r="U119" s="10">
        <f>'Building Prop &amp; Tariffs'!$R$20</f>
        <v>0</v>
      </c>
      <c r="V119" s="10">
        <f>'Building Prop &amp; Tariffs'!$S$20</f>
        <v>2</v>
      </c>
      <c r="W119" s="10">
        <f>'Building Prop &amp; Tariffs'!$T$20</f>
        <v>2</v>
      </c>
      <c r="X119" s="12">
        <f>'Building Prop &amp; Tariffs'!$U$20</f>
        <v>0</v>
      </c>
      <c r="Y119" s="12">
        <f>'Building Prop &amp; Tariffs'!$V$20</f>
        <v>0</v>
      </c>
      <c r="Z119" s="12">
        <f>'Building Prop &amp; Tariffs'!$W$20</f>
        <v>100</v>
      </c>
      <c r="AA119" s="12"/>
      <c r="AB119" s="11">
        <f>'Building Prop &amp; Tariffs'!$Y$20</f>
        <v>200</v>
      </c>
      <c r="AF119" s="170"/>
      <c r="AG119" s="1" t="s">
        <v>19</v>
      </c>
      <c r="AI119" s="10">
        <f>'Building Prop &amp; Tariffs'!$Q$20</f>
        <v>20</v>
      </c>
      <c r="AJ119" s="10">
        <f>'Building Prop &amp; Tariffs'!$R$20</f>
        <v>0</v>
      </c>
      <c r="AK119" s="10">
        <f>'Building Prop &amp; Tariffs'!$S$20</f>
        <v>2</v>
      </c>
      <c r="AL119" s="10">
        <f>'Building Prop &amp; Tariffs'!$T$20</f>
        <v>2</v>
      </c>
      <c r="AM119" s="12">
        <f>'Building Prop &amp; Tariffs'!$U$20</f>
        <v>0</v>
      </c>
      <c r="AN119" s="12">
        <f>'Building Prop &amp; Tariffs'!$V$20</f>
        <v>0</v>
      </c>
      <c r="AO119" s="12">
        <f>'Building Prop &amp; Tariffs'!$W$20</f>
        <v>100</v>
      </c>
      <c r="AP119" s="12"/>
      <c r="AQ119" s="11">
        <f>'Building Prop &amp; Tariffs'!$Y$20</f>
        <v>200</v>
      </c>
      <c r="AU119" s="170"/>
      <c r="AV119" s="1" t="s">
        <v>19</v>
      </c>
      <c r="AX119" s="10">
        <f>'Building Prop &amp; Tariffs'!$Q$20</f>
        <v>20</v>
      </c>
      <c r="AY119" s="10">
        <f>'Building Prop &amp; Tariffs'!$R$20</f>
        <v>0</v>
      </c>
      <c r="AZ119" s="10">
        <f>'Building Prop &amp; Tariffs'!$S$20</f>
        <v>2</v>
      </c>
      <c r="BA119" s="10">
        <f>'Building Prop &amp; Tariffs'!$T$20</f>
        <v>2</v>
      </c>
      <c r="BB119" s="12">
        <f>'Building Prop &amp; Tariffs'!$U$20</f>
        <v>0</v>
      </c>
      <c r="BC119" s="12">
        <f>'Building Prop &amp; Tariffs'!$V$20</f>
        <v>0</v>
      </c>
      <c r="BD119" s="12">
        <f>'Building Prop &amp; Tariffs'!$W$20</f>
        <v>100</v>
      </c>
      <c r="BE119" s="12"/>
      <c r="BF119" s="11">
        <f>'Building Prop &amp; Tariffs'!$Y$20</f>
        <v>200</v>
      </c>
      <c r="BJ119" s="170"/>
      <c r="BK119" s="1" t="s">
        <v>19</v>
      </c>
      <c r="BM119" s="10">
        <f>'Building Prop &amp; Tariffs'!$Q$20</f>
        <v>20</v>
      </c>
      <c r="BN119" s="10">
        <f>'Building Prop &amp; Tariffs'!$R$20</f>
        <v>0</v>
      </c>
      <c r="BO119" s="10">
        <f>'Building Prop &amp; Tariffs'!$S$20</f>
        <v>2</v>
      </c>
      <c r="BP119" s="10">
        <f>'Building Prop &amp; Tariffs'!$T$20</f>
        <v>2</v>
      </c>
      <c r="BQ119" s="12">
        <f>'Building Prop &amp; Tariffs'!$U$20</f>
        <v>0</v>
      </c>
      <c r="BR119" s="12">
        <f>'Building Prop &amp; Tariffs'!$V$20</f>
        <v>0</v>
      </c>
      <c r="BS119" s="12">
        <f>'Building Prop &amp; Tariffs'!$W$20</f>
        <v>100</v>
      </c>
      <c r="BT119" s="12"/>
      <c r="BU119" s="11">
        <f>'Building Prop &amp; Tariffs'!$Y$20</f>
        <v>200</v>
      </c>
      <c r="BY119" s="170"/>
      <c r="BZ119" s="1" t="s">
        <v>19</v>
      </c>
      <c r="CB119" s="10">
        <f>'Building Prop &amp; Tariffs'!$Q$20</f>
        <v>20</v>
      </c>
      <c r="CC119" s="10">
        <f>'Building Prop &amp; Tariffs'!$R$20</f>
        <v>0</v>
      </c>
      <c r="CD119" s="10">
        <f>'Building Prop &amp; Tariffs'!$S$20</f>
        <v>2</v>
      </c>
      <c r="CE119" s="10">
        <f>'Building Prop &amp; Tariffs'!$T$20</f>
        <v>2</v>
      </c>
      <c r="CF119" s="12">
        <f>'Building Prop &amp; Tariffs'!$U$20</f>
        <v>0</v>
      </c>
      <c r="CG119" s="12">
        <f>'Building Prop &amp; Tariffs'!$V$20</f>
        <v>0</v>
      </c>
      <c r="CH119" s="12">
        <f>'Building Prop &amp; Tariffs'!$W$20</f>
        <v>100</v>
      </c>
      <c r="CI119" s="12"/>
      <c r="CJ119" s="11">
        <f>'Building Prop &amp; Tariffs'!$Y$20</f>
        <v>200</v>
      </c>
      <c r="CN119" s="170"/>
      <c r="CO119" s="1" t="s">
        <v>19</v>
      </c>
      <c r="CQ119" s="10">
        <f>'Building Prop &amp; Tariffs'!$Q$20</f>
        <v>20</v>
      </c>
      <c r="CR119" s="10">
        <f>'Building Prop &amp; Tariffs'!$R$20</f>
        <v>0</v>
      </c>
      <c r="CS119" s="10">
        <f>'Building Prop &amp; Tariffs'!$S$20</f>
        <v>2</v>
      </c>
      <c r="CT119" s="10">
        <f>'Building Prop &amp; Tariffs'!$T$20</f>
        <v>2</v>
      </c>
      <c r="CU119" s="12">
        <f>'Building Prop &amp; Tariffs'!$U$20</f>
        <v>0</v>
      </c>
      <c r="CV119" s="12">
        <f>'Building Prop &amp; Tariffs'!$V$20</f>
        <v>0</v>
      </c>
      <c r="CW119" s="12">
        <f>'Building Prop &amp; Tariffs'!$W$20</f>
        <v>100</v>
      </c>
      <c r="CX119" s="12"/>
      <c r="CY119" s="11">
        <f>'Building Prop &amp; Tariffs'!$Y$20</f>
        <v>200</v>
      </c>
      <c r="DC119" s="170"/>
      <c r="DD119" s="1" t="s">
        <v>19</v>
      </c>
      <c r="DF119" s="10">
        <f>'Building Prop &amp; Tariffs'!$Q$20</f>
        <v>20</v>
      </c>
      <c r="DG119" s="10">
        <f>'Building Prop &amp; Tariffs'!$R$20</f>
        <v>0</v>
      </c>
      <c r="DH119" s="10">
        <f>'Building Prop &amp; Tariffs'!$S$20</f>
        <v>2</v>
      </c>
      <c r="DI119" s="10">
        <f>'Building Prop &amp; Tariffs'!$T$20</f>
        <v>2</v>
      </c>
      <c r="DJ119" s="12">
        <f>'Building Prop &amp; Tariffs'!$U$20</f>
        <v>0</v>
      </c>
      <c r="DK119" s="12">
        <f>'Building Prop &amp; Tariffs'!$V$20</f>
        <v>0</v>
      </c>
      <c r="DL119" s="12">
        <f>'Building Prop &amp; Tariffs'!$W$20</f>
        <v>100</v>
      </c>
      <c r="DM119" s="12"/>
      <c r="DN119" s="11">
        <f>'Building Prop &amp; Tariffs'!$Y$20</f>
        <v>200</v>
      </c>
      <c r="DR119" s="170"/>
      <c r="DS119" s="1" t="s">
        <v>19</v>
      </c>
      <c r="DU119" s="10">
        <f>'Building Prop &amp; Tariffs'!$Q$20</f>
        <v>20</v>
      </c>
      <c r="DV119" s="10">
        <f>'Building Prop &amp; Tariffs'!$R$20</f>
        <v>0</v>
      </c>
      <c r="DW119" s="10">
        <f>'Building Prop &amp; Tariffs'!$S$20</f>
        <v>2</v>
      </c>
      <c r="DX119" s="10">
        <f>'Building Prop &amp; Tariffs'!$T$20</f>
        <v>2</v>
      </c>
      <c r="DY119" s="12">
        <f>'Building Prop &amp; Tariffs'!$U$20</f>
        <v>0</v>
      </c>
      <c r="DZ119" s="12">
        <f>'Building Prop &amp; Tariffs'!$V$20</f>
        <v>0</v>
      </c>
      <c r="EA119" s="12">
        <f>'Building Prop &amp; Tariffs'!$W$20</f>
        <v>100</v>
      </c>
      <c r="EB119" s="12"/>
      <c r="EC119" s="11">
        <f>'Building Prop &amp; Tariffs'!$Y$20</f>
        <v>200</v>
      </c>
      <c r="EG119" s="170"/>
      <c r="EH119" s="1" t="s">
        <v>19</v>
      </c>
      <c r="EJ119" s="10">
        <f>'Building Prop &amp; Tariffs'!$Q$20</f>
        <v>20</v>
      </c>
      <c r="EK119" s="10">
        <f>'Building Prop &amp; Tariffs'!$R$20</f>
        <v>0</v>
      </c>
      <c r="EL119" s="10">
        <f>'Building Prop &amp; Tariffs'!$S$20</f>
        <v>2</v>
      </c>
      <c r="EM119" s="10">
        <f>'Building Prop &amp; Tariffs'!$T$20</f>
        <v>2</v>
      </c>
      <c r="EN119" s="12">
        <f>'Building Prop &amp; Tariffs'!$U$20</f>
        <v>0</v>
      </c>
      <c r="EO119" s="12">
        <f>'Building Prop &amp; Tariffs'!$V$20</f>
        <v>0</v>
      </c>
      <c r="EP119" s="12">
        <f>'Building Prop &amp; Tariffs'!$W$20</f>
        <v>100</v>
      </c>
      <c r="EQ119" s="12"/>
      <c r="ER119" s="11">
        <f>'Building Prop &amp; Tariffs'!$Y$20</f>
        <v>200</v>
      </c>
      <c r="EV119" s="170"/>
      <c r="EW119" s="1" t="s">
        <v>19</v>
      </c>
      <c r="EY119" s="10">
        <f>'Building Prop &amp; Tariffs'!$Q$20</f>
        <v>20</v>
      </c>
      <c r="EZ119" s="10">
        <f>'Building Prop &amp; Tariffs'!$R$20</f>
        <v>0</v>
      </c>
      <c r="FA119" s="10">
        <f>'Building Prop &amp; Tariffs'!$S$20</f>
        <v>2</v>
      </c>
      <c r="FB119" s="10">
        <f>'Building Prop &amp; Tariffs'!$T$20</f>
        <v>2</v>
      </c>
      <c r="FC119" s="12">
        <f>'Building Prop &amp; Tariffs'!$U$20</f>
        <v>0</v>
      </c>
      <c r="FD119" s="12">
        <f>'Building Prop &amp; Tariffs'!$V$20</f>
        <v>0</v>
      </c>
      <c r="FE119" s="12">
        <f>'Building Prop &amp; Tariffs'!$W$20</f>
        <v>100</v>
      </c>
      <c r="FF119" s="12"/>
      <c r="FG119" s="11">
        <f>'Building Prop &amp; Tariffs'!$Y$20</f>
        <v>200</v>
      </c>
      <c r="FK119" s="170"/>
      <c r="FL119" s="1" t="s">
        <v>19</v>
      </c>
      <c r="FN119" s="10">
        <f>'Building Prop &amp; Tariffs'!$Q$20</f>
        <v>20</v>
      </c>
      <c r="FO119" s="10">
        <f>'Building Prop &amp; Tariffs'!$R$20</f>
        <v>0</v>
      </c>
      <c r="FP119" s="10">
        <f>'Building Prop &amp; Tariffs'!$S$20</f>
        <v>2</v>
      </c>
      <c r="FQ119" s="10">
        <f>'Building Prop &amp; Tariffs'!$T$20</f>
        <v>2</v>
      </c>
      <c r="FR119" s="12">
        <f>'Building Prop &amp; Tariffs'!$U$20</f>
        <v>0</v>
      </c>
      <c r="FS119" s="12">
        <f>'Building Prop &amp; Tariffs'!$V$20</f>
        <v>0</v>
      </c>
      <c r="FT119" s="12">
        <f>'Building Prop &amp; Tariffs'!$W$20</f>
        <v>100</v>
      </c>
      <c r="FU119" s="12"/>
      <c r="FV119" s="11">
        <f>'Building Prop &amp; Tariffs'!$Y$20</f>
        <v>200</v>
      </c>
      <c r="FZ119" s="167"/>
    </row>
    <row r="120" spans="2:182" x14ac:dyDescent="0.2">
      <c r="B120" s="170"/>
      <c r="C120" s="1" t="s">
        <v>35</v>
      </c>
      <c r="E120" s="11">
        <f>'Building Prop &amp; Tariffs'!$Q$21</f>
        <v>0</v>
      </c>
      <c r="F120" s="11">
        <f>'Building Prop &amp; Tariffs'!$R$21</f>
        <v>0</v>
      </c>
      <c r="G120" s="11">
        <f>'Building Prop &amp; Tariffs'!$S$21</f>
        <v>0</v>
      </c>
      <c r="H120" s="11">
        <f>'Building Prop &amp; Tariffs'!$T$21</f>
        <v>0</v>
      </c>
      <c r="I120" s="11">
        <f>'Building Prop &amp; Tariffs'!$U$21</f>
        <v>0</v>
      </c>
      <c r="J120" s="11">
        <f>'Building Prop &amp; Tariffs'!$V$21</f>
        <v>0</v>
      </c>
      <c r="K120" s="11">
        <f>'Building Prop &amp; Tariffs'!$W$21</f>
        <v>0</v>
      </c>
      <c r="L120" s="11">
        <f>'Building Prop &amp; Tariffs'!$X$21</f>
        <v>200</v>
      </c>
      <c r="M120" s="11"/>
      <c r="Q120" s="170"/>
      <c r="R120" s="1" t="s">
        <v>35</v>
      </c>
      <c r="T120" s="11">
        <f>'Building Prop &amp; Tariffs'!$Q$21</f>
        <v>0</v>
      </c>
      <c r="U120" s="11">
        <f>'Building Prop &amp; Tariffs'!$R$21</f>
        <v>0</v>
      </c>
      <c r="V120" s="11">
        <f>'Building Prop &amp; Tariffs'!$S$21</f>
        <v>0</v>
      </c>
      <c r="W120" s="11">
        <f>'Building Prop &amp; Tariffs'!$T$21</f>
        <v>0</v>
      </c>
      <c r="X120" s="11">
        <f>'Building Prop &amp; Tariffs'!$U$21</f>
        <v>0</v>
      </c>
      <c r="Y120" s="11">
        <f>'Building Prop &amp; Tariffs'!$V$21</f>
        <v>0</v>
      </c>
      <c r="Z120" s="11">
        <f>'Building Prop &amp; Tariffs'!$W$21</f>
        <v>0</v>
      </c>
      <c r="AA120" s="11">
        <f>'Building Prop &amp; Tariffs'!$X$21</f>
        <v>200</v>
      </c>
      <c r="AB120" s="11"/>
      <c r="AF120" s="170"/>
      <c r="AG120" s="1" t="s">
        <v>35</v>
      </c>
      <c r="AI120" s="11">
        <f>'Building Prop &amp; Tariffs'!$Q$21</f>
        <v>0</v>
      </c>
      <c r="AJ120" s="11">
        <f>'Building Prop &amp; Tariffs'!$R$21</f>
        <v>0</v>
      </c>
      <c r="AK120" s="11">
        <f>'Building Prop &amp; Tariffs'!$S$21</f>
        <v>0</v>
      </c>
      <c r="AL120" s="11">
        <f>'Building Prop &amp; Tariffs'!$T$21</f>
        <v>0</v>
      </c>
      <c r="AM120" s="11">
        <f>'Building Prop &amp; Tariffs'!$U$21</f>
        <v>0</v>
      </c>
      <c r="AN120" s="11">
        <f>'Building Prop &amp; Tariffs'!$V$21</f>
        <v>0</v>
      </c>
      <c r="AO120" s="11">
        <f>'Building Prop &amp; Tariffs'!$W$21</f>
        <v>0</v>
      </c>
      <c r="AP120" s="11">
        <f>'Building Prop &amp; Tariffs'!$X$21</f>
        <v>200</v>
      </c>
      <c r="AQ120" s="11"/>
      <c r="AU120" s="170"/>
      <c r="AV120" s="1" t="s">
        <v>35</v>
      </c>
      <c r="AX120" s="11">
        <f>'Building Prop &amp; Tariffs'!$Q$21</f>
        <v>0</v>
      </c>
      <c r="AY120" s="11">
        <f>'Building Prop &amp; Tariffs'!$R$21</f>
        <v>0</v>
      </c>
      <c r="AZ120" s="11">
        <f>'Building Prop &amp; Tariffs'!$S$21</f>
        <v>0</v>
      </c>
      <c r="BA120" s="11">
        <f>'Building Prop &amp; Tariffs'!$T$21</f>
        <v>0</v>
      </c>
      <c r="BB120" s="11">
        <f>'Building Prop &amp; Tariffs'!$U$21</f>
        <v>0</v>
      </c>
      <c r="BC120" s="11">
        <f>'Building Prop &amp; Tariffs'!$V$21</f>
        <v>0</v>
      </c>
      <c r="BD120" s="11">
        <f>'Building Prop &amp; Tariffs'!$W$21</f>
        <v>0</v>
      </c>
      <c r="BE120" s="11">
        <f>'Building Prop &amp; Tariffs'!$X$21</f>
        <v>200</v>
      </c>
      <c r="BF120" s="11"/>
      <c r="BJ120" s="170"/>
      <c r="BK120" s="1" t="s">
        <v>35</v>
      </c>
      <c r="BM120" s="11">
        <f>'Building Prop &amp; Tariffs'!$Q$21</f>
        <v>0</v>
      </c>
      <c r="BN120" s="11">
        <f>'Building Prop &amp; Tariffs'!$R$21</f>
        <v>0</v>
      </c>
      <c r="BO120" s="11">
        <f>'Building Prop &amp; Tariffs'!$S$21</f>
        <v>0</v>
      </c>
      <c r="BP120" s="11">
        <f>'Building Prop &amp; Tariffs'!$T$21</f>
        <v>0</v>
      </c>
      <c r="BQ120" s="11">
        <f>'Building Prop &amp; Tariffs'!$U$21</f>
        <v>0</v>
      </c>
      <c r="BR120" s="11">
        <f>'Building Prop &amp; Tariffs'!$V$21</f>
        <v>0</v>
      </c>
      <c r="BS120" s="11">
        <f>'Building Prop &amp; Tariffs'!$W$21</f>
        <v>0</v>
      </c>
      <c r="BT120" s="11">
        <f>'Building Prop &amp; Tariffs'!$X$21</f>
        <v>200</v>
      </c>
      <c r="BU120" s="11"/>
      <c r="BY120" s="170"/>
      <c r="BZ120" s="1" t="s">
        <v>35</v>
      </c>
      <c r="CB120" s="11">
        <f>'Building Prop &amp; Tariffs'!$Q$21</f>
        <v>0</v>
      </c>
      <c r="CC120" s="11">
        <f>'Building Prop &amp; Tariffs'!$R$21</f>
        <v>0</v>
      </c>
      <c r="CD120" s="11">
        <f>'Building Prop &amp; Tariffs'!$S$21</f>
        <v>0</v>
      </c>
      <c r="CE120" s="11">
        <f>'Building Prop &amp; Tariffs'!$T$21</f>
        <v>0</v>
      </c>
      <c r="CF120" s="11">
        <f>'Building Prop &amp; Tariffs'!$U$21</f>
        <v>0</v>
      </c>
      <c r="CG120" s="11">
        <f>'Building Prop &amp; Tariffs'!$V$21</f>
        <v>0</v>
      </c>
      <c r="CH120" s="11">
        <f>'Building Prop &amp; Tariffs'!$W$21</f>
        <v>0</v>
      </c>
      <c r="CI120" s="11">
        <f>'Building Prop &amp; Tariffs'!$X$21</f>
        <v>200</v>
      </c>
      <c r="CJ120" s="11"/>
      <c r="CN120" s="170"/>
      <c r="CO120" s="1" t="s">
        <v>35</v>
      </c>
      <c r="CQ120" s="11">
        <f>'Building Prop &amp; Tariffs'!$Q$21</f>
        <v>0</v>
      </c>
      <c r="CR120" s="11">
        <f>'Building Prop &amp; Tariffs'!$R$21</f>
        <v>0</v>
      </c>
      <c r="CS120" s="11">
        <f>'Building Prop &amp; Tariffs'!$S$21</f>
        <v>0</v>
      </c>
      <c r="CT120" s="11">
        <f>'Building Prop &amp; Tariffs'!$T$21</f>
        <v>0</v>
      </c>
      <c r="CU120" s="11">
        <f>'Building Prop &amp; Tariffs'!$U$21</f>
        <v>0</v>
      </c>
      <c r="CV120" s="11">
        <f>'Building Prop &amp; Tariffs'!$V$21</f>
        <v>0</v>
      </c>
      <c r="CW120" s="11">
        <f>'Building Prop &amp; Tariffs'!$W$21</f>
        <v>0</v>
      </c>
      <c r="CX120" s="11">
        <f>'Building Prop &amp; Tariffs'!$X$21</f>
        <v>200</v>
      </c>
      <c r="CY120" s="11"/>
      <c r="DC120" s="170"/>
      <c r="DD120" s="1" t="s">
        <v>35</v>
      </c>
      <c r="DF120" s="11">
        <f>'Building Prop &amp; Tariffs'!$Q$21</f>
        <v>0</v>
      </c>
      <c r="DG120" s="11">
        <f>'Building Prop &amp; Tariffs'!$R$21</f>
        <v>0</v>
      </c>
      <c r="DH120" s="11">
        <f>'Building Prop &amp; Tariffs'!$S$21</f>
        <v>0</v>
      </c>
      <c r="DI120" s="11">
        <f>'Building Prop &amp; Tariffs'!$T$21</f>
        <v>0</v>
      </c>
      <c r="DJ120" s="11">
        <f>'Building Prop &amp; Tariffs'!$U$21</f>
        <v>0</v>
      </c>
      <c r="DK120" s="11">
        <f>'Building Prop &amp; Tariffs'!$V$21</f>
        <v>0</v>
      </c>
      <c r="DL120" s="11">
        <f>'Building Prop &amp; Tariffs'!$W$21</f>
        <v>0</v>
      </c>
      <c r="DM120" s="11">
        <f>'Building Prop &amp; Tariffs'!$X$21</f>
        <v>200</v>
      </c>
      <c r="DN120" s="11"/>
      <c r="DR120" s="170"/>
      <c r="DS120" s="1" t="s">
        <v>35</v>
      </c>
      <c r="DU120" s="11">
        <f>'Building Prop &amp; Tariffs'!$Q$21</f>
        <v>0</v>
      </c>
      <c r="DV120" s="11">
        <f>'Building Prop &amp; Tariffs'!$R$21</f>
        <v>0</v>
      </c>
      <c r="DW120" s="11">
        <f>'Building Prop &amp; Tariffs'!$S$21</f>
        <v>0</v>
      </c>
      <c r="DX120" s="11">
        <f>'Building Prop &amp; Tariffs'!$T$21</f>
        <v>0</v>
      </c>
      <c r="DY120" s="11">
        <f>'Building Prop &amp; Tariffs'!$U$21</f>
        <v>0</v>
      </c>
      <c r="DZ120" s="11">
        <f>'Building Prop &amp; Tariffs'!$V$21</f>
        <v>0</v>
      </c>
      <c r="EA120" s="11">
        <f>'Building Prop &amp; Tariffs'!$W$21</f>
        <v>0</v>
      </c>
      <c r="EB120" s="11">
        <f>'Building Prop &amp; Tariffs'!$X$21</f>
        <v>200</v>
      </c>
      <c r="EC120" s="11"/>
      <c r="EG120" s="170"/>
      <c r="EH120" s="1" t="s">
        <v>35</v>
      </c>
      <c r="EJ120" s="11">
        <f>'Building Prop &amp; Tariffs'!$Q$21</f>
        <v>0</v>
      </c>
      <c r="EK120" s="11">
        <f>'Building Prop &amp; Tariffs'!$R$21</f>
        <v>0</v>
      </c>
      <c r="EL120" s="11">
        <f>'Building Prop &amp; Tariffs'!$S$21</f>
        <v>0</v>
      </c>
      <c r="EM120" s="11">
        <f>'Building Prop &amp; Tariffs'!$T$21</f>
        <v>0</v>
      </c>
      <c r="EN120" s="11">
        <f>'Building Prop &amp; Tariffs'!$U$21</f>
        <v>0</v>
      </c>
      <c r="EO120" s="11">
        <f>'Building Prop &amp; Tariffs'!$V$21</f>
        <v>0</v>
      </c>
      <c r="EP120" s="11">
        <f>'Building Prop &amp; Tariffs'!$W$21</f>
        <v>0</v>
      </c>
      <c r="EQ120" s="11">
        <f>'Building Prop &amp; Tariffs'!$X$21</f>
        <v>200</v>
      </c>
      <c r="ER120" s="11"/>
      <c r="EV120" s="170"/>
      <c r="EW120" s="1" t="s">
        <v>35</v>
      </c>
      <c r="EY120" s="11">
        <f>'Building Prop &amp; Tariffs'!$Q$21</f>
        <v>0</v>
      </c>
      <c r="EZ120" s="11">
        <f>'Building Prop &amp; Tariffs'!$R$21</f>
        <v>0</v>
      </c>
      <c r="FA120" s="11">
        <f>'Building Prop &amp; Tariffs'!$S$21</f>
        <v>0</v>
      </c>
      <c r="FB120" s="11">
        <f>'Building Prop &amp; Tariffs'!$T$21</f>
        <v>0</v>
      </c>
      <c r="FC120" s="11">
        <f>'Building Prop &amp; Tariffs'!$U$21</f>
        <v>0</v>
      </c>
      <c r="FD120" s="11">
        <f>'Building Prop &amp; Tariffs'!$V$21</f>
        <v>0</v>
      </c>
      <c r="FE120" s="11">
        <f>'Building Prop &amp; Tariffs'!$W$21</f>
        <v>0</v>
      </c>
      <c r="FF120" s="11">
        <f>'Building Prop &amp; Tariffs'!$X$21</f>
        <v>200</v>
      </c>
      <c r="FG120" s="11"/>
      <c r="FK120" s="170"/>
      <c r="FL120" s="1" t="s">
        <v>35</v>
      </c>
      <c r="FN120" s="11">
        <f>'Building Prop &amp; Tariffs'!$Q$21</f>
        <v>0</v>
      </c>
      <c r="FO120" s="11">
        <f>'Building Prop &amp; Tariffs'!$R$21</f>
        <v>0</v>
      </c>
      <c r="FP120" s="11">
        <f>'Building Prop &amp; Tariffs'!$S$21</f>
        <v>0</v>
      </c>
      <c r="FQ120" s="11">
        <f>'Building Prop &amp; Tariffs'!$T$21</f>
        <v>0</v>
      </c>
      <c r="FR120" s="11">
        <f>'Building Prop &amp; Tariffs'!$U$21</f>
        <v>0</v>
      </c>
      <c r="FS120" s="11">
        <f>'Building Prop &amp; Tariffs'!$V$21</f>
        <v>0</v>
      </c>
      <c r="FT120" s="11">
        <f>'Building Prop &amp; Tariffs'!$W$21</f>
        <v>0</v>
      </c>
      <c r="FU120" s="11">
        <f>'Building Prop &amp; Tariffs'!$X$21</f>
        <v>200</v>
      </c>
      <c r="FV120" s="11"/>
      <c r="FZ120" s="167"/>
    </row>
    <row r="121" spans="2:182" x14ac:dyDescent="0.2">
      <c r="B121" s="170"/>
      <c r="Q121" s="170"/>
      <c r="AF121" s="170"/>
      <c r="AU121" s="170"/>
      <c r="BJ121" s="170"/>
      <c r="BY121" s="170"/>
      <c r="CN121" s="170"/>
      <c r="DC121" s="170"/>
      <c r="DR121" s="170"/>
      <c r="EG121" s="170"/>
      <c r="EV121" s="170"/>
      <c r="FK121" s="170"/>
      <c r="FZ121" s="167"/>
    </row>
    <row r="122" spans="2:182" ht="34" x14ac:dyDescent="0.2">
      <c r="B122" s="170"/>
      <c r="C122" s="16" t="s">
        <v>55</v>
      </c>
      <c r="D122" s="4" t="s">
        <v>0</v>
      </c>
      <c r="Q122" s="170"/>
      <c r="R122" s="16" t="s">
        <v>55</v>
      </c>
      <c r="S122" s="4" t="s">
        <v>0</v>
      </c>
      <c r="AF122" s="170"/>
      <c r="AG122" s="16" t="s">
        <v>55</v>
      </c>
      <c r="AH122" s="4" t="s">
        <v>0</v>
      </c>
      <c r="AU122" s="170"/>
      <c r="AV122" s="16" t="s">
        <v>55</v>
      </c>
      <c r="AW122" s="4" t="s">
        <v>0</v>
      </c>
      <c r="BJ122" s="170"/>
      <c r="BK122" s="16" t="s">
        <v>55</v>
      </c>
      <c r="BL122" s="4" t="s">
        <v>0</v>
      </c>
      <c r="BY122" s="170"/>
      <c r="BZ122" s="16" t="s">
        <v>55</v>
      </c>
      <c r="CA122" s="4" t="s">
        <v>0</v>
      </c>
      <c r="CN122" s="170"/>
      <c r="CO122" s="16" t="s">
        <v>55</v>
      </c>
      <c r="CP122" s="4" t="s">
        <v>0</v>
      </c>
      <c r="DC122" s="170"/>
      <c r="DD122" s="16" t="s">
        <v>55</v>
      </c>
      <c r="DE122" s="4" t="s">
        <v>0</v>
      </c>
      <c r="DR122" s="170"/>
      <c r="DS122" s="16" t="s">
        <v>55</v>
      </c>
      <c r="DT122" s="4" t="s">
        <v>0</v>
      </c>
      <c r="EG122" s="170"/>
      <c r="EH122" s="16" t="s">
        <v>55</v>
      </c>
      <c r="EI122" s="4" t="s">
        <v>0</v>
      </c>
      <c r="EV122" s="170"/>
      <c r="EW122" s="16" t="s">
        <v>55</v>
      </c>
      <c r="EX122" s="4" t="s">
        <v>0</v>
      </c>
      <c r="FK122" s="170"/>
      <c r="FL122" s="16" t="s">
        <v>55</v>
      </c>
      <c r="FM122" s="4" t="s">
        <v>0</v>
      </c>
      <c r="FZ122" s="167"/>
    </row>
    <row r="123" spans="2:182" x14ac:dyDescent="0.2">
      <c r="B123" s="170"/>
      <c r="C123" s="1" t="s">
        <v>39</v>
      </c>
      <c r="E123" s="9"/>
      <c r="F123" s="9"/>
      <c r="G123" s="9"/>
      <c r="H123" s="9"/>
      <c r="I123" s="10">
        <f>'Building Prop &amp; Tariffs'!$U$28</f>
        <v>1.4</v>
      </c>
      <c r="J123" s="10">
        <f>'Building Prop &amp; Tariffs'!$V$28</f>
        <v>1.4</v>
      </c>
      <c r="K123" s="10">
        <f>'Building Prop &amp; Tariffs'!$W$28</f>
        <v>1.4</v>
      </c>
      <c r="L123" s="10">
        <f>'Building Prop &amp; Tariffs'!$X$28</f>
        <v>1.4</v>
      </c>
      <c r="M123" s="11">
        <f>'Building Prop &amp; Tariffs'!$Y$28</f>
        <v>0</v>
      </c>
      <c r="Q123" s="170"/>
      <c r="R123" s="1" t="s">
        <v>39</v>
      </c>
      <c r="T123" s="9"/>
      <c r="U123" s="9"/>
      <c r="V123" s="9"/>
      <c r="W123" s="9"/>
      <c r="X123" s="10">
        <f>'Building Prop &amp; Tariffs'!$U$28</f>
        <v>1.4</v>
      </c>
      <c r="Y123" s="10">
        <f>'Building Prop &amp; Tariffs'!$V$28</f>
        <v>1.4</v>
      </c>
      <c r="Z123" s="10">
        <f>'Building Prop &amp; Tariffs'!$W$28</f>
        <v>1.4</v>
      </c>
      <c r="AA123" s="10">
        <f>'Building Prop &amp; Tariffs'!$X$28</f>
        <v>1.4</v>
      </c>
      <c r="AB123" s="11">
        <f>'Building Prop &amp; Tariffs'!$Y$28</f>
        <v>0</v>
      </c>
      <c r="AF123" s="170"/>
      <c r="AG123" s="1" t="s">
        <v>39</v>
      </c>
      <c r="AI123" s="9"/>
      <c r="AJ123" s="9"/>
      <c r="AK123" s="9"/>
      <c r="AL123" s="9"/>
      <c r="AM123" s="10">
        <f>'Building Prop &amp; Tariffs'!$U$28</f>
        <v>1.4</v>
      </c>
      <c r="AN123" s="10">
        <f>'Building Prop &amp; Tariffs'!$V$28</f>
        <v>1.4</v>
      </c>
      <c r="AO123" s="10">
        <f>'Building Prop &amp; Tariffs'!$W$28</f>
        <v>1.4</v>
      </c>
      <c r="AP123" s="10">
        <f>'Building Prop &amp; Tariffs'!$X$28</f>
        <v>1.4</v>
      </c>
      <c r="AQ123" s="11">
        <f>'Building Prop &amp; Tariffs'!$Y$28</f>
        <v>0</v>
      </c>
      <c r="AU123" s="170"/>
      <c r="AV123" s="1" t="s">
        <v>39</v>
      </c>
      <c r="AX123" s="9"/>
      <c r="AY123" s="9"/>
      <c r="AZ123" s="9"/>
      <c r="BA123" s="9"/>
      <c r="BB123" s="10">
        <f>'Building Prop &amp; Tariffs'!$U$28</f>
        <v>1.4</v>
      </c>
      <c r="BC123" s="10">
        <f>'Building Prop &amp; Tariffs'!$V$28</f>
        <v>1.4</v>
      </c>
      <c r="BD123" s="10">
        <f>'Building Prop &amp; Tariffs'!$W$28</f>
        <v>1.4</v>
      </c>
      <c r="BE123" s="10">
        <f>'Building Prop &amp; Tariffs'!$X$28</f>
        <v>1.4</v>
      </c>
      <c r="BF123" s="11">
        <f>'Building Prop &amp; Tariffs'!$Y$28</f>
        <v>0</v>
      </c>
      <c r="BJ123" s="170"/>
      <c r="BK123" s="1" t="s">
        <v>39</v>
      </c>
      <c r="BM123" s="9"/>
      <c r="BN123" s="9"/>
      <c r="BO123" s="9"/>
      <c r="BP123" s="9"/>
      <c r="BQ123" s="10">
        <f>'Building Prop &amp; Tariffs'!$U$28</f>
        <v>1.4</v>
      </c>
      <c r="BR123" s="10">
        <f>'Building Prop &amp; Tariffs'!$V$28</f>
        <v>1.4</v>
      </c>
      <c r="BS123" s="10">
        <f>'Building Prop &amp; Tariffs'!$W$28</f>
        <v>1.4</v>
      </c>
      <c r="BT123" s="10">
        <f>'Building Prop &amp; Tariffs'!$X$28</f>
        <v>1.4</v>
      </c>
      <c r="BU123" s="11">
        <f>'Building Prop &amp; Tariffs'!$Y$28</f>
        <v>0</v>
      </c>
      <c r="BY123" s="170"/>
      <c r="BZ123" s="1" t="s">
        <v>39</v>
      </c>
      <c r="CB123" s="9"/>
      <c r="CC123" s="9"/>
      <c r="CD123" s="9"/>
      <c r="CE123" s="9"/>
      <c r="CF123" s="10">
        <f>'Building Prop &amp; Tariffs'!$U$28</f>
        <v>1.4</v>
      </c>
      <c r="CG123" s="10">
        <f>'Building Prop &amp; Tariffs'!$V$28</f>
        <v>1.4</v>
      </c>
      <c r="CH123" s="10">
        <f>'Building Prop &amp; Tariffs'!$W$28</f>
        <v>1.4</v>
      </c>
      <c r="CI123" s="10">
        <f>'Building Prop &amp; Tariffs'!$X$28</f>
        <v>1.4</v>
      </c>
      <c r="CJ123" s="11">
        <f>'Building Prop &amp; Tariffs'!$Y$28</f>
        <v>0</v>
      </c>
      <c r="CN123" s="170"/>
      <c r="CO123" s="1" t="s">
        <v>39</v>
      </c>
      <c r="CQ123" s="9"/>
      <c r="CR123" s="9"/>
      <c r="CS123" s="9"/>
      <c r="CT123" s="9"/>
      <c r="CU123" s="10">
        <f>'Building Prop &amp; Tariffs'!$U$28</f>
        <v>1.4</v>
      </c>
      <c r="CV123" s="10">
        <f>'Building Prop &amp; Tariffs'!$V$28</f>
        <v>1.4</v>
      </c>
      <c r="CW123" s="10">
        <f>'Building Prop &amp; Tariffs'!$W$28</f>
        <v>1.4</v>
      </c>
      <c r="CX123" s="10">
        <f>'Building Prop &amp; Tariffs'!$X$28</f>
        <v>1.4</v>
      </c>
      <c r="CY123" s="11">
        <f>'Building Prop &amp; Tariffs'!$Y$28</f>
        <v>0</v>
      </c>
      <c r="DC123" s="170"/>
      <c r="DD123" s="1" t="s">
        <v>39</v>
      </c>
      <c r="DF123" s="9"/>
      <c r="DG123" s="9"/>
      <c r="DH123" s="9"/>
      <c r="DI123" s="9"/>
      <c r="DJ123" s="10">
        <f>'Building Prop &amp; Tariffs'!$U$28</f>
        <v>1.4</v>
      </c>
      <c r="DK123" s="10">
        <f>'Building Prop &amp; Tariffs'!$V$28</f>
        <v>1.4</v>
      </c>
      <c r="DL123" s="10">
        <f>'Building Prop &amp; Tariffs'!$W$28</f>
        <v>1.4</v>
      </c>
      <c r="DM123" s="10">
        <f>'Building Prop &amp; Tariffs'!$X$28</f>
        <v>1.4</v>
      </c>
      <c r="DN123" s="11">
        <f>'Building Prop &amp; Tariffs'!$Y$28</f>
        <v>0</v>
      </c>
      <c r="DR123" s="170"/>
      <c r="DS123" s="1" t="s">
        <v>39</v>
      </c>
      <c r="DU123" s="9"/>
      <c r="DV123" s="9"/>
      <c r="DW123" s="9"/>
      <c r="DX123" s="9"/>
      <c r="DY123" s="10">
        <f>'Building Prop &amp; Tariffs'!$U$28</f>
        <v>1.4</v>
      </c>
      <c r="DZ123" s="10">
        <f>'Building Prop &amp; Tariffs'!$V$28</f>
        <v>1.4</v>
      </c>
      <c r="EA123" s="10">
        <f>'Building Prop &amp; Tariffs'!$W$28</f>
        <v>1.4</v>
      </c>
      <c r="EB123" s="10">
        <f>'Building Prop &amp; Tariffs'!$X$28</f>
        <v>1.4</v>
      </c>
      <c r="EC123" s="11">
        <f>'Building Prop &amp; Tariffs'!$Y$28</f>
        <v>0</v>
      </c>
      <c r="EG123" s="170"/>
      <c r="EH123" s="1" t="s">
        <v>39</v>
      </c>
      <c r="EJ123" s="9"/>
      <c r="EK123" s="9"/>
      <c r="EL123" s="9"/>
      <c r="EM123" s="9"/>
      <c r="EN123" s="10">
        <f>'Building Prop &amp; Tariffs'!$U$28</f>
        <v>1.4</v>
      </c>
      <c r="EO123" s="10">
        <f>'Building Prop &amp; Tariffs'!$V$28</f>
        <v>1.4</v>
      </c>
      <c r="EP123" s="10">
        <f>'Building Prop &amp; Tariffs'!$W$28</f>
        <v>1.4</v>
      </c>
      <c r="EQ123" s="10">
        <f>'Building Prop &amp; Tariffs'!$X$28</f>
        <v>1.4</v>
      </c>
      <c r="ER123" s="11">
        <f>'Building Prop &amp; Tariffs'!$Y$28</f>
        <v>0</v>
      </c>
      <c r="EV123" s="170"/>
      <c r="EW123" s="1" t="s">
        <v>39</v>
      </c>
      <c r="EY123" s="9"/>
      <c r="EZ123" s="9"/>
      <c r="FA123" s="9"/>
      <c r="FB123" s="9"/>
      <c r="FC123" s="10">
        <f>'Building Prop &amp; Tariffs'!$U$28</f>
        <v>1.4</v>
      </c>
      <c r="FD123" s="10">
        <f>'Building Prop &amp; Tariffs'!$V$28</f>
        <v>1.4</v>
      </c>
      <c r="FE123" s="10">
        <f>'Building Prop &amp; Tariffs'!$W$28</f>
        <v>1.4</v>
      </c>
      <c r="FF123" s="10">
        <f>'Building Prop &amp; Tariffs'!$X$28</f>
        <v>1.4</v>
      </c>
      <c r="FG123" s="11">
        <f>'Building Prop &amp; Tariffs'!$Y$28</f>
        <v>0</v>
      </c>
      <c r="FK123" s="170"/>
      <c r="FL123" s="1" t="s">
        <v>39</v>
      </c>
      <c r="FN123" s="9"/>
      <c r="FO123" s="9"/>
      <c r="FP123" s="9"/>
      <c r="FQ123" s="9"/>
      <c r="FR123" s="10">
        <f>'Building Prop &amp; Tariffs'!$U$28</f>
        <v>1.4</v>
      </c>
      <c r="FS123" s="10">
        <f>'Building Prop &amp; Tariffs'!$V$28</f>
        <v>1.4</v>
      </c>
      <c r="FT123" s="10">
        <f>'Building Prop &amp; Tariffs'!$W$28</f>
        <v>1.4</v>
      </c>
      <c r="FU123" s="10">
        <f>'Building Prop &amp; Tariffs'!$X$28</f>
        <v>1.4</v>
      </c>
      <c r="FV123" s="11">
        <f>'Building Prop &amp; Tariffs'!$Y$28</f>
        <v>0</v>
      </c>
      <c r="FZ123" s="167"/>
    </row>
    <row r="124" spans="2:182" x14ac:dyDescent="0.2">
      <c r="B124" s="170"/>
      <c r="C124" s="1" t="s">
        <v>36</v>
      </c>
      <c r="E124" s="9"/>
      <c r="F124" s="9"/>
      <c r="G124" s="9"/>
      <c r="H124" s="9"/>
      <c r="I124" s="10">
        <f>'Building Prop &amp; Tariffs'!$U$29</f>
        <v>0.24</v>
      </c>
      <c r="J124" s="10">
        <f>'Building Prop &amp; Tariffs'!$V$29</f>
        <v>0</v>
      </c>
      <c r="K124" s="10">
        <f>'Building Prop &amp; Tariffs'!$W$29</f>
        <v>0</v>
      </c>
      <c r="L124" s="10">
        <f>'Building Prop &amp; Tariffs'!$X$29</f>
        <v>0</v>
      </c>
      <c r="M124" s="11">
        <f>'Building Prop &amp; Tariffs'!$Y$29</f>
        <v>0</v>
      </c>
      <c r="Q124" s="170"/>
      <c r="R124" s="1" t="s">
        <v>36</v>
      </c>
      <c r="T124" s="9"/>
      <c r="U124" s="9"/>
      <c r="V124" s="9"/>
      <c r="W124" s="9"/>
      <c r="X124" s="10">
        <f>'Building Prop &amp; Tariffs'!$U$29</f>
        <v>0.24</v>
      </c>
      <c r="Y124" s="10">
        <f>'Building Prop &amp; Tariffs'!$V$29</f>
        <v>0</v>
      </c>
      <c r="Z124" s="10">
        <f>'Building Prop &amp; Tariffs'!$W$29</f>
        <v>0</v>
      </c>
      <c r="AA124" s="10">
        <f>'Building Prop &amp; Tariffs'!$X$29</f>
        <v>0</v>
      </c>
      <c r="AB124" s="11">
        <f>'Building Prop &amp; Tariffs'!$Y$29</f>
        <v>0</v>
      </c>
      <c r="AF124" s="170"/>
      <c r="AG124" s="1" t="s">
        <v>36</v>
      </c>
      <c r="AI124" s="9"/>
      <c r="AJ124" s="9"/>
      <c r="AK124" s="9"/>
      <c r="AL124" s="9"/>
      <c r="AM124" s="10">
        <f>'Building Prop &amp; Tariffs'!$U$29</f>
        <v>0.24</v>
      </c>
      <c r="AN124" s="10">
        <f>'Building Prop &amp; Tariffs'!$V$29</f>
        <v>0</v>
      </c>
      <c r="AO124" s="10">
        <f>'Building Prop &amp; Tariffs'!$W$29</f>
        <v>0</v>
      </c>
      <c r="AP124" s="10">
        <f>'Building Prop &amp; Tariffs'!$X$29</f>
        <v>0</v>
      </c>
      <c r="AQ124" s="11">
        <f>'Building Prop &amp; Tariffs'!$Y$29</f>
        <v>0</v>
      </c>
      <c r="AU124" s="170"/>
      <c r="AV124" s="1" t="s">
        <v>36</v>
      </c>
      <c r="AX124" s="9"/>
      <c r="AY124" s="9"/>
      <c r="AZ124" s="9"/>
      <c r="BA124" s="9"/>
      <c r="BB124" s="10">
        <f>'Building Prop &amp; Tariffs'!$U$29</f>
        <v>0.24</v>
      </c>
      <c r="BC124" s="10">
        <f>'Building Prop &amp; Tariffs'!$V$29</f>
        <v>0</v>
      </c>
      <c r="BD124" s="10">
        <f>'Building Prop &amp; Tariffs'!$W$29</f>
        <v>0</v>
      </c>
      <c r="BE124" s="10">
        <f>'Building Prop &amp; Tariffs'!$X$29</f>
        <v>0</v>
      </c>
      <c r="BF124" s="11">
        <f>'Building Prop &amp; Tariffs'!$Y$29</f>
        <v>0</v>
      </c>
      <c r="BJ124" s="170"/>
      <c r="BK124" s="1" t="s">
        <v>36</v>
      </c>
      <c r="BM124" s="9"/>
      <c r="BN124" s="9"/>
      <c r="BO124" s="9"/>
      <c r="BP124" s="9"/>
      <c r="BQ124" s="10">
        <f>'Building Prop &amp; Tariffs'!$U$29</f>
        <v>0.24</v>
      </c>
      <c r="BR124" s="10">
        <f>'Building Prop &amp; Tariffs'!$V$29</f>
        <v>0</v>
      </c>
      <c r="BS124" s="10">
        <f>'Building Prop &amp; Tariffs'!$W$29</f>
        <v>0</v>
      </c>
      <c r="BT124" s="10">
        <f>'Building Prop &amp; Tariffs'!$X$29</f>
        <v>0</v>
      </c>
      <c r="BU124" s="11">
        <f>'Building Prop &amp; Tariffs'!$Y$29</f>
        <v>0</v>
      </c>
      <c r="BY124" s="170"/>
      <c r="BZ124" s="1" t="s">
        <v>36</v>
      </c>
      <c r="CB124" s="9"/>
      <c r="CC124" s="9"/>
      <c r="CD124" s="9"/>
      <c r="CE124" s="9"/>
      <c r="CF124" s="10">
        <f>'Building Prop &amp; Tariffs'!$U$29</f>
        <v>0.24</v>
      </c>
      <c r="CG124" s="10">
        <f>'Building Prop &amp; Tariffs'!$V$29</f>
        <v>0</v>
      </c>
      <c r="CH124" s="10">
        <f>'Building Prop &amp; Tariffs'!$W$29</f>
        <v>0</v>
      </c>
      <c r="CI124" s="10">
        <f>'Building Prop &amp; Tariffs'!$X$29</f>
        <v>0</v>
      </c>
      <c r="CJ124" s="11">
        <f>'Building Prop &amp; Tariffs'!$Y$29</f>
        <v>0</v>
      </c>
      <c r="CN124" s="170"/>
      <c r="CO124" s="1" t="s">
        <v>36</v>
      </c>
      <c r="CQ124" s="9"/>
      <c r="CR124" s="9"/>
      <c r="CS124" s="9"/>
      <c r="CT124" s="9"/>
      <c r="CU124" s="10">
        <f>'Building Prop &amp; Tariffs'!$U$29</f>
        <v>0.24</v>
      </c>
      <c r="CV124" s="10">
        <f>'Building Prop &amp; Tariffs'!$V$29</f>
        <v>0</v>
      </c>
      <c r="CW124" s="10">
        <f>'Building Prop &amp; Tariffs'!$W$29</f>
        <v>0</v>
      </c>
      <c r="CX124" s="10">
        <f>'Building Prop &amp; Tariffs'!$X$29</f>
        <v>0</v>
      </c>
      <c r="CY124" s="11">
        <f>'Building Prop &amp; Tariffs'!$Y$29</f>
        <v>0</v>
      </c>
      <c r="DC124" s="170"/>
      <c r="DD124" s="1" t="s">
        <v>36</v>
      </c>
      <c r="DF124" s="9"/>
      <c r="DG124" s="9"/>
      <c r="DH124" s="9"/>
      <c r="DI124" s="9"/>
      <c r="DJ124" s="10">
        <f>'Building Prop &amp; Tariffs'!$U$29</f>
        <v>0.24</v>
      </c>
      <c r="DK124" s="10">
        <f>'Building Prop &amp; Tariffs'!$V$29</f>
        <v>0</v>
      </c>
      <c r="DL124" s="10">
        <f>'Building Prop &amp; Tariffs'!$W$29</f>
        <v>0</v>
      </c>
      <c r="DM124" s="10">
        <f>'Building Prop &amp; Tariffs'!$X$29</f>
        <v>0</v>
      </c>
      <c r="DN124" s="11">
        <f>'Building Prop &amp; Tariffs'!$Y$29</f>
        <v>0</v>
      </c>
      <c r="DR124" s="170"/>
      <c r="DS124" s="1" t="s">
        <v>36</v>
      </c>
      <c r="DU124" s="9"/>
      <c r="DV124" s="9"/>
      <c r="DW124" s="9"/>
      <c r="DX124" s="9"/>
      <c r="DY124" s="10">
        <f>'Building Prop &amp; Tariffs'!$U$29</f>
        <v>0.24</v>
      </c>
      <c r="DZ124" s="10">
        <f>'Building Prop &amp; Tariffs'!$V$29</f>
        <v>0</v>
      </c>
      <c r="EA124" s="10">
        <f>'Building Prop &amp; Tariffs'!$W$29</f>
        <v>0</v>
      </c>
      <c r="EB124" s="10">
        <f>'Building Prop &amp; Tariffs'!$X$29</f>
        <v>0</v>
      </c>
      <c r="EC124" s="11">
        <f>'Building Prop &amp; Tariffs'!$Y$29</f>
        <v>0</v>
      </c>
      <c r="EG124" s="170"/>
      <c r="EH124" s="1" t="s">
        <v>36</v>
      </c>
      <c r="EJ124" s="9"/>
      <c r="EK124" s="9"/>
      <c r="EL124" s="9"/>
      <c r="EM124" s="9"/>
      <c r="EN124" s="10">
        <f>'Building Prop &amp; Tariffs'!$U$29</f>
        <v>0.24</v>
      </c>
      <c r="EO124" s="10">
        <f>'Building Prop &amp; Tariffs'!$V$29</f>
        <v>0</v>
      </c>
      <c r="EP124" s="10">
        <f>'Building Prop &amp; Tariffs'!$W$29</f>
        <v>0</v>
      </c>
      <c r="EQ124" s="10">
        <f>'Building Prop &amp; Tariffs'!$X$29</f>
        <v>0</v>
      </c>
      <c r="ER124" s="11">
        <f>'Building Prop &amp; Tariffs'!$Y$29</f>
        <v>0</v>
      </c>
      <c r="EV124" s="170"/>
      <c r="EW124" s="1" t="s">
        <v>36</v>
      </c>
      <c r="EY124" s="9"/>
      <c r="EZ124" s="9"/>
      <c r="FA124" s="9"/>
      <c r="FB124" s="9"/>
      <c r="FC124" s="10">
        <f>'Building Prop &amp; Tariffs'!$U$29</f>
        <v>0.24</v>
      </c>
      <c r="FD124" s="10">
        <f>'Building Prop &amp; Tariffs'!$V$29</f>
        <v>0</v>
      </c>
      <c r="FE124" s="10">
        <f>'Building Prop &amp; Tariffs'!$W$29</f>
        <v>0</v>
      </c>
      <c r="FF124" s="10">
        <f>'Building Prop &amp; Tariffs'!$X$29</f>
        <v>0</v>
      </c>
      <c r="FG124" s="11">
        <f>'Building Prop &amp; Tariffs'!$Y$29</f>
        <v>0</v>
      </c>
      <c r="FK124" s="170"/>
      <c r="FL124" s="1" t="s">
        <v>36</v>
      </c>
      <c r="FN124" s="9"/>
      <c r="FO124" s="9"/>
      <c r="FP124" s="9"/>
      <c r="FQ124" s="9"/>
      <c r="FR124" s="10">
        <f>'Building Prop &amp; Tariffs'!$U$29</f>
        <v>0.24</v>
      </c>
      <c r="FS124" s="10">
        <f>'Building Prop &amp; Tariffs'!$V$29</f>
        <v>0</v>
      </c>
      <c r="FT124" s="10">
        <f>'Building Prop &amp; Tariffs'!$W$29</f>
        <v>0</v>
      </c>
      <c r="FU124" s="10">
        <f>'Building Prop &amp; Tariffs'!$X$29</f>
        <v>0</v>
      </c>
      <c r="FV124" s="11">
        <f>'Building Prop &amp; Tariffs'!$Y$29</f>
        <v>0</v>
      </c>
      <c r="FZ124" s="167"/>
    </row>
    <row r="125" spans="2:182" x14ac:dyDescent="0.2">
      <c r="B125" s="170"/>
      <c r="C125" s="1" t="s">
        <v>37</v>
      </c>
      <c r="E125" s="9"/>
      <c r="F125" s="9"/>
      <c r="G125" s="9"/>
      <c r="H125" s="9"/>
      <c r="I125" s="10">
        <f>'Building Prop &amp; Tariffs'!$U$30</f>
        <v>2</v>
      </c>
      <c r="J125" s="10">
        <f>'Building Prop &amp; Tariffs'!$V$30</f>
        <v>2</v>
      </c>
      <c r="K125" s="10">
        <f>'Building Prop &amp; Tariffs'!$W$30</f>
        <v>2</v>
      </c>
      <c r="L125" s="10">
        <f>'Building Prop &amp; Tariffs'!$X$30</f>
        <v>2</v>
      </c>
      <c r="M125" s="11">
        <f>'Building Prop &amp; Tariffs'!$Y$30</f>
        <v>0</v>
      </c>
      <c r="Q125" s="170"/>
      <c r="R125" s="1" t="s">
        <v>37</v>
      </c>
      <c r="T125" s="9"/>
      <c r="U125" s="9"/>
      <c r="V125" s="9"/>
      <c r="W125" s="9"/>
      <c r="X125" s="10">
        <f>'Building Prop &amp; Tariffs'!$U$30</f>
        <v>2</v>
      </c>
      <c r="Y125" s="10">
        <f>'Building Prop &amp; Tariffs'!$V$30</f>
        <v>2</v>
      </c>
      <c r="Z125" s="10">
        <f>'Building Prop &amp; Tariffs'!$W$30</f>
        <v>2</v>
      </c>
      <c r="AA125" s="10">
        <f>'Building Prop &amp; Tariffs'!$X$30</f>
        <v>2</v>
      </c>
      <c r="AB125" s="11">
        <f>'Building Prop &amp; Tariffs'!$Y$30</f>
        <v>0</v>
      </c>
      <c r="AF125" s="170"/>
      <c r="AG125" s="1" t="s">
        <v>37</v>
      </c>
      <c r="AI125" s="9"/>
      <c r="AJ125" s="9"/>
      <c r="AK125" s="9"/>
      <c r="AL125" s="9"/>
      <c r="AM125" s="10">
        <f>'Building Prop &amp; Tariffs'!$U$30</f>
        <v>2</v>
      </c>
      <c r="AN125" s="10">
        <f>'Building Prop &amp; Tariffs'!$V$30</f>
        <v>2</v>
      </c>
      <c r="AO125" s="10">
        <f>'Building Prop &amp; Tariffs'!$W$30</f>
        <v>2</v>
      </c>
      <c r="AP125" s="10">
        <f>'Building Prop &amp; Tariffs'!$X$30</f>
        <v>2</v>
      </c>
      <c r="AQ125" s="11">
        <f>'Building Prop &amp; Tariffs'!$Y$30</f>
        <v>0</v>
      </c>
      <c r="AU125" s="170"/>
      <c r="AV125" s="1" t="s">
        <v>37</v>
      </c>
      <c r="AX125" s="9"/>
      <c r="AY125" s="9"/>
      <c r="AZ125" s="9"/>
      <c r="BA125" s="9"/>
      <c r="BB125" s="10">
        <f>'Building Prop &amp; Tariffs'!$U$30</f>
        <v>2</v>
      </c>
      <c r="BC125" s="10">
        <f>'Building Prop &amp; Tariffs'!$V$30</f>
        <v>2</v>
      </c>
      <c r="BD125" s="10">
        <f>'Building Prop &amp; Tariffs'!$W$30</f>
        <v>2</v>
      </c>
      <c r="BE125" s="10">
        <f>'Building Prop &amp; Tariffs'!$X$30</f>
        <v>2</v>
      </c>
      <c r="BF125" s="11">
        <f>'Building Prop &amp; Tariffs'!$Y$30</f>
        <v>0</v>
      </c>
      <c r="BJ125" s="170"/>
      <c r="BK125" s="1" t="s">
        <v>37</v>
      </c>
      <c r="BM125" s="9"/>
      <c r="BN125" s="9"/>
      <c r="BO125" s="9"/>
      <c r="BP125" s="9"/>
      <c r="BQ125" s="10">
        <f>'Building Prop &amp; Tariffs'!$U$30</f>
        <v>2</v>
      </c>
      <c r="BR125" s="10">
        <f>'Building Prop &amp; Tariffs'!$V$30</f>
        <v>2</v>
      </c>
      <c r="BS125" s="10">
        <f>'Building Prop &amp; Tariffs'!$W$30</f>
        <v>2</v>
      </c>
      <c r="BT125" s="10">
        <f>'Building Prop &amp; Tariffs'!$X$30</f>
        <v>2</v>
      </c>
      <c r="BU125" s="11">
        <f>'Building Prop &amp; Tariffs'!$Y$30</f>
        <v>0</v>
      </c>
      <c r="BY125" s="170"/>
      <c r="BZ125" s="1" t="s">
        <v>37</v>
      </c>
      <c r="CB125" s="9"/>
      <c r="CC125" s="9"/>
      <c r="CD125" s="9"/>
      <c r="CE125" s="9"/>
      <c r="CF125" s="10">
        <f>'Building Prop &amp; Tariffs'!$U$30</f>
        <v>2</v>
      </c>
      <c r="CG125" s="10">
        <f>'Building Prop &amp; Tariffs'!$V$30</f>
        <v>2</v>
      </c>
      <c r="CH125" s="10">
        <f>'Building Prop &amp; Tariffs'!$W$30</f>
        <v>2</v>
      </c>
      <c r="CI125" s="10">
        <f>'Building Prop &amp; Tariffs'!$X$30</f>
        <v>2</v>
      </c>
      <c r="CJ125" s="11">
        <f>'Building Prop &amp; Tariffs'!$Y$30</f>
        <v>0</v>
      </c>
      <c r="CN125" s="170"/>
      <c r="CO125" s="1" t="s">
        <v>37</v>
      </c>
      <c r="CQ125" s="9"/>
      <c r="CR125" s="9"/>
      <c r="CS125" s="9"/>
      <c r="CT125" s="9"/>
      <c r="CU125" s="10">
        <f>'Building Prop &amp; Tariffs'!$U$30</f>
        <v>2</v>
      </c>
      <c r="CV125" s="10">
        <f>'Building Prop &amp; Tariffs'!$V$30</f>
        <v>2</v>
      </c>
      <c r="CW125" s="10">
        <f>'Building Prop &amp; Tariffs'!$W$30</f>
        <v>2</v>
      </c>
      <c r="CX125" s="10">
        <f>'Building Prop &amp; Tariffs'!$X$30</f>
        <v>2</v>
      </c>
      <c r="CY125" s="11">
        <f>'Building Prop &amp; Tariffs'!$Y$30</f>
        <v>0</v>
      </c>
      <c r="DC125" s="170"/>
      <c r="DD125" s="1" t="s">
        <v>37</v>
      </c>
      <c r="DF125" s="9"/>
      <c r="DG125" s="9"/>
      <c r="DH125" s="9"/>
      <c r="DI125" s="9"/>
      <c r="DJ125" s="10">
        <f>'Building Prop &amp; Tariffs'!$U$30</f>
        <v>2</v>
      </c>
      <c r="DK125" s="10">
        <f>'Building Prop &amp; Tariffs'!$V$30</f>
        <v>2</v>
      </c>
      <c r="DL125" s="10">
        <f>'Building Prop &amp; Tariffs'!$W$30</f>
        <v>2</v>
      </c>
      <c r="DM125" s="10">
        <f>'Building Prop &amp; Tariffs'!$X$30</f>
        <v>2</v>
      </c>
      <c r="DN125" s="11">
        <f>'Building Prop &amp; Tariffs'!$Y$30</f>
        <v>0</v>
      </c>
      <c r="DR125" s="170"/>
      <c r="DS125" s="1" t="s">
        <v>37</v>
      </c>
      <c r="DU125" s="9"/>
      <c r="DV125" s="9"/>
      <c r="DW125" s="9"/>
      <c r="DX125" s="9"/>
      <c r="DY125" s="10">
        <f>'Building Prop &amp; Tariffs'!$U$30</f>
        <v>2</v>
      </c>
      <c r="DZ125" s="10">
        <f>'Building Prop &amp; Tariffs'!$V$30</f>
        <v>2</v>
      </c>
      <c r="EA125" s="10">
        <f>'Building Prop &amp; Tariffs'!$W$30</f>
        <v>2</v>
      </c>
      <c r="EB125" s="10">
        <f>'Building Prop &amp; Tariffs'!$X$30</f>
        <v>2</v>
      </c>
      <c r="EC125" s="11">
        <f>'Building Prop &amp; Tariffs'!$Y$30</f>
        <v>0</v>
      </c>
      <c r="EG125" s="170"/>
      <c r="EH125" s="1" t="s">
        <v>37</v>
      </c>
      <c r="EJ125" s="9"/>
      <c r="EK125" s="9"/>
      <c r="EL125" s="9"/>
      <c r="EM125" s="9"/>
      <c r="EN125" s="10">
        <f>'Building Prop &amp; Tariffs'!$U$30</f>
        <v>2</v>
      </c>
      <c r="EO125" s="10">
        <f>'Building Prop &amp; Tariffs'!$V$30</f>
        <v>2</v>
      </c>
      <c r="EP125" s="10">
        <f>'Building Prop &amp; Tariffs'!$W$30</f>
        <v>2</v>
      </c>
      <c r="EQ125" s="10">
        <f>'Building Prop &amp; Tariffs'!$X$30</f>
        <v>2</v>
      </c>
      <c r="ER125" s="11">
        <f>'Building Prop &amp; Tariffs'!$Y$30</f>
        <v>0</v>
      </c>
      <c r="EV125" s="170"/>
      <c r="EW125" s="1" t="s">
        <v>37</v>
      </c>
      <c r="EY125" s="9"/>
      <c r="EZ125" s="9"/>
      <c r="FA125" s="9"/>
      <c r="FB125" s="9"/>
      <c r="FC125" s="10">
        <f>'Building Prop &amp; Tariffs'!$U$30</f>
        <v>2</v>
      </c>
      <c r="FD125" s="10">
        <f>'Building Prop &amp; Tariffs'!$V$30</f>
        <v>2</v>
      </c>
      <c r="FE125" s="10">
        <f>'Building Prop &amp; Tariffs'!$W$30</f>
        <v>2</v>
      </c>
      <c r="FF125" s="10">
        <f>'Building Prop &amp; Tariffs'!$X$30</f>
        <v>2</v>
      </c>
      <c r="FG125" s="11">
        <f>'Building Prop &amp; Tariffs'!$Y$30</f>
        <v>0</v>
      </c>
      <c r="FK125" s="170"/>
      <c r="FL125" s="1" t="s">
        <v>37</v>
      </c>
      <c r="FN125" s="9"/>
      <c r="FO125" s="9"/>
      <c r="FP125" s="9"/>
      <c r="FQ125" s="9"/>
      <c r="FR125" s="10">
        <f>'Building Prop &amp; Tariffs'!$U$30</f>
        <v>2</v>
      </c>
      <c r="FS125" s="10">
        <f>'Building Prop &amp; Tariffs'!$V$30</f>
        <v>2</v>
      </c>
      <c r="FT125" s="10">
        <f>'Building Prop &amp; Tariffs'!$W$30</f>
        <v>2</v>
      </c>
      <c r="FU125" s="10">
        <f>'Building Prop &amp; Tariffs'!$X$30</f>
        <v>2</v>
      </c>
      <c r="FV125" s="11">
        <f>'Building Prop &amp; Tariffs'!$Y$30</f>
        <v>0</v>
      </c>
      <c r="FZ125" s="167"/>
    </row>
    <row r="126" spans="2:182" x14ac:dyDescent="0.2">
      <c r="B126" s="170"/>
      <c r="C126" s="1" t="s">
        <v>38</v>
      </c>
      <c r="E126" s="9"/>
      <c r="F126" s="9"/>
      <c r="G126" s="9"/>
      <c r="H126" s="9"/>
      <c r="I126" s="10">
        <f>'Building Prop &amp; Tariffs'!$U$31</f>
        <v>0</v>
      </c>
      <c r="J126" s="10">
        <f>'Building Prop &amp; Tariffs'!$V$31</f>
        <v>1</v>
      </c>
      <c r="K126" s="10">
        <f>'Building Prop &amp; Tariffs'!$W$31</f>
        <v>1</v>
      </c>
      <c r="L126" s="10">
        <f>'Building Prop &amp; Tariffs'!$X$31</f>
        <v>2</v>
      </c>
      <c r="M126" s="11">
        <f>'Building Prop &amp; Tariffs'!$Y$31</f>
        <v>0</v>
      </c>
      <c r="Q126" s="170"/>
      <c r="R126" s="1" t="s">
        <v>38</v>
      </c>
      <c r="T126" s="9"/>
      <c r="U126" s="9"/>
      <c r="V126" s="9"/>
      <c r="W126" s="9"/>
      <c r="X126" s="10">
        <f>'Building Prop &amp; Tariffs'!$U$31</f>
        <v>0</v>
      </c>
      <c r="Y126" s="10">
        <f>'Building Prop &amp; Tariffs'!$V$31</f>
        <v>1</v>
      </c>
      <c r="Z126" s="10">
        <f>'Building Prop &amp; Tariffs'!$W$31</f>
        <v>1</v>
      </c>
      <c r="AA126" s="10">
        <f>'Building Prop &amp; Tariffs'!$X$31</f>
        <v>2</v>
      </c>
      <c r="AB126" s="11">
        <f>'Building Prop &amp; Tariffs'!$Y$31</f>
        <v>0</v>
      </c>
      <c r="AF126" s="170"/>
      <c r="AG126" s="1" t="s">
        <v>38</v>
      </c>
      <c r="AI126" s="9"/>
      <c r="AJ126" s="9"/>
      <c r="AK126" s="9"/>
      <c r="AL126" s="9"/>
      <c r="AM126" s="10">
        <f>'Building Prop &amp; Tariffs'!$U$31</f>
        <v>0</v>
      </c>
      <c r="AN126" s="10">
        <f>'Building Prop &amp; Tariffs'!$V$31</f>
        <v>1</v>
      </c>
      <c r="AO126" s="10">
        <f>'Building Prop &amp; Tariffs'!$W$31</f>
        <v>1</v>
      </c>
      <c r="AP126" s="10">
        <f>'Building Prop &amp; Tariffs'!$X$31</f>
        <v>2</v>
      </c>
      <c r="AQ126" s="11">
        <f>'Building Prop &amp; Tariffs'!$Y$31</f>
        <v>0</v>
      </c>
      <c r="AU126" s="170"/>
      <c r="AV126" s="1" t="s">
        <v>38</v>
      </c>
      <c r="AX126" s="9"/>
      <c r="AY126" s="9"/>
      <c r="AZ126" s="9"/>
      <c r="BA126" s="9"/>
      <c r="BB126" s="10">
        <f>'Building Prop &amp; Tariffs'!$U$31</f>
        <v>0</v>
      </c>
      <c r="BC126" s="10">
        <f>'Building Prop &amp; Tariffs'!$V$31</f>
        <v>1</v>
      </c>
      <c r="BD126" s="10">
        <f>'Building Prop &amp; Tariffs'!$W$31</f>
        <v>1</v>
      </c>
      <c r="BE126" s="10">
        <f>'Building Prop &amp; Tariffs'!$X$31</f>
        <v>2</v>
      </c>
      <c r="BF126" s="11">
        <f>'Building Prop &amp; Tariffs'!$Y$31</f>
        <v>0</v>
      </c>
      <c r="BJ126" s="170"/>
      <c r="BK126" s="1" t="s">
        <v>38</v>
      </c>
      <c r="BM126" s="9"/>
      <c r="BN126" s="9"/>
      <c r="BO126" s="9"/>
      <c r="BP126" s="9"/>
      <c r="BQ126" s="10">
        <f>'Building Prop &amp; Tariffs'!$U$31</f>
        <v>0</v>
      </c>
      <c r="BR126" s="10">
        <f>'Building Prop &amp; Tariffs'!$V$31</f>
        <v>1</v>
      </c>
      <c r="BS126" s="10">
        <f>'Building Prop &amp; Tariffs'!$W$31</f>
        <v>1</v>
      </c>
      <c r="BT126" s="10">
        <f>'Building Prop &amp; Tariffs'!$X$31</f>
        <v>2</v>
      </c>
      <c r="BU126" s="11">
        <f>'Building Prop &amp; Tariffs'!$Y$31</f>
        <v>0</v>
      </c>
      <c r="BY126" s="170"/>
      <c r="BZ126" s="1" t="s">
        <v>38</v>
      </c>
      <c r="CB126" s="9"/>
      <c r="CC126" s="9"/>
      <c r="CD126" s="9"/>
      <c r="CE126" s="9"/>
      <c r="CF126" s="10">
        <f>'Building Prop &amp; Tariffs'!$U$31</f>
        <v>0</v>
      </c>
      <c r="CG126" s="10">
        <f>'Building Prop &amp; Tariffs'!$V$31</f>
        <v>1</v>
      </c>
      <c r="CH126" s="10">
        <f>'Building Prop &amp; Tariffs'!$W$31</f>
        <v>1</v>
      </c>
      <c r="CI126" s="10">
        <f>'Building Prop &amp; Tariffs'!$X$31</f>
        <v>2</v>
      </c>
      <c r="CJ126" s="11">
        <f>'Building Prop &amp; Tariffs'!$Y$31</f>
        <v>0</v>
      </c>
      <c r="CN126" s="170"/>
      <c r="CO126" s="1" t="s">
        <v>38</v>
      </c>
      <c r="CQ126" s="9"/>
      <c r="CR126" s="9"/>
      <c r="CS126" s="9"/>
      <c r="CT126" s="9"/>
      <c r="CU126" s="10">
        <f>'Building Prop &amp; Tariffs'!$U$31</f>
        <v>0</v>
      </c>
      <c r="CV126" s="10">
        <f>'Building Prop &amp; Tariffs'!$V$31</f>
        <v>1</v>
      </c>
      <c r="CW126" s="10">
        <f>'Building Prop &amp; Tariffs'!$W$31</f>
        <v>1</v>
      </c>
      <c r="CX126" s="10">
        <f>'Building Prop &amp; Tariffs'!$X$31</f>
        <v>2</v>
      </c>
      <c r="CY126" s="11">
        <f>'Building Prop &amp; Tariffs'!$Y$31</f>
        <v>0</v>
      </c>
      <c r="DC126" s="170"/>
      <c r="DD126" s="1" t="s">
        <v>38</v>
      </c>
      <c r="DF126" s="9"/>
      <c r="DG126" s="9"/>
      <c r="DH126" s="9"/>
      <c r="DI126" s="9"/>
      <c r="DJ126" s="10">
        <f>'Building Prop &amp; Tariffs'!$U$31</f>
        <v>0</v>
      </c>
      <c r="DK126" s="10">
        <f>'Building Prop &amp; Tariffs'!$V$31</f>
        <v>1</v>
      </c>
      <c r="DL126" s="10">
        <f>'Building Prop &amp; Tariffs'!$W$31</f>
        <v>1</v>
      </c>
      <c r="DM126" s="10">
        <f>'Building Prop &amp; Tariffs'!$X$31</f>
        <v>2</v>
      </c>
      <c r="DN126" s="11">
        <f>'Building Prop &amp; Tariffs'!$Y$31</f>
        <v>0</v>
      </c>
      <c r="DR126" s="170"/>
      <c r="DS126" s="1" t="s">
        <v>38</v>
      </c>
      <c r="DU126" s="9"/>
      <c r="DV126" s="9"/>
      <c r="DW126" s="9"/>
      <c r="DX126" s="9"/>
      <c r="DY126" s="10">
        <f>'Building Prop &amp; Tariffs'!$U$31</f>
        <v>0</v>
      </c>
      <c r="DZ126" s="10">
        <f>'Building Prop &amp; Tariffs'!$V$31</f>
        <v>1</v>
      </c>
      <c r="EA126" s="10">
        <f>'Building Prop &amp; Tariffs'!$W$31</f>
        <v>1</v>
      </c>
      <c r="EB126" s="10">
        <f>'Building Prop &amp; Tariffs'!$X$31</f>
        <v>2</v>
      </c>
      <c r="EC126" s="11">
        <f>'Building Prop &amp; Tariffs'!$Y$31</f>
        <v>0</v>
      </c>
      <c r="EG126" s="170"/>
      <c r="EH126" s="1" t="s">
        <v>38</v>
      </c>
      <c r="EJ126" s="9"/>
      <c r="EK126" s="9"/>
      <c r="EL126" s="9"/>
      <c r="EM126" s="9"/>
      <c r="EN126" s="10">
        <f>'Building Prop &amp; Tariffs'!$U$31</f>
        <v>0</v>
      </c>
      <c r="EO126" s="10">
        <f>'Building Prop &amp; Tariffs'!$V$31</f>
        <v>1</v>
      </c>
      <c r="EP126" s="10">
        <f>'Building Prop &amp; Tariffs'!$W$31</f>
        <v>1</v>
      </c>
      <c r="EQ126" s="10">
        <f>'Building Prop &amp; Tariffs'!$X$31</f>
        <v>2</v>
      </c>
      <c r="ER126" s="11">
        <f>'Building Prop &amp; Tariffs'!$Y$31</f>
        <v>0</v>
      </c>
      <c r="EV126" s="170"/>
      <c r="EW126" s="1" t="s">
        <v>38</v>
      </c>
      <c r="EY126" s="9"/>
      <c r="EZ126" s="9"/>
      <c r="FA126" s="9"/>
      <c r="FB126" s="9"/>
      <c r="FC126" s="10">
        <f>'Building Prop &amp; Tariffs'!$U$31</f>
        <v>0</v>
      </c>
      <c r="FD126" s="10">
        <f>'Building Prop &amp; Tariffs'!$V$31</f>
        <v>1</v>
      </c>
      <c r="FE126" s="10">
        <f>'Building Prop &amp; Tariffs'!$W$31</f>
        <v>1</v>
      </c>
      <c r="FF126" s="10">
        <f>'Building Prop &amp; Tariffs'!$X$31</f>
        <v>2</v>
      </c>
      <c r="FG126" s="11">
        <f>'Building Prop &amp; Tariffs'!$Y$31</f>
        <v>0</v>
      </c>
      <c r="FK126" s="170"/>
      <c r="FL126" s="1" t="s">
        <v>38</v>
      </c>
      <c r="FN126" s="9"/>
      <c r="FO126" s="9"/>
      <c r="FP126" s="9"/>
      <c r="FQ126" s="9"/>
      <c r="FR126" s="10">
        <f>'Building Prop &amp; Tariffs'!$U$31</f>
        <v>0</v>
      </c>
      <c r="FS126" s="10">
        <f>'Building Prop &amp; Tariffs'!$V$31</f>
        <v>1</v>
      </c>
      <c r="FT126" s="10">
        <f>'Building Prop &amp; Tariffs'!$W$31</f>
        <v>1</v>
      </c>
      <c r="FU126" s="10">
        <f>'Building Prop &amp; Tariffs'!$X$31</f>
        <v>2</v>
      </c>
      <c r="FV126" s="11">
        <f>'Building Prop &amp; Tariffs'!$Y$31</f>
        <v>0</v>
      </c>
      <c r="FZ126" s="167"/>
    </row>
    <row r="127" spans="2:182" x14ac:dyDescent="0.2">
      <c r="B127" s="170"/>
      <c r="C127" s="1" t="s">
        <v>20</v>
      </c>
      <c r="E127" s="10">
        <f>'Building Prop &amp; Tariffs'!$Q$32</f>
        <v>1.4</v>
      </c>
      <c r="F127" s="10">
        <f>'Building Prop &amp; Tariffs'!$R$32</f>
        <v>0.24</v>
      </c>
      <c r="G127" s="10">
        <f>'Building Prop &amp; Tariffs'!$S$32</f>
        <v>2</v>
      </c>
      <c r="H127" s="10">
        <f>'Building Prop &amp; Tariffs'!$T$32</f>
        <v>0</v>
      </c>
      <c r="I127" s="12"/>
      <c r="J127" s="12">
        <f>'Building Prop &amp; Tariffs'!$V$32</f>
        <v>0.9</v>
      </c>
      <c r="K127" s="12">
        <f>'Building Prop &amp; Tariffs'!$W$32</f>
        <v>0</v>
      </c>
      <c r="L127" s="12">
        <f>'Building Prop &amp; Tariffs'!$X$32</f>
        <v>0</v>
      </c>
      <c r="M127" s="11">
        <f>'Building Prop &amp; Tariffs'!$Y$32</f>
        <v>0</v>
      </c>
      <c r="Q127" s="170"/>
      <c r="R127" s="1" t="s">
        <v>20</v>
      </c>
      <c r="T127" s="10">
        <f>'Building Prop &amp; Tariffs'!$Q$32</f>
        <v>1.4</v>
      </c>
      <c r="U127" s="10">
        <f>'Building Prop &amp; Tariffs'!$R$32</f>
        <v>0.24</v>
      </c>
      <c r="V127" s="10">
        <f>'Building Prop &amp; Tariffs'!$S$32</f>
        <v>2</v>
      </c>
      <c r="W127" s="10">
        <f>'Building Prop &amp; Tariffs'!$T$32</f>
        <v>0</v>
      </c>
      <c r="X127" s="12"/>
      <c r="Y127" s="12">
        <f>'Building Prop &amp; Tariffs'!$V$32</f>
        <v>0.9</v>
      </c>
      <c r="Z127" s="12">
        <f>'Building Prop &amp; Tariffs'!$W$32</f>
        <v>0</v>
      </c>
      <c r="AA127" s="12">
        <f>'Building Prop &amp; Tariffs'!$X$32</f>
        <v>0</v>
      </c>
      <c r="AB127" s="11">
        <f>'Building Prop &amp; Tariffs'!$Y$32</f>
        <v>0</v>
      </c>
      <c r="AF127" s="170"/>
      <c r="AG127" s="1" t="s">
        <v>20</v>
      </c>
      <c r="AI127" s="10">
        <f>'Building Prop &amp; Tariffs'!$Q$32</f>
        <v>1.4</v>
      </c>
      <c r="AJ127" s="10">
        <f>'Building Prop &amp; Tariffs'!$R$32</f>
        <v>0.24</v>
      </c>
      <c r="AK127" s="10">
        <f>'Building Prop &amp; Tariffs'!$S$32</f>
        <v>2</v>
      </c>
      <c r="AL127" s="10">
        <f>'Building Prop &amp; Tariffs'!$T$32</f>
        <v>0</v>
      </c>
      <c r="AM127" s="12"/>
      <c r="AN127" s="12">
        <f>'Building Prop &amp; Tariffs'!$V$32</f>
        <v>0.9</v>
      </c>
      <c r="AO127" s="12">
        <f>'Building Prop &amp; Tariffs'!$W$32</f>
        <v>0</v>
      </c>
      <c r="AP127" s="12">
        <f>'Building Prop &amp; Tariffs'!$X$32</f>
        <v>0</v>
      </c>
      <c r="AQ127" s="11">
        <f>'Building Prop &amp; Tariffs'!$Y$32</f>
        <v>0</v>
      </c>
      <c r="AU127" s="170"/>
      <c r="AV127" s="1" t="s">
        <v>20</v>
      </c>
      <c r="AX127" s="10">
        <f>'Building Prop &amp; Tariffs'!$Q$32</f>
        <v>1.4</v>
      </c>
      <c r="AY127" s="10">
        <f>'Building Prop &amp; Tariffs'!$R$32</f>
        <v>0.24</v>
      </c>
      <c r="AZ127" s="10">
        <f>'Building Prop &amp; Tariffs'!$S$32</f>
        <v>2</v>
      </c>
      <c r="BA127" s="10">
        <f>'Building Prop &amp; Tariffs'!$T$32</f>
        <v>0</v>
      </c>
      <c r="BB127" s="12"/>
      <c r="BC127" s="12">
        <f>'Building Prop &amp; Tariffs'!$V$32</f>
        <v>0.9</v>
      </c>
      <c r="BD127" s="12">
        <f>'Building Prop &amp; Tariffs'!$W$32</f>
        <v>0</v>
      </c>
      <c r="BE127" s="12">
        <f>'Building Prop &amp; Tariffs'!$X$32</f>
        <v>0</v>
      </c>
      <c r="BF127" s="11">
        <f>'Building Prop &amp; Tariffs'!$Y$32</f>
        <v>0</v>
      </c>
      <c r="BJ127" s="170"/>
      <c r="BK127" s="1" t="s">
        <v>20</v>
      </c>
      <c r="BM127" s="10">
        <f>'Building Prop &amp; Tariffs'!$Q$32</f>
        <v>1.4</v>
      </c>
      <c r="BN127" s="10">
        <f>'Building Prop &amp; Tariffs'!$R$32</f>
        <v>0.24</v>
      </c>
      <c r="BO127" s="10">
        <f>'Building Prop &amp; Tariffs'!$S$32</f>
        <v>2</v>
      </c>
      <c r="BP127" s="10">
        <f>'Building Prop &amp; Tariffs'!$T$32</f>
        <v>0</v>
      </c>
      <c r="BQ127" s="12"/>
      <c r="BR127" s="12">
        <f>'Building Prop &amp; Tariffs'!$V$32</f>
        <v>0.9</v>
      </c>
      <c r="BS127" s="12">
        <f>'Building Prop &amp; Tariffs'!$W$32</f>
        <v>0</v>
      </c>
      <c r="BT127" s="12">
        <f>'Building Prop &amp; Tariffs'!$X$32</f>
        <v>0</v>
      </c>
      <c r="BU127" s="11">
        <f>'Building Prop &amp; Tariffs'!$Y$32</f>
        <v>0</v>
      </c>
      <c r="BY127" s="170"/>
      <c r="BZ127" s="1" t="s">
        <v>20</v>
      </c>
      <c r="CB127" s="10">
        <f>'Building Prop &amp; Tariffs'!$Q$32</f>
        <v>1.4</v>
      </c>
      <c r="CC127" s="10">
        <f>'Building Prop &amp; Tariffs'!$R$32</f>
        <v>0.24</v>
      </c>
      <c r="CD127" s="10">
        <f>'Building Prop &amp; Tariffs'!$S$32</f>
        <v>2</v>
      </c>
      <c r="CE127" s="10">
        <f>'Building Prop &amp; Tariffs'!$T$32</f>
        <v>0</v>
      </c>
      <c r="CF127" s="12"/>
      <c r="CG127" s="12">
        <f>'Building Prop &amp; Tariffs'!$V$32</f>
        <v>0.9</v>
      </c>
      <c r="CH127" s="12">
        <f>'Building Prop &amp; Tariffs'!$W$32</f>
        <v>0</v>
      </c>
      <c r="CI127" s="12">
        <f>'Building Prop &amp; Tariffs'!$X$32</f>
        <v>0</v>
      </c>
      <c r="CJ127" s="11">
        <f>'Building Prop &amp; Tariffs'!$Y$32</f>
        <v>0</v>
      </c>
      <c r="CN127" s="170"/>
      <c r="CO127" s="1" t="s">
        <v>20</v>
      </c>
      <c r="CQ127" s="10">
        <f>'Building Prop &amp; Tariffs'!$Q$32</f>
        <v>1.4</v>
      </c>
      <c r="CR127" s="10">
        <f>'Building Prop &amp; Tariffs'!$R$32</f>
        <v>0.24</v>
      </c>
      <c r="CS127" s="10">
        <f>'Building Prop &amp; Tariffs'!$S$32</f>
        <v>2</v>
      </c>
      <c r="CT127" s="10">
        <f>'Building Prop &amp; Tariffs'!$T$32</f>
        <v>0</v>
      </c>
      <c r="CU127" s="12"/>
      <c r="CV127" s="12">
        <f>'Building Prop &amp; Tariffs'!$V$32</f>
        <v>0.9</v>
      </c>
      <c r="CW127" s="12">
        <f>'Building Prop &amp; Tariffs'!$W$32</f>
        <v>0</v>
      </c>
      <c r="CX127" s="12">
        <f>'Building Prop &amp; Tariffs'!$X$32</f>
        <v>0</v>
      </c>
      <c r="CY127" s="11">
        <f>'Building Prop &amp; Tariffs'!$Y$32</f>
        <v>0</v>
      </c>
      <c r="DC127" s="170"/>
      <c r="DD127" s="1" t="s">
        <v>20</v>
      </c>
      <c r="DF127" s="10">
        <f>'Building Prop &amp; Tariffs'!$Q$32</f>
        <v>1.4</v>
      </c>
      <c r="DG127" s="10">
        <f>'Building Prop &amp; Tariffs'!$R$32</f>
        <v>0.24</v>
      </c>
      <c r="DH127" s="10">
        <f>'Building Prop &amp; Tariffs'!$S$32</f>
        <v>2</v>
      </c>
      <c r="DI127" s="10">
        <f>'Building Prop &amp; Tariffs'!$T$32</f>
        <v>0</v>
      </c>
      <c r="DJ127" s="12"/>
      <c r="DK127" s="12">
        <f>'Building Prop &amp; Tariffs'!$V$32</f>
        <v>0.9</v>
      </c>
      <c r="DL127" s="12">
        <f>'Building Prop &amp; Tariffs'!$W$32</f>
        <v>0</v>
      </c>
      <c r="DM127" s="12">
        <f>'Building Prop &amp; Tariffs'!$X$32</f>
        <v>0</v>
      </c>
      <c r="DN127" s="11">
        <f>'Building Prop &amp; Tariffs'!$Y$32</f>
        <v>0</v>
      </c>
      <c r="DR127" s="170"/>
      <c r="DS127" s="1" t="s">
        <v>20</v>
      </c>
      <c r="DU127" s="10">
        <f>'Building Prop &amp; Tariffs'!$Q$32</f>
        <v>1.4</v>
      </c>
      <c r="DV127" s="10">
        <f>'Building Prop &amp; Tariffs'!$R$32</f>
        <v>0.24</v>
      </c>
      <c r="DW127" s="10">
        <f>'Building Prop &amp; Tariffs'!$S$32</f>
        <v>2</v>
      </c>
      <c r="DX127" s="10">
        <f>'Building Prop &amp; Tariffs'!$T$32</f>
        <v>0</v>
      </c>
      <c r="DY127" s="12"/>
      <c r="DZ127" s="12">
        <f>'Building Prop &amp; Tariffs'!$V$32</f>
        <v>0.9</v>
      </c>
      <c r="EA127" s="12">
        <f>'Building Prop &amp; Tariffs'!$W$32</f>
        <v>0</v>
      </c>
      <c r="EB127" s="12">
        <f>'Building Prop &amp; Tariffs'!$X$32</f>
        <v>0</v>
      </c>
      <c r="EC127" s="11">
        <f>'Building Prop &amp; Tariffs'!$Y$32</f>
        <v>0</v>
      </c>
      <c r="EG127" s="170"/>
      <c r="EH127" s="1" t="s">
        <v>20</v>
      </c>
      <c r="EJ127" s="10">
        <f>'Building Prop &amp; Tariffs'!$Q$32</f>
        <v>1.4</v>
      </c>
      <c r="EK127" s="10">
        <f>'Building Prop &amp; Tariffs'!$R$32</f>
        <v>0.24</v>
      </c>
      <c r="EL127" s="10">
        <f>'Building Prop &amp; Tariffs'!$S$32</f>
        <v>2</v>
      </c>
      <c r="EM127" s="10">
        <f>'Building Prop &amp; Tariffs'!$T$32</f>
        <v>0</v>
      </c>
      <c r="EN127" s="12"/>
      <c r="EO127" s="12">
        <f>'Building Prop &amp; Tariffs'!$V$32</f>
        <v>0.9</v>
      </c>
      <c r="EP127" s="12">
        <f>'Building Prop &amp; Tariffs'!$W$32</f>
        <v>0</v>
      </c>
      <c r="EQ127" s="12">
        <f>'Building Prop &amp; Tariffs'!$X$32</f>
        <v>0</v>
      </c>
      <c r="ER127" s="11">
        <f>'Building Prop &amp; Tariffs'!$Y$32</f>
        <v>0</v>
      </c>
      <c r="EV127" s="170"/>
      <c r="EW127" s="1" t="s">
        <v>20</v>
      </c>
      <c r="EY127" s="10">
        <f>'Building Prop &amp; Tariffs'!$Q$32</f>
        <v>1.4</v>
      </c>
      <c r="EZ127" s="10">
        <f>'Building Prop &amp; Tariffs'!$R$32</f>
        <v>0.24</v>
      </c>
      <c r="FA127" s="10">
        <f>'Building Prop &amp; Tariffs'!$S$32</f>
        <v>2</v>
      </c>
      <c r="FB127" s="10">
        <f>'Building Prop &amp; Tariffs'!$T$32</f>
        <v>0</v>
      </c>
      <c r="FC127" s="12"/>
      <c r="FD127" s="12">
        <f>'Building Prop &amp; Tariffs'!$V$32</f>
        <v>0.9</v>
      </c>
      <c r="FE127" s="12">
        <f>'Building Prop &amp; Tariffs'!$W$32</f>
        <v>0</v>
      </c>
      <c r="FF127" s="12">
        <f>'Building Prop &amp; Tariffs'!$X$32</f>
        <v>0</v>
      </c>
      <c r="FG127" s="11">
        <f>'Building Prop &amp; Tariffs'!$Y$32</f>
        <v>0</v>
      </c>
      <c r="FK127" s="170"/>
      <c r="FL127" s="1" t="s">
        <v>20</v>
      </c>
      <c r="FN127" s="10">
        <f>'Building Prop &amp; Tariffs'!$Q$32</f>
        <v>1.4</v>
      </c>
      <c r="FO127" s="10">
        <f>'Building Prop &amp; Tariffs'!$R$32</f>
        <v>0.24</v>
      </c>
      <c r="FP127" s="10">
        <f>'Building Prop &amp; Tariffs'!$S$32</f>
        <v>2</v>
      </c>
      <c r="FQ127" s="10">
        <f>'Building Prop &amp; Tariffs'!$T$32</f>
        <v>0</v>
      </c>
      <c r="FR127" s="12"/>
      <c r="FS127" s="12">
        <f>'Building Prop &amp; Tariffs'!$V$32</f>
        <v>0.9</v>
      </c>
      <c r="FT127" s="12">
        <f>'Building Prop &amp; Tariffs'!$W$32</f>
        <v>0</v>
      </c>
      <c r="FU127" s="12">
        <f>'Building Prop &amp; Tariffs'!$X$32</f>
        <v>0</v>
      </c>
      <c r="FV127" s="11">
        <f>'Building Prop &amp; Tariffs'!$Y$32</f>
        <v>0</v>
      </c>
      <c r="FZ127" s="167"/>
    </row>
    <row r="128" spans="2:182" x14ac:dyDescent="0.2">
      <c r="B128" s="170"/>
      <c r="C128" s="1" t="s">
        <v>21</v>
      </c>
      <c r="E128" s="10">
        <f>'Building Prop &amp; Tariffs'!$Q$33</f>
        <v>1.4</v>
      </c>
      <c r="F128" s="10">
        <f>'Building Prop &amp; Tariffs'!$R$33</f>
        <v>0</v>
      </c>
      <c r="G128" s="10">
        <f>'Building Prop &amp; Tariffs'!$S$33</f>
        <v>2</v>
      </c>
      <c r="H128" s="10">
        <f>'Building Prop &amp; Tariffs'!$T$33</f>
        <v>1</v>
      </c>
      <c r="I128" s="12">
        <f>'Building Prop &amp; Tariffs'!$U$33</f>
        <v>0.9</v>
      </c>
      <c r="J128" s="12"/>
      <c r="K128" s="12">
        <f>'Building Prop &amp; Tariffs'!$W$33</f>
        <v>0.9</v>
      </c>
      <c r="L128" s="12">
        <f>'Building Prop &amp; Tariffs'!$X$33</f>
        <v>0</v>
      </c>
      <c r="M128" s="11">
        <f>'Building Prop &amp; Tariffs'!$Y$33</f>
        <v>0</v>
      </c>
      <c r="Q128" s="170"/>
      <c r="R128" s="1" t="s">
        <v>21</v>
      </c>
      <c r="T128" s="10">
        <f>'Building Prop &amp; Tariffs'!$Q$33</f>
        <v>1.4</v>
      </c>
      <c r="U128" s="10">
        <f>'Building Prop &amp; Tariffs'!$R$33</f>
        <v>0</v>
      </c>
      <c r="V128" s="10">
        <f>'Building Prop &amp; Tariffs'!$S$33</f>
        <v>2</v>
      </c>
      <c r="W128" s="10">
        <f>'Building Prop &amp; Tariffs'!$T$33</f>
        <v>1</v>
      </c>
      <c r="X128" s="12">
        <f>'Building Prop &amp; Tariffs'!$U$33</f>
        <v>0.9</v>
      </c>
      <c r="Y128" s="12"/>
      <c r="Z128" s="12">
        <f>'Building Prop &amp; Tariffs'!$W$33</f>
        <v>0.9</v>
      </c>
      <c r="AA128" s="12">
        <f>'Building Prop &amp; Tariffs'!$X$33</f>
        <v>0</v>
      </c>
      <c r="AB128" s="11">
        <f>'Building Prop &amp; Tariffs'!$Y$33</f>
        <v>0</v>
      </c>
      <c r="AF128" s="170"/>
      <c r="AG128" s="1" t="s">
        <v>21</v>
      </c>
      <c r="AI128" s="10">
        <f>'Building Prop &amp; Tariffs'!$Q$33</f>
        <v>1.4</v>
      </c>
      <c r="AJ128" s="10">
        <f>'Building Prop &amp; Tariffs'!$R$33</f>
        <v>0</v>
      </c>
      <c r="AK128" s="10">
        <f>'Building Prop &amp; Tariffs'!$S$33</f>
        <v>2</v>
      </c>
      <c r="AL128" s="10">
        <f>'Building Prop &amp; Tariffs'!$T$33</f>
        <v>1</v>
      </c>
      <c r="AM128" s="12">
        <f>'Building Prop &amp; Tariffs'!$U$33</f>
        <v>0.9</v>
      </c>
      <c r="AN128" s="12"/>
      <c r="AO128" s="12">
        <f>'Building Prop &amp; Tariffs'!$W$33</f>
        <v>0.9</v>
      </c>
      <c r="AP128" s="12">
        <f>'Building Prop &amp; Tariffs'!$X$33</f>
        <v>0</v>
      </c>
      <c r="AQ128" s="11">
        <f>'Building Prop &amp; Tariffs'!$Y$33</f>
        <v>0</v>
      </c>
      <c r="AU128" s="170"/>
      <c r="AV128" s="1" t="s">
        <v>21</v>
      </c>
      <c r="AX128" s="10">
        <f>'Building Prop &amp; Tariffs'!$Q$33</f>
        <v>1.4</v>
      </c>
      <c r="AY128" s="10">
        <f>'Building Prop &amp; Tariffs'!$R$33</f>
        <v>0</v>
      </c>
      <c r="AZ128" s="10">
        <f>'Building Prop &amp; Tariffs'!$S$33</f>
        <v>2</v>
      </c>
      <c r="BA128" s="10">
        <f>'Building Prop &amp; Tariffs'!$T$33</f>
        <v>1</v>
      </c>
      <c r="BB128" s="12">
        <f>'Building Prop &amp; Tariffs'!$U$33</f>
        <v>0.9</v>
      </c>
      <c r="BC128" s="12"/>
      <c r="BD128" s="12">
        <f>'Building Prop &amp; Tariffs'!$W$33</f>
        <v>0.9</v>
      </c>
      <c r="BE128" s="12">
        <f>'Building Prop &amp; Tariffs'!$X$33</f>
        <v>0</v>
      </c>
      <c r="BF128" s="11">
        <f>'Building Prop &amp; Tariffs'!$Y$33</f>
        <v>0</v>
      </c>
      <c r="BJ128" s="170"/>
      <c r="BK128" s="1" t="s">
        <v>21</v>
      </c>
      <c r="BM128" s="10">
        <f>'Building Prop &amp; Tariffs'!$Q$33</f>
        <v>1.4</v>
      </c>
      <c r="BN128" s="10">
        <f>'Building Prop &amp; Tariffs'!$R$33</f>
        <v>0</v>
      </c>
      <c r="BO128" s="10">
        <f>'Building Prop &amp; Tariffs'!$S$33</f>
        <v>2</v>
      </c>
      <c r="BP128" s="10">
        <f>'Building Prop &amp; Tariffs'!$T$33</f>
        <v>1</v>
      </c>
      <c r="BQ128" s="12">
        <f>'Building Prop &amp; Tariffs'!$U$33</f>
        <v>0.9</v>
      </c>
      <c r="BR128" s="12"/>
      <c r="BS128" s="12">
        <f>'Building Prop &amp; Tariffs'!$W$33</f>
        <v>0.9</v>
      </c>
      <c r="BT128" s="12">
        <f>'Building Prop &amp; Tariffs'!$X$33</f>
        <v>0</v>
      </c>
      <c r="BU128" s="11">
        <f>'Building Prop &amp; Tariffs'!$Y$33</f>
        <v>0</v>
      </c>
      <c r="BY128" s="170"/>
      <c r="BZ128" s="1" t="s">
        <v>21</v>
      </c>
      <c r="CB128" s="10">
        <f>'Building Prop &amp; Tariffs'!$Q$33</f>
        <v>1.4</v>
      </c>
      <c r="CC128" s="10">
        <f>'Building Prop &amp; Tariffs'!$R$33</f>
        <v>0</v>
      </c>
      <c r="CD128" s="10">
        <f>'Building Prop &amp; Tariffs'!$S$33</f>
        <v>2</v>
      </c>
      <c r="CE128" s="10">
        <f>'Building Prop &amp; Tariffs'!$T$33</f>
        <v>1</v>
      </c>
      <c r="CF128" s="12">
        <f>'Building Prop &amp; Tariffs'!$U$33</f>
        <v>0.9</v>
      </c>
      <c r="CG128" s="12"/>
      <c r="CH128" s="12">
        <f>'Building Prop &amp; Tariffs'!$W$33</f>
        <v>0.9</v>
      </c>
      <c r="CI128" s="12">
        <f>'Building Prop &amp; Tariffs'!$X$33</f>
        <v>0</v>
      </c>
      <c r="CJ128" s="11">
        <f>'Building Prop &amp; Tariffs'!$Y$33</f>
        <v>0</v>
      </c>
      <c r="CN128" s="170"/>
      <c r="CO128" s="1" t="s">
        <v>21</v>
      </c>
      <c r="CQ128" s="10">
        <f>'Building Prop &amp; Tariffs'!$Q$33</f>
        <v>1.4</v>
      </c>
      <c r="CR128" s="10">
        <f>'Building Prop &amp; Tariffs'!$R$33</f>
        <v>0</v>
      </c>
      <c r="CS128" s="10">
        <f>'Building Prop &amp; Tariffs'!$S$33</f>
        <v>2</v>
      </c>
      <c r="CT128" s="10">
        <f>'Building Prop &amp; Tariffs'!$T$33</f>
        <v>1</v>
      </c>
      <c r="CU128" s="12">
        <f>'Building Prop &amp; Tariffs'!$U$33</f>
        <v>0.9</v>
      </c>
      <c r="CV128" s="12"/>
      <c r="CW128" s="12">
        <f>'Building Prop &amp; Tariffs'!$W$33</f>
        <v>0.9</v>
      </c>
      <c r="CX128" s="12">
        <f>'Building Prop &amp; Tariffs'!$X$33</f>
        <v>0</v>
      </c>
      <c r="CY128" s="11">
        <f>'Building Prop &amp; Tariffs'!$Y$33</f>
        <v>0</v>
      </c>
      <c r="DC128" s="170"/>
      <c r="DD128" s="1" t="s">
        <v>21</v>
      </c>
      <c r="DF128" s="10">
        <f>'Building Prop &amp; Tariffs'!$Q$33</f>
        <v>1.4</v>
      </c>
      <c r="DG128" s="10">
        <f>'Building Prop &amp; Tariffs'!$R$33</f>
        <v>0</v>
      </c>
      <c r="DH128" s="10">
        <f>'Building Prop &amp; Tariffs'!$S$33</f>
        <v>2</v>
      </c>
      <c r="DI128" s="10">
        <f>'Building Prop &amp; Tariffs'!$T$33</f>
        <v>1</v>
      </c>
      <c r="DJ128" s="12">
        <f>'Building Prop &amp; Tariffs'!$U$33</f>
        <v>0.9</v>
      </c>
      <c r="DK128" s="12"/>
      <c r="DL128" s="12">
        <f>'Building Prop &amp; Tariffs'!$W$33</f>
        <v>0.9</v>
      </c>
      <c r="DM128" s="12">
        <f>'Building Prop &amp; Tariffs'!$X$33</f>
        <v>0</v>
      </c>
      <c r="DN128" s="11">
        <f>'Building Prop &amp; Tariffs'!$Y$33</f>
        <v>0</v>
      </c>
      <c r="DR128" s="170"/>
      <c r="DS128" s="1" t="s">
        <v>21</v>
      </c>
      <c r="DU128" s="10">
        <f>'Building Prop &amp; Tariffs'!$Q$33</f>
        <v>1.4</v>
      </c>
      <c r="DV128" s="10">
        <f>'Building Prop &amp; Tariffs'!$R$33</f>
        <v>0</v>
      </c>
      <c r="DW128" s="10">
        <f>'Building Prop &amp; Tariffs'!$S$33</f>
        <v>2</v>
      </c>
      <c r="DX128" s="10">
        <f>'Building Prop &amp; Tariffs'!$T$33</f>
        <v>1</v>
      </c>
      <c r="DY128" s="12">
        <f>'Building Prop &amp; Tariffs'!$U$33</f>
        <v>0.9</v>
      </c>
      <c r="DZ128" s="12"/>
      <c r="EA128" s="12">
        <f>'Building Prop &amp; Tariffs'!$W$33</f>
        <v>0.9</v>
      </c>
      <c r="EB128" s="12">
        <f>'Building Prop &amp; Tariffs'!$X$33</f>
        <v>0</v>
      </c>
      <c r="EC128" s="11">
        <f>'Building Prop &amp; Tariffs'!$Y$33</f>
        <v>0</v>
      </c>
      <c r="EG128" s="170"/>
      <c r="EH128" s="1" t="s">
        <v>21</v>
      </c>
      <c r="EJ128" s="10">
        <f>'Building Prop &amp; Tariffs'!$Q$33</f>
        <v>1.4</v>
      </c>
      <c r="EK128" s="10">
        <f>'Building Prop &amp; Tariffs'!$R$33</f>
        <v>0</v>
      </c>
      <c r="EL128" s="10">
        <f>'Building Prop &amp; Tariffs'!$S$33</f>
        <v>2</v>
      </c>
      <c r="EM128" s="10">
        <f>'Building Prop &amp; Tariffs'!$T$33</f>
        <v>1</v>
      </c>
      <c r="EN128" s="12">
        <f>'Building Prop &amp; Tariffs'!$U$33</f>
        <v>0.9</v>
      </c>
      <c r="EO128" s="12"/>
      <c r="EP128" s="12">
        <f>'Building Prop &amp; Tariffs'!$W$33</f>
        <v>0.9</v>
      </c>
      <c r="EQ128" s="12">
        <f>'Building Prop &amp; Tariffs'!$X$33</f>
        <v>0</v>
      </c>
      <c r="ER128" s="11">
        <f>'Building Prop &amp; Tariffs'!$Y$33</f>
        <v>0</v>
      </c>
      <c r="EV128" s="170"/>
      <c r="EW128" s="1" t="s">
        <v>21</v>
      </c>
      <c r="EY128" s="10">
        <f>'Building Prop &amp; Tariffs'!$Q$33</f>
        <v>1.4</v>
      </c>
      <c r="EZ128" s="10">
        <f>'Building Prop &amp; Tariffs'!$R$33</f>
        <v>0</v>
      </c>
      <c r="FA128" s="10">
        <f>'Building Prop &amp; Tariffs'!$S$33</f>
        <v>2</v>
      </c>
      <c r="FB128" s="10">
        <f>'Building Prop &amp; Tariffs'!$T$33</f>
        <v>1</v>
      </c>
      <c r="FC128" s="12">
        <f>'Building Prop &amp; Tariffs'!$U$33</f>
        <v>0.9</v>
      </c>
      <c r="FD128" s="12"/>
      <c r="FE128" s="12">
        <f>'Building Prop &amp; Tariffs'!$W$33</f>
        <v>0.9</v>
      </c>
      <c r="FF128" s="12">
        <f>'Building Prop &amp; Tariffs'!$X$33</f>
        <v>0</v>
      </c>
      <c r="FG128" s="11">
        <f>'Building Prop &amp; Tariffs'!$Y$33</f>
        <v>0</v>
      </c>
      <c r="FK128" s="170"/>
      <c r="FL128" s="1" t="s">
        <v>21</v>
      </c>
      <c r="FN128" s="10">
        <f>'Building Prop &amp; Tariffs'!$Q$33</f>
        <v>1.4</v>
      </c>
      <c r="FO128" s="10">
        <f>'Building Prop &amp; Tariffs'!$R$33</f>
        <v>0</v>
      </c>
      <c r="FP128" s="10">
        <f>'Building Prop &amp; Tariffs'!$S$33</f>
        <v>2</v>
      </c>
      <c r="FQ128" s="10">
        <f>'Building Prop &amp; Tariffs'!$T$33</f>
        <v>1</v>
      </c>
      <c r="FR128" s="12">
        <f>'Building Prop &amp; Tariffs'!$U$33</f>
        <v>0.9</v>
      </c>
      <c r="FS128" s="12"/>
      <c r="FT128" s="12">
        <f>'Building Prop &amp; Tariffs'!$W$33</f>
        <v>0.9</v>
      </c>
      <c r="FU128" s="12">
        <f>'Building Prop &amp; Tariffs'!$X$33</f>
        <v>0</v>
      </c>
      <c r="FV128" s="11">
        <f>'Building Prop &amp; Tariffs'!$Y$33</f>
        <v>0</v>
      </c>
      <c r="FZ128" s="167"/>
    </row>
    <row r="129" spans="2:182" x14ac:dyDescent="0.2">
      <c r="B129" s="170"/>
      <c r="C129" s="1" t="s">
        <v>27</v>
      </c>
      <c r="E129" s="10">
        <f>'Building Prop &amp; Tariffs'!$Q$34</f>
        <v>1.4</v>
      </c>
      <c r="F129" s="10">
        <f>'Building Prop &amp; Tariffs'!$R$34</f>
        <v>0</v>
      </c>
      <c r="G129" s="10">
        <f>'Building Prop &amp; Tariffs'!$S$34</f>
        <v>2</v>
      </c>
      <c r="H129" s="10">
        <f>'Building Prop &amp; Tariffs'!$T$34</f>
        <v>1</v>
      </c>
      <c r="I129" s="12">
        <f>'Building Prop &amp; Tariffs'!$U$34</f>
        <v>0</v>
      </c>
      <c r="J129" s="12">
        <f>'Building Prop &amp; Tariffs'!$V$34</f>
        <v>0.9</v>
      </c>
      <c r="K129" s="12"/>
      <c r="L129" s="12">
        <f>'Building Prop &amp; Tariffs'!$X$34</f>
        <v>0.9</v>
      </c>
      <c r="M129" s="11">
        <f>'Building Prop &amp; Tariffs'!$Y$34</f>
        <v>0</v>
      </c>
      <c r="Q129" s="170"/>
      <c r="R129" s="1" t="s">
        <v>27</v>
      </c>
      <c r="T129" s="10">
        <f>'Building Prop &amp; Tariffs'!$Q$34</f>
        <v>1.4</v>
      </c>
      <c r="U129" s="10">
        <f>'Building Prop &amp; Tariffs'!$R$34</f>
        <v>0</v>
      </c>
      <c r="V129" s="10">
        <f>'Building Prop &amp; Tariffs'!$S$34</f>
        <v>2</v>
      </c>
      <c r="W129" s="10">
        <f>'Building Prop &amp; Tariffs'!$T$34</f>
        <v>1</v>
      </c>
      <c r="X129" s="12">
        <f>'Building Prop &amp; Tariffs'!$U$34</f>
        <v>0</v>
      </c>
      <c r="Y129" s="12">
        <f>'Building Prop &amp; Tariffs'!$V$34</f>
        <v>0.9</v>
      </c>
      <c r="Z129" s="12"/>
      <c r="AA129" s="12">
        <f>'Building Prop &amp; Tariffs'!$X$34</f>
        <v>0.9</v>
      </c>
      <c r="AB129" s="11">
        <f>'Building Prop &amp; Tariffs'!$Y$34</f>
        <v>0</v>
      </c>
      <c r="AF129" s="170"/>
      <c r="AG129" s="1" t="s">
        <v>27</v>
      </c>
      <c r="AI129" s="10">
        <f>'Building Prop &amp; Tariffs'!$Q$34</f>
        <v>1.4</v>
      </c>
      <c r="AJ129" s="10">
        <f>'Building Prop &amp; Tariffs'!$R$34</f>
        <v>0</v>
      </c>
      <c r="AK129" s="10">
        <f>'Building Prop &amp; Tariffs'!$S$34</f>
        <v>2</v>
      </c>
      <c r="AL129" s="10">
        <f>'Building Prop &amp; Tariffs'!$T$34</f>
        <v>1</v>
      </c>
      <c r="AM129" s="12">
        <f>'Building Prop &amp; Tariffs'!$U$34</f>
        <v>0</v>
      </c>
      <c r="AN129" s="12">
        <f>'Building Prop &amp; Tariffs'!$V$34</f>
        <v>0.9</v>
      </c>
      <c r="AO129" s="12"/>
      <c r="AP129" s="12">
        <f>'Building Prop &amp; Tariffs'!$X$34</f>
        <v>0.9</v>
      </c>
      <c r="AQ129" s="11">
        <f>'Building Prop &amp; Tariffs'!$Y$34</f>
        <v>0</v>
      </c>
      <c r="AU129" s="170"/>
      <c r="AV129" s="1" t="s">
        <v>27</v>
      </c>
      <c r="AX129" s="10">
        <f>'Building Prop &amp; Tariffs'!$Q$34</f>
        <v>1.4</v>
      </c>
      <c r="AY129" s="10">
        <f>'Building Prop &amp; Tariffs'!$R$34</f>
        <v>0</v>
      </c>
      <c r="AZ129" s="10">
        <f>'Building Prop &amp; Tariffs'!$S$34</f>
        <v>2</v>
      </c>
      <c r="BA129" s="10">
        <f>'Building Prop &amp; Tariffs'!$T$34</f>
        <v>1</v>
      </c>
      <c r="BB129" s="12">
        <f>'Building Prop &amp; Tariffs'!$U$34</f>
        <v>0</v>
      </c>
      <c r="BC129" s="12">
        <f>'Building Prop &amp; Tariffs'!$V$34</f>
        <v>0.9</v>
      </c>
      <c r="BD129" s="12"/>
      <c r="BE129" s="12">
        <f>'Building Prop &amp; Tariffs'!$X$34</f>
        <v>0.9</v>
      </c>
      <c r="BF129" s="11">
        <f>'Building Prop &amp; Tariffs'!$Y$34</f>
        <v>0</v>
      </c>
      <c r="BJ129" s="170"/>
      <c r="BK129" s="1" t="s">
        <v>27</v>
      </c>
      <c r="BM129" s="10">
        <f>'Building Prop &amp; Tariffs'!$Q$34</f>
        <v>1.4</v>
      </c>
      <c r="BN129" s="10">
        <f>'Building Prop &amp; Tariffs'!$R$34</f>
        <v>0</v>
      </c>
      <c r="BO129" s="10">
        <f>'Building Prop &amp; Tariffs'!$S$34</f>
        <v>2</v>
      </c>
      <c r="BP129" s="10">
        <f>'Building Prop &amp; Tariffs'!$T$34</f>
        <v>1</v>
      </c>
      <c r="BQ129" s="12">
        <f>'Building Prop &amp; Tariffs'!$U$34</f>
        <v>0</v>
      </c>
      <c r="BR129" s="12">
        <f>'Building Prop &amp; Tariffs'!$V$34</f>
        <v>0.9</v>
      </c>
      <c r="BS129" s="12"/>
      <c r="BT129" s="12">
        <f>'Building Prop &amp; Tariffs'!$X$34</f>
        <v>0.9</v>
      </c>
      <c r="BU129" s="11">
        <f>'Building Prop &amp; Tariffs'!$Y$34</f>
        <v>0</v>
      </c>
      <c r="BY129" s="170"/>
      <c r="BZ129" s="1" t="s">
        <v>27</v>
      </c>
      <c r="CB129" s="10">
        <f>'Building Prop &amp; Tariffs'!$Q$34</f>
        <v>1.4</v>
      </c>
      <c r="CC129" s="10">
        <f>'Building Prop &amp; Tariffs'!$R$34</f>
        <v>0</v>
      </c>
      <c r="CD129" s="10">
        <f>'Building Prop &amp; Tariffs'!$S$34</f>
        <v>2</v>
      </c>
      <c r="CE129" s="10">
        <f>'Building Prop &amp; Tariffs'!$T$34</f>
        <v>1</v>
      </c>
      <c r="CF129" s="12">
        <f>'Building Prop &amp; Tariffs'!$U$34</f>
        <v>0</v>
      </c>
      <c r="CG129" s="12">
        <f>'Building Prop &amp; Tariffs'!$V$34</f>
        <v>0.9</v>
      </c>
      <c r="CH129" s="12"/>
      <c r="CI129" s="12">
        <f>'Building Prop &amp; Tariffs'!$X$34</f>
        <v>0.9</v>
      </c>
      <c r="CJ129" s="11">
        <f>'Building Prop &amp; Tariffs'!$Y$34</f>
        <v>0</v>
      </c>
      <c r="CN129" s="170"/>
      <c r="CO129" s="1" t="s">
        <v>27</v>
      </c>
      <c r="CQ129" s="10">
        <f>'Building Prop &amp; Tariffs'!$Q$34</f>
        <v>1.4</v>
      </c>
      <c r="CR129" s="10">
        <f>'Building Prop &amp; Tariffs'!$R$34</f>
        <v>0</v>
      </c>
      <c r="CS129" s="10">
        <f>'Building Prop &amp; Tariffs'!$S$34</f>
        <v>2</v>
      </c>
      <c r="CT129" s="10">
        <f>'Building Prop &amp; Tariffs'!$T$34</f>
        <v>1</v>
      </c>
      <c r="CU129" s="12">
        <f>'Building Prop &amp; Tariffs'!$U$34</f>
        <v>0</v>
      </c>
      <c r="CV129" s="12">
        <f>'Building Prop &amp; Tariffs'!$V$34</f>
        <v>0.9</v>
      </c>
      <c r="CW129" s="12"/>
      <c r="CX129" s="12">
        <f>'Building Prop &amp; Tariffs'!$X$34</f>
        <v>0.9</v>
      </c>
      <c r="CY129" s="11">
        <f>'Building Prop &amp; Tariffs'!$Y$34</f>
        <v>0</v>
      </c>
      <c r="DC129" s="170"/>
      <c r="DD129" s="1" t="s">
        <v>27</v>
      </c>
      <c r="DF129" s="10">
        <f>'Building Prop &amp; Tariffs'!$Q$34</f>
        <v>1.4</v>
      </c>
      <c r="DG129" s="10">
        <f>'Building Prop &amp; Tariffs'!$R$34</f>
        <v>0</v>
      </c>
      <c r="DH129" s="10">
        <f>'Building Prop &amp; Tariffs'!$S$34</f>
        <v>2</v>
      </c>
      <c r="DI129" s="10">
        <f>'Building Prop &amp; Tariffs'!$T$34</f>
        <v>1</v>
      </c>
      <c r="DJ129" s="12">
        <f>'Building Prop &amp; Tariffs'!$U$34</f>
        <v>0</v>
      </c>
      <c r="DK129" s="12">
        <f>'Building Prop &amp; Tariffs'!$V$34</f>
        <v>0.9</v>
      </c>
      <c r="DL129" s="12"/>
      <c r="DM129" s="12">
        <f>'Building Prop &amp; Tariffs'!$X$34</f>
        <v>0.9</v>
      </c>
      <c r="DN129" s="11">
        <f>'Building Prop &amp; Tariffs'!$Y$34</f>
        <v>0</v>
      </c>
      <c r="DR129" s="170"/>
      <c r="DS129" s="1" t="s">
        <v>27</v>
      </c>
      <c r="DU129" s="10">
        <f>'Building Prop &amp; Tariffs'!$Q$34</f>
        <v>1.4</v>
      </c>
      <c r="DV129" s="10">
        <f>'Building Prop &amp; Tariffs'!$R$34</f>
        <v>0</v>
      </c>
      <c r="DW129" s="10">
        <f>'Building Prop &amp; Tariffs'!$S$34</f>
        <v>2</v>
      </c>
      <c r="DX129" s="10">
        <f>'Building Prop &amp; Tariffs'!$T$34</f>
        <v>1</v>
      </c>
      <c r="DY129" s="12">
        <f>'Building Prop &amp; Tariffs'!$U$34</f>
        <v>0</v>
      </c>
      <c r="DZ129" s="12">
        <f>'Building Prop &amp; Tariffs'!$V$34</f>
        <v>0.9</v>
      </c>
      <c r="EA129" s="12"/>
      <c r="EB129" s="12">
        <f>'Building Prop &amp; Tariffs'!$X$34</f>
        <v>0.9</v>
      </c>
      <c r="EC129" s="11">
        <f>'Building Prop &amp; Tariffs'!$Y$34</f>
        <v>0</v>
      </c>
      <c r="EG129" s="170"/>
      <c r="EH129" s="1" t="s">
        <v>27</v>
      </c>
      <c r="EJ129" s="10">
        <f>'Building Prop &amp; Tariffs'!$Q$34</f>
        <v>1.4</v>
      </c>
      <c r="EK129" s="10">
        <f>'Building Prop &amp; Tariffs'!$R$34</f>
        <v>0</v>
      </c>
      <c r="EL129" s="10">
        <f>'Building Prop &amp; Tariffs'!$S$34</f>
        <v>2</v>
      </c>
      <c r="EM129" s="10">
        <f>'Building Prop &amp; Tariffs'!$T$34</f>
        <v>1</v>
      </c>
      <c r="EN129" s="12">
        <f>'Building Prop &amp; Tariffs'!$U$34</f>
        <v>0</v>
      </c>
      <c r="EO129" s="12">
        <f>'Building Prop &amp; Tariffs'!$V$34</f>
        <v>0.9</v>
      </c>
      <c r="EP129" s="12"/>
      <c r="EQ129" s="12">
        <f>'Building Prop &amp; Tariffs'!$X$34</f>
        <v>0.9</v>
      </c>
      <c r="ER129" s="11">
        <f>'Building Prop &amp; Tariffs'!$Y$34</f>
        <v>0</v>
      </c>
      <c r="EV129" s="170"/>
      <c r="EW129" s="1" t="s">
        <v>27</v>
      </c>
      <c r="EY129" s="10">
        <f>'Building Prop &amp; Tariffs'!$Q$34</f>
        <v>1.4</v>
      </c>
      <c r="EZ129" s="10">
        <f>'Building Prop &amp; Tariffs'!$R$34</f>
        <v>0</v>
      </c>
      <c r="FA129" s="10">
        <f>'Building Prop &amp; Tariffs'!$S$34</f>
        <v>2</v>
      </c>
      <c r="FB129" s="10">
        <f>'Building Prop &amp; Tariffs'!$T$34</f>
        <v>1</v>
      </c>
      <c r="FC129" s="12">
        <f>'Building Prop &amp; Tariffs'!$U$34</f>
        <v>0</v>
      </c>
      <c r="FD129" s="12">
        <f>'Building Prop &amp; Tariffs'!$V$34</f>
        <v>0.9</v>
      </c>
      <c r="FE129" s="12"/>
      <c r="FF129" s="12">
        <f>'Building Prop &amp; Tariffs'!$X$34</f>
        <v>0.9</v>
      </c>
      <c r="FG129" s="11">
        <f>'Building Prop &amp; Tariffs'!$Y$34</f>
        <v>0</v>
      </c>
      <c r="FK129" s="170"/>
      <c r="FL129" s="1" t="s">
        <v>27</v>
      </c>
      <c r="FN129" s="10">
        <f>'Building Prop &amp; Tariffs'!$Q$34</f>
        <v>1.4</v>
      </c>
      <c r="FO129" s="10">
        <f>'Building Prop &amp; Tariffs'!$R$34</f>
        <v>0</v>
      </c>
      <c r="FP129" s="10">
        <f>'Building Prop &amp; Tariffs'!$S$34</f>
        <v>2</v>
      </c>
      <c r="FQ129" s="10">
        <f>'Building Prop &amp; Tariffs'!$T$34</f>
        <v>1</v>
      </c>
      <c r="FR129" s="12">
        <f>'Building Prop &amp; Tariffs'!$U$34</f>
        <v>0</v>
      </c>
      <c r="FS129" s="12">
        <f>'Building Prop &amp; Tariffs'!$V$34</f>
        <v>0.9</v>
      </c>
      <c r="FT129" s="12"/>
      <c r="FU129" s="12">
        <f>'Building Prop &amp; Tariffs'!$X$34</f>
        <v>0.9</v>
      </c>
      <c r="FV129" s="11">
        <f>'Building Prop &amp; Tariffs'!$Y$34</f>
        <v>0</v>
      </c>
      <c r="FZ129" s="167"/>
    </row>
    <row r="130" spans="2:182" x14ac:dyDescent="0.2">
      <c r="B130" s="170"/>
      <c r="C130" s="1" t="s">
        <v>19</v>
      </c>
      <c r="E130" s="10">
        <f>'Building Prop &amp; Tariffs'!$Q$35</f>
        <v>1.4</v>
      </c>
      <c r="F130" s="10">
        <f>'Building Prop &amp; Tariffs'!$R$35</f>
        <v>0</v>
      </c>
      <c r="G130" s="10">
        <f>'Building Prop &amp; Tariffs'!$S$35</f>
        <v>2</v>
      </c>
      <c r="H130" s="10">
        <f>'Building Prop &amp; Tariffs'!$T$35</f>
        <v>2</v>
      </c>
      <c r="I130" s="12">
        <f>'Building Prop &amp; Tariffs'!$U$35</f>
        <v>0</v>
      </c>
      <c r="J130" s="12">
        <f>'Building Prop &amp; Tariffs'!$V$35</f>
        <v>0</v>
      </c>
      <c r="K130" s="12">
        <f>'Building Prop &amp; Tariffs'!$W$35</f>
        <v>0.9</v>
      </c>
      <c r="L130" s="12"/>
      <c r="M130" s="11">
        <f>'Building Prop &amp; Tariffs'!$Y$35</f>
        <v>1.9</v>
      </c>
      <c r="Q130" s="170"/>
      <c r="R130" s="1" t="s">
        <v>19</v>
      </c>
      <c r="T130" s="10">
        <f>'Building Prop &amp; Tariffs'!$Q$35</f>
        <v>1.4</v>
      </c>
      <c r="U130" s="10">
        <f>'Building Prop &amp; Tariffs'!$R$35</f>
        <v>0</v>
      </c>
      <c r="V130" s="10">
        <f>'Building Prop &amp; Tariffs'!$S$35</f>
        <v>2</v>
      </c>
      <c r="W130" s="10">
        <f>'Building Prop &amp; Tariffs'!$T$35</f>
        <v>2</v>
      </c>
      <c r="X130" s="12">
        <f>'Building Prop &amp; Tariffs'!$U$35</f>
        <v>0</v>
      </c>
      <c r="Y130" s="12">
        <f>'Building Prop &amp; Tariffs'!$V$35</f>
        <v>0</v>
      </c>
      <c r="Z130" s="12">
        <f>'Building Prop &amp; Tariffs'!$W$35</f>
        <v>0.9</v>
      </c>
      <c r="AA130" s="12"/>
      <c r="AB130" s="11">
        <f>'Building Prop &amp; Tariffs'!$Y$35</f>
        <v>1.9</v>
      </c>
      <c r="AF130" s="170"/>
      <c r="AG130" s="1" t="s">
        <v>19</v>
      </c>
      <c r="AI130" s="10">
        <f>'Building Prop &amp; Tariffs'!$Q$35</f>
        <v>1.4</v>
      </c>
      <c r="AJ130" s="10">
        <f>'Building Prop &amp; Tariffs'!$R$35</f>
        <v>0</v>
      </c>
      <c r="AK130" s="10">
        <f>'Building Prop &amp; Tariffs'!$S$35</f>
        <v>2</v>
      </c>
      <c r="AL130" s="10">
        <f>'Building Prop &amp; Tariffs'!$T$35</f>
        <v>2</v>
      </c>
      <c r="AM130" s="12">
        <f>'Building Prop &amp; Tariffs'!$U$35</f>
        <v>0</v>
      </c>
      <c r="AN130" s="12">
        <f>'Building Prop &amp; Tariffs'!$V$35</f>
        <v>0</v>
      </c>
      <c r="AO130" s="12">
        <f>'Building Prop &amp; Tariffs'!$W$35</f>
        <v>0.9</v>
      </c>
      <c r="AP130" s="12"/>
      <c r="AQ130" s="11">
        <f>'Building Prop &amp; Tariffs'!$Y$35</f>
        <v>1.9</v>
      </c>
      <c r="AU130" s="170"/>
      <c r="AV130" s="1" t="s">
        <v>19</v>
      </c>
      <c r="AX130" s="10">
        <f>'Building Prop &amp; Tariffs'!$Q$35</f>
        <v>1.4</v>
      </c>
      <c r="AY130" s="10">
        <f>'Building Prop &amp; Tariffs'!$R$35</f>
        <v>0</v>
      </c>
      <c r="AZ130" s="10">
        <f>'Building Prop &amp; Tariffs'!$S$35</f>
        <v>2</v>
      </c>
      <c r="BA130" s="10">
        <f>'Building Prop &amp; Tariffs'!$T$35</f>
        <v>2</v>
      </c>
      <c r="BB130" s="12">
        <f>'Building Prop &amp; Tariffs'!$U$35</f>
        <v>0</v>
      </c>
      <c r="BC130" s="12">
        <f>'Building Prop &amp; Tariffs'!$V$35</f>
        <v>0</v>
      </c>
      <c r="BD130" s="12">
        <f>'Building Prop &amp; Tariffs'!$W$35</f>
        <v>0.9</v>
      </c>
      <c r="BE130" s="12"/>
      <c r="BF130" s="11">
        <f>'Building Prop &amp; Tariffs'!$Y$35</f>
        <v>1.9</v>
      </c>
      <c r="BJ130" s="170"/>
      <c r="BK130" s="1" t="s">
        <v>19</v>
      </c>
      <c r="BM130" s="10">
        <f>'Building Prop &amp; Tariffs'!$Q$35</f>
        <v>1.4</v>
      </c>
      <c r="BN130" s="10">
        <f>'Building Prop &amp; Tariffs'!$R$35</f>
        <v>0</v>
      </c>
      <c r="BO130" s="10">
        <f>'Building Prop &amp; Tariffs'!$S$35</f>
        <v>2</v>
      </c>
      <c r="BP130" s="10">
        <f>'Building Prop &amp; Tariffs'!$T$35</f>
        <v>2</v>
      </c>
      <c r="BQ130" s="12">
        <f>'Building Prop &amp; Tariffs'!$U$35</f>
        <v>0</v>
      </c>
      <c r="BR130" s="12">
        <f>'Building Prop &amp; Tariffs'!$V$35</f>
        <v>0</v>
      </c>
      <c r="BS130" s="12">
        <f>'Building Prop &amp; Tariffs'!$W$35</f>
        <v>0.9</v>
      </c>
      <c r="BT130" s="12"/>
      <c r="BU130" s="11">
        <f>'Building Prop &amp; Tariffs'!$Y$35</f>
        <v>1.9</v>
      </c>
      <c r="BY130" s="170"/>
      <c r="BZ130" s="1" t="s">
        <v>19</v>
      </c>
      <c r="CB130" s="10">
        <f>'Building Prop &amp; Tariffs'!$Q$35</f>
        <v>1.4</v>
      </c>
      <c r="CC130" s="10">
        <f>'Building Prop &amp; Tariffs'!$R$35</f>
        <v>0</v>
      </c>
      <c r="CD130" s="10">
        <f>'Building Prop &amp; Tariffs'!$S$35</f>
        <v>2</v>
      </c>
      <c r="CE130" s="10">
        <f>'Building Prop &amp; Tariffs'!$T$35</f>
        <v>2</v>
      </c>
      <c r="CF130" s="12">
        <f>'Building Prop &amp; Tariffs'!$U$35</f>
        <v>0</v>
      </c>
      <c r="CG130" s="12">
        <f>'Building Prop &amp; Tariffs'!$V$35</f>
        <v>0</v>
      </c>
      <c r="CH130" s="12">
        <f>'Building Prop &amp; Tariffs'!$W$35</f>
        <v>0.9</v>
      </c>
      <c r="CI130" s="12"/>
      <c r="CJ130" s="11">
        <f>'Building Prop &amp; Tariffs'!$Y$35</f>
        <v>1.9</v>
      </c>
      <c r="CN130" s="170"/>
      <c r="CO130" s="1" t="s">
        <v>19</v>
      </c>
      <c r="CQ130" s="10">
        <f>'Building Prop &amp; Tariffs'!$Q$35</f>
        <v>1.4</v>
      </c>
      <c r="CR130" s="10">
        <f>'Building Prop &amp; Tariffs'!$R$35</f>
        <v>0</v>
      </c>
      <c r="CS130" s="10">
        <f>'Building Prop &amp; Tariffs'!$S$35</f>
        <v>2</v>
      </c>
      <c r="CT130" s="10">
        <f>'Building Prop &amp; Tariffs'!$T$35</f>
        <v>2</v>
      </c>
      <c r="CU130" s="12">
        <f>'Building Prop &amp; Tariffs'!$U$35</f>
        <v>0</v>
      </c>
      <c r="CV130" s="12">
        <f>'Building Prop &amp; Tariffs'!$V$35</f>
        <v>0</v>
      </c>
      <c r="CW130" s="12">
        <f>'Building Prop &amp; Tariffs'!$W$35</f>
        <v>0.9</v>
      </c>
      <c r="CX130" s="12"/>
      <c r="CY130" s="11">
        <f>'Building Prop &amp; Tariffs'!$Y$35</f>
        <v>1.9</v>
      </c>
      <c r="DC130" s="170"/>
      <c r="DD130" s="1" t="s">
        <v>19</v>
      </c>
      <c r="DF130" s="10">
        <f>'Building Prop &amp; Tariffs'!$Q$35</f>
        <v>1.4</v>
      </c>
      <c r="DG130" s="10">
        <f>'Building Prop &amp; Tariffs'!$R$35</f>
        <v>0</v>
      </c>
      <c r="DH130" s="10">
        <f>'Building Prop &amp; Tariffs'!$S$35</f>
        <v>2</v>
      </c>
      <c r="DI130" s="10">
        <f>'Building Prop &amp; Tariffs'!$T$35</f>
        <v>2</v>
      </c>
      <c r="DJ130" s="12">
        <f>'Building Prop &amp; Tariffs'!$U$35</f>
        <v>0</v>
      </c>
      <c r="DK130" s="12">
        <f>'Building Prop &amp; Tariffs'!$V$35</f>
        <v>0</v>
      </c>
      <c r="DL130" s="12">
        <f>'Building Prop &amp; Tariffs'!$W$35</f>
        <v>0.9</v>
      </c>
      <c r="DM130" s="12"/>
      <c r="DN130" s="11">
        <f>'Building Prop &amp; Tariffs'!$Y$35</f>
        <v>1.9</v>
      </c>
      <c r="DR130" s="170"/>
      <c r="DS130" s="1" t="s">
        <v>19</v>
      </c>
      <c r="DU130" s="10">
        <f>'Building Prop &amp; Tariffs'!$Q$35</f>
        <v>1.4</v>
      </c>
      <c r="DV130" s="10">
        <f>'Building Prop &amp; Tariffs'!$R$35</f>
        <v>0</v>
      </c>
      <c r="DW130" s="10">
        <f>'Building Prop &amp; Tariffs'!$S$35</f>
        <v>2</v>
      </c>
      <c r="DX130" s="10">
        <f>'Building Prop &amp; Tariffs'!$T$35</f>
        <v>2</v>
      </c>
      <c r="DY130" s="12">
        <f>'Building Prop &amp; Tariffs'!$U$35</f>
        <v>0</v>
      </c>
      <c r="DZ130" s="12">
        <f>'Building Prop &amp; Tariffs'!$V$35</f>
        <v>0</v>
      </c>
      <c r="EA130" s="12">
        <f>'Building Prop &amp; Tariffs'!$W$35</f>
        <v>0.9</v>
      </c>
      <c r="EB130" s="12"/>
      <c r="EC130" s="11">
        <f>'Building Prop &amp; Tariffs'!$Y$35</f>
        <v>1.9</v>
      </c>
      <c r="EG130" s="170"/>
      <c r="EH130" s="1" t="s">
        <v>19</v>
      </c>
      <c r="EJ130" s="10">
        <f>'Building Prop &amp; Tariffs'!$Q$35</f>
        <v>1.4</v>
      </c>
      <c r="EK130" s="10">
        <f>'Building Prop &amp; Tariffs'!$R$35</f>
        <v>0</v>
      </c>
      <c r="EL130" s="10">
        <f>'Building Prop &amp; Tariffs'!$S$35</f>
        <v>2</v>
      </c>
      <c r="EM130" s="10">
        <f>'Building Prop &amp; Tariffs'!$T$35</f>
        <v>2</v>
      </c>
      <c r="EN130" s="12">
        <f>'Building Prop &amp; Tariffs'!$U$35</f>
        <v>0</v>
      </c>
      <c r="EO130" s="12">
        <f>'Building Prop &amp; Tariffs'!$V$35</f>
        <v>0</v>
      </c>
      <c r="EP130" s="12">
        <f>'Building Prop &amp; Tariffs'!$W$35</f>
        <v>0.9</v>
      </c>
      <c r="EQ130" s="12"/>
      <c r="ER130" s="11">
        <f>'Building Prop &amp; Tariffs'!$Y$35</f>
        <v>1.9</v>
      </c>
      <c r="EV130" s="170"/>
      <c r="EW130" s="1" t="s">
        <v>19</v>
      </c>
      <c r="EY130" s="10">
        <f>'Building Prop &amp; Tariffs'!$Q$35</f>
        <v>1.4</v>
      </c>
      <c r="EZ130" s="10">
        <f>'Building Prop &amp; Tariffs'!$R$35</f>
        <v>0</v>
      </c>
      <c r="FA130" s="10">
        <f>'Building Prop &amp; Tariffs'!$S$35</f>
        <v>2</v>
      </c>
      <c r="FB130" s="10">
        <f>'Building Prop &amp; Tariffs'!$T$35</f>
        <v>2</v>
      </c>
      <c r="FC130" s="12">
        <f>'Building Prop &amp; Tariffs'!$U$35</f>
        <v>0</v>
      </c>
      <c r="FD130" s="12">
        <f>'Building Prop &amp; Tariffs'!$V$35</f>
        <v>0</v>
      </c>
      <c r="FE130" s="12">
        <f>'Building Prop &amp; Tariffs'!$W$35</f>
        <v>0.9</v>
      </c>
      <c r="FF130" s="12"/>
      <c r="FG130" s="11">
        <f>'Building Prop &amp; Tariffs'!$Y$35</f>
        <v>1.9</v>
      </c>
      <c r="FK130" s="170"/>
      <c r="FL130" s="1" t="s">
        <v>19</v>
      </c>
      <c r="FN130" s="10">
        <f>'Building Prop &amp; Tariffs'!$Q$35</f>
        <v>1.4</v>
      </c>
      <c r="FO130" s="10">
        <f>'Building Prop &amp; Tariffs'!$R$35</f>
        <v>0</v>
      </c>
      <c r="FP130" s="10">
        <f>'Building Prop &amp; Tariffs'!$S$35</f>
        <v>2</v>
      </c>
      <c r="FQ130" s="10">
        <f>'Building Prop &amp; Tariffs'!$T$35</f>
        <v>2</v>
      </c>
      <c r="FR130" s="12">
        <f>'Building Prop &amp; Tariffs'!$U$35</f>
        <v>0</v>
      </c>
      <c r="FS130" s="12">
        <f>'Building Prop &amp; Tariffs'!$V$35</f>
        <v>0</v>
      </c>
      <c r="FT130" s="12">
        <f>'Building Prop &amp; Tariffs'!$W$35</f>
        <v>0.9</v>
      </c>
      <c r="FU130" s="12"/>
      <c r="FV130" s="11">
        <f>'Building Prop &amp; Tariffs'!$Y$35</f>
        <v>1.9</v>
      </c>
      <c r="FZ130" s="167"/>
    </row>
    <row r="131" spans="2:182" x14ac:dyDescent="0.2">
      <c r="B131" s="170"/>
      <c r="C131" s="1" t="s">
        <v>35</v>
      </c>
      <c r="E131" s="11">
        <f>'Building Prop &amp; Tariffs'!$Q$36</f>
        <v>0</v>
      </c>
      <c r="F131" s="11">
        <f>'Building Prop &amp; Tariffs'!$R$36</f>
        <v>0</v>
      </c>
      <c r="G131" s="11">
        <f>'Building Prop &amp; Tariffs'!$S$36</f>
        <v>0</v>
      </c>
      <c r="H131" s="11">
        <f>'Building Prop &amp; Tariffs'!$T$36</f>
        <v>0</v>
      </c>
      <c r="I131" s="11">
        <f>'Building Prop &amp; Tariffs'!$U$36</f>
        <v>0</v>
      </c>
      <c r="J131" s="11">
        <f>'Building Prop &amp; Tariffs'!$V$36</f>
        <v>0</v>
      </c>
      <c r="K131" s="11">
        <f>'Building Prop &amp; Tariffs'!$W$36</f>
        <v>0</v>
      </c>
      <c r="L131" s="11">
        <f>'Building Prop &amp; Tariffs'!$X$36</f>
        <v>1.9</v>
      </c>
      <c r="M131" s="11"/>
      <c r="Q131" s="170"/>
      <c r="R131" s="1" t="s">
        <v>35</v>
      </c>
      <c r="T131" s="11">
        <f>'Building Prop &amp; Tariffs'!$Q$36</f>
        <v>0</v>
      </c>
      <c r="U131" s="11">
        <f>'Building Prop &amp; Tariffs'!$R$36</f>
        <v>0</v>
      </c>
      <c r="V131" s="11">
        <f>'Building Prop &amp; Tariffs'!$S$36</f>
        <v>0</v>
      </c>
      <c r="W131" s="11">
        <f>'Building Prop &amp; Tariffs'!$T$36</f>
        <v>0</v>
      </c>
      <c r="X131" s="11">
        <f>'Building Prop &amp; Tariffs'!$U$36</f>
        <v>0</v>
      </c>
      <c r="Y131" s="11">
        <f>'Building Prop &amp; Tariffs'!$V$36</f>
        <v>0</v>
      </c>
      <c r="Z131" s="11">
        <f>'Building Prop &amp; Tariffs'!$W$36</f>
        <v>0</v>
      </c>
      <c r="AA131" s="11">
        <f>'Building Prop &amp; Tariffs'!$X$36</f>
        <v>1.9</v>
      </c>
      <c r="AB131" s="11"/>
      <c r="AF131" s="170"/>
      <c r="AG131" s="1" t="s">
        <v>35</v>
      </c>
      <c r="AI131" s="11">
        <f>'Building Prop &amp; Tariffs'!$Q$36</f>
        <v>0</v>
      </c>
      <c r="AJ131" s="11">
        <f>'Building Prop &amp; Tariffs'!$R$36</f>
        <v>0</v>
      </c>
      <c r="AK131" s="11">
        <f>'Building Prop &amp; Tariffs'!$S$36</f>
        <v>0</v>
      </c>
      <c r="AL131" s="11">
        <f>'Building Prop &amp; Tariffs'!$T$36</f>
        <v>0</v>
      </c>
      <c r="AM131" s="11">
        <f>'Building Prop &amp; Tariffs'!$U$36</f>
        <v>0</v>
      </c>
      <c r="AN131" s="11">
        <f>'Building Prop &amp; Tariffs'!$V$36</f>
        <v>0</v>
      </c>
      <c r="AO131" s="11">
        <f>'Building Prop &amp; Tariffs'!$W$36</f>
        <v>0</v>
      </c>
      <c r="AP131" s="11">
        <f>'Building Prop &amp; Tariffs'!$X$36</f>
        <v>1.9</v>
      </c>
      <c r="AQ131" s="11"/>
      <c r="AU131" s="170"/>
      <c r="AV131" s="1" t="s">
        <v>35</v>
      </c>
      <c r="AX131" s="11">
        <f>'Building Prop &amp; Tariffs'!$Q$36</f>
        <v>0</v>
      </c>
      <c r="AY131" s="11">
        <f>'Building Prop &amp; Tariffs'!$R$36</f>
        <v>0</v>
      </c>
      <c r="AZ131" s="11">
        <f>'Building Prop &amp; Tariffs'!$S$36</f>
        <v>0</v>
      </c>
      <c r="BA131" s="11">
        <f>'Building Prop &amp; Tariffs'!$T$36</f>
        <v>0</v>
      </c>
      <c r="BB131" s="11">
        <f>'Building Prop &amp; Tariffs'!$U$36</f>
        <v>0</v>
      </c>
      <c r="BC131" s="11">
        <f>'Building Prop &amp; Tariffs'!$V$36</f>
        <v>0</v>
      </c>
      <c r="BD131" s="11">
        <f>'Building Prop &amp; Tariffs'!$W$36</f>
        <v>0</v>
      </c>
      <c r="BE131" s="11">
        <f>'Building Prop &amp; Tariffs'!$X$36</f>
        <v>1.9</v>
      </c>
      <c r="BF131" s="11"/>
      <c r="BJ131" s="170"/>
      <c r="BK131" s="1" t="s">
        <v>35</v>
      </c>
      <c r="BM131" s="11">
        <f>'Building Prop &amp; Tariffs'!$Q$36</f>
        <v>0</v>
      </c>
      <c r="BN131" s="11">
        <f>'Building Prop &amp; Tariffs'!$R$36</f>
        <v>0</v>
      </c>
      <c r="BO131" s="11">
        <f>'Building Prop &amp; Tariffs'!$S$36</f>
        <v>0</v>
      </c>
      <c r="BP131" s="11">
        <f>'Building Prop &amp; Tariffs'!$T$36</f>
        <v>0</v>
      </c>
      <c r="BQ131" s="11">
        <f>'Building Prop &amp; Tariffs'!$U$36</f>
        <v>0</v>
      </c>
      <c r="BR131" s="11">
        <f>'Building Prop &amp; Tariffs'!$V$36</f>
        <v>0</v>
      </c>
      <c r="BS131" s="11">
        <f>'Building Prop &amp; Tariffs'!$W$36</f>
        <v>0</v>
      </c>
      <c r="BT131" s="11">
        <f>'Building Prop &amp; Tariffs'!$X$36</f>
        <v>1.9</v>
      </c>
      <c r="BU131" s="11"/>
      <c r="BY131" s="170"/>
      <c r="BZ131" s="1" t="s">
        <v>35</v>
      </c>
      <c r="CB131" s="11">
        <f>'Building Prop &amp; Tariffs'!$Q$36</f>
        <v>0</v>
      </c>
      <c r="CC131" s="11">
        <f>'Building Prop &amp; Tariffs'!$R$36</f>
        <v>0</v>
      </c>
      <c r="CD131" s="11">
        <f>'Building Prop &amp; Tariffs'!$S$36</f>
        <v>0</v>
      </c>
      <c r="CE131" s="11">
        <f>'Building Prop &amp; Tariffs'!$T$36</f>
        <v>0</v>
      </c>
      <c r="CF131" s="11">
        <f>'Building Prop &amp; Tariffs'!$U$36</f>
        <v>0</v>
      </c>
      <c r="CG131" s="11">
        <f>'Building Prop &amp; Tariffs'!$V$36</f>
        <v>0</v>
      </c>
      <c r="CH131" s="11">
        <f>'Building Prop &amp; Tariffs'!$W$36</f>
        <v>0</v>
      </c>
      <c r="CI131" s="11">
        <f>'Building Prop &amp; Tariffs'!$X$36</f>
        <v>1.9</v>
      </c>
      <c r="CJ131" s="11"/>
      <c r="CN131" s="170"/>
      <c r="CO131" s="1" t="s">
        <v>35</v>
      </c>
      <c r="CQ131" s="11">
        <f>'Building Prop &amp; Tariffs'!$Q$36</f>
        <v>0</v>
      </c>
      <c r="CR131" s="11">
        <f>'Building Prop &amp; Tariffs'!$R$36</f>
        <v>0</v>
      </c>
      <c r="CS131" s="11">
        <f>'Building Prop &amp; Tariffs'!$S$36</f>
        <v>0</v>
      </c>
      <c r="CT131" s="11">
        <f>'Building Prop &amp; Tariffs'!$T$36</f>
        <v>0</v>
      </c>
      <c r="CU131" s="11">
        <f>'Building Prop &amp; Tariffs'!$U$36</f>
        <v>0</v>
      </c>
      <c r="CV131" s="11">
        <f>'Building Prop &amp; Tariffs'!$V$36</f>
        <v>0</v>
      </c>
      <c r="CW131" s="11">
        <f>'Building Prop &amp; Tariffs'!$W$36</f>
        <v>0</v>
      </c>
      <c r="CX131" s="11">
        <f>'Building Prop &amp; Tariffs'!$X$36</f>
        <v>1.9</v>
      </c>
      <c r="CY131" s="11"/>
      <c r="DC131" s="170"/>
      <c r="DD131" s="1" t="s">
        <v>35</v>
      </c>
      <c r="DF131" s="11">
        <f>'Building Prop &amp; Tariffs'!$Q$36</f>
        <v>0</v>
      </c>
      <c r="DG131" s="11">
        <f>'Building Prop &amp; Tariffs'!$R$36</f>
        <v>0</v>
      </c>
      <c r="DH131" s="11">
        <f>'Building Prop &amp; Tariffs'!$S$36</f>
        <v>0</v>
      </c>
      <c r="DI131" s="11">
        <f>'Building Prop &amp; Tariffs'!$T$36</f>
        <v>0</v>
      </c>
      <c r="DJ131" s="11">
        <f>'Building Prop &amp; Tariffs'!$U$36</f>
        <v>0</v>
      </c>
      <c r="DK131" s="11">
        <f>'Building Prop &amp; Tariffs'!$V$36</f>
        <v>0</v>
      </c>
      <c r="DL131" s="11">
        <f>'Building Prop &amp; Tariffs'!$W$36</f>
        <v>0</v>
      </c>
      <c r="DM131" s="11">
        <f>'Building Prop &amp; Tariffs'!$X$36</f>
        <v>1.9</v>
      </c>
      <c r="DN131" s="11"/>
      <c r="DR131" s="170"/>
      <c r="DS131" s="1" t="s">
        <v>35</v>
      </c>
      <c r="DU131" s="11">
        <f>'Building Prop &amp; Tariffs'!$Q$36</f>
        <v>0</v>
      </c>
      <c r="DV131" s="11">
        <f>'Building Prop &amp; Tariffs'!$R$36</f>
        <v>0</v>
      </c>
      <c r="DW131" s="11">
        <f>'Building Prop &amp; Tariffs'!$S$36</f>
        <v>0</v>
      </c>
      <c r="DX131" s="11">
        <f>'Building Prop &amp; Tariffs'!$T$36</f>
        <v>0</v>
      </c>
      <c r="DY131" s="11">
        <f>'Building Prop &amp; Tariffs'!$U$36</f>
        <v>0</v>
      </c>
      <c r="DZ131" s="11">
        <f>'Building Prop &amp; Tariffs'!$V$36</f>
        <v>0</v>
      </c>
      <c r="EA131" s="11">
        <f>'Building Prop &amp; Tariffs'!$W$36</f>
        <v>0</v>
      </c>
      <c r="EB131" s="11">
        <f>'Building Prop &amp; Tariffs'!$X$36</f>
        <v>1.9</v>
      </c>
      <c r="EC131" s="11"/>
      <c r="EG131" s="170"/>
      <c r="EH131" s="1" t="s">
        <v>35</v>
      </c>
      <c r="EJ131" s="11">
        <f>'Building Prop &amp; Tariffs'!$Q$36</f>
        <v>0</v>
      </c>
      <c r="EK131" s="11">
        <f>'Building Prop &amp; Tariffs'!$R$36</f>
        <v>0</v>
      </c>
      <c r="EL131" s="11">
        <f>'Building Prop &amp; Tariffs'!$S$36</f>
        <v>0</v>
      </c>
      <c r="EM131" s="11">
        <f>'Building Prop &amp; Tariffs'!$T$36</f>
        <v>0</v>
      </c>
      <c r="EN131" s="11">
        <f>'Building Prop &amp; Tariffs'!$U$36</f>
        <v>0</v>
      </c>
      <c r="EO131" s="11">
        <f>'Building Prop &amp; Tariffs'!$V$36</f>
        <v>0</v>
      </c>
      <c r="EP131" s="11">
        <f>'Building Prop &amp; Tariffs'!$W$36</f>
        <v>0</v>
      </c>
      <c r="EQ131" s="11">
        <f>'Building Prop &amp; Tariffs'!$X$36</f>
        <v>1.9</v>
      </c>
      <c r="ER131" s="11"/>
      <c r="EV131" s="170"/>
      <c r="EW131" s="1" t="s">
        <v>35</v>
      </c>
      <c r="EY131" s="11">
        <f>'Building Prop &amp; Tariffs'!$Q$36</f>
        <v>0</v>
      </c>
      <c r="EZ131" s="11">
        <f>'Building Prop &amp; Tariffs'!$R$36</f>
        <v>0</v>
      </c>
      <c r="FA131" s="11">
        <f>'Building Prop &amp; Tariffs'!$S$36</f>
        <v>0</v>
      </c>
      <c r="FB131" s="11">
        <f>'Building Prop &amp; Tariffs'!$T$36</f>
        <v>0</v>
      </c>
      <c r="FC131" s="11">
        <f>'Building Prop &amp; Tariffs'!$U$36</f>
        <v>0</v>
      </c>
      <c r="FD131" s="11">
        <f>'Building Prop &amp; Tariffs'!$V$36</f>
        <v>0</v>
      </c>
      <c r="FE131" s="11">
        <f>'Building Prop &amp; Tariffs'!$W$36</f>
        <v>0</v>
      </c>
      <c r="FF131" s="11">
        <f>'Building Prop &amp; Tariffs'!$X$36</f>
        <v>1.9</v>
      </c>
      <c r="FG131" s="11"/>
      <c r="FK131" s="170"/>
      <c r="FL131" s="1" t="s">
        <v>35</v>
      </c>
      <c r="FN131" s="11">
        <f>'Building Prop &amp; Tariffs'!$Q$36</f>
        <v>0</v>
      </c>
      <c r="FO131" s="11">
        <f>'Building Prop &amp; Tariffs'!$R$36</f>
        <v>0</v>
      </c>
      <c r="FP131" s="11">
        <f>'Building Prop &amp; Tariffs'!$S$36</f>
        <v>0</v>
      </c>
      <c r="FQ131" s="11">
        <f>'Building Prop &amp; Tariffs'!$T$36</f>
        <v>0</v>
      </c>
      <c r="FR131" s="11">
        <f>'Building Prop &amp; Tariffs'!$U$36</f>
        <v>0</v>
      </c>
      <c r="FS131" s="11">
        <f>'Building Prop &amp; Tariffs'!$V$36</f>
        <v>0</v>
      </c>
      <c r="FT131" s="11">
        <f>'Building Prop &amp; Tariffs'!$W$36</f>
        <v>0</v>
      </c>
      <c r="FU131" s="11">
        <f>'Building Prop &amp; Tariffs'!$X$36</f>
        <v>1.9</v>
      </c>
      <c r="FV131" s="11"/>
      <c r="FZ131" s="167"/>
    </row>
    <row r="132" spans="2:182" x14ac:dyDescent="0.2">
      <c r="B132" s="170"/>
      <c r="Q132" s="170"/>
      <c r="AF132" s="170"/>
      <c r="AU132" s="170"/>
      <c r="BJ132" s="170"/>
      <c r="BY132" s="170"/>
      <c r="CN132" s="170"/>
      <c r="DC132" s="170"/>
      <c r="DR132" s="170"/>
      <c r="EG132" s="170"/>
      <c r="EV132" s="170"/>
      <c r="FK132" s="170"/>
      <c r="FZ132" s="167"/>
    </row>
    <row r="133" spans="2:182" ht="34" x14ac:dyDescent="0.2">
      <c r="B133" s="170"/>
      <c r="C133" s="16" t="s">
        <v>45</v>
      </c>
      <c r="D133" s="4" t="s">
        <v>56</v>
      </c>
      <c r="Q133" s="170"/>
      <c r="R133" s="16" t="s">
        <v>45</v>
      </c>
      <c r="S133" s="4" t="s">
        <v>56</v>
      </c>
      <c r="AF133" s="170"/>
      <c r="AG133" s="16" t="s">
        <v>45</v>
      </c>
      <c r="AH133" s="4" t="s">
        <v>56</v>
      </c>
      <c r="AU133" s="170"/>
      <c r="AV133" s="16" t="s">
        <v>45</v>
      </c>
      <c r="AW133" s="4" t="s">
        <v>56</v>
      </c>
      <c r="BJ133" s="170"/>
      <c r="BK133" s="16" t="s">
        <v>45</v>
      </c>
      <c r="BL133" s="4" t="s">
        <v>56</v>
      </c>
      <c r="BY133" s="170"/>
      <c r="BZ133" s="16" t="s">
        <v>45</v>
      </c>
      <c r="CA133" s="4" t="s">
        <v>56</v>
      </c>
      <c r="CN133" s="170"/>
      <c r="CO133" s="16" t="s">
        <v>45</v>
      </c>
      <c r="CP133" s="4" t="s">
        <v>56</v>
      </c>
      <c r="DC133" s="170"/>
      <c r="DD133" s="16" t="s">
        <v>45</v>
      </c>
      <c r="DE133" s="4" t="s">
        <v>56</v>
      </c>
      <c r="DR133" s="170"/>
      <c r="DS133" s="16" t="s">
        <v>45</v>
      </c>
      <c r="DT133" s="4" t="s">
        <v>56</v>
      </c>
      <c r="EG133" s="170"/>
      <c r="EH133" s="16" t="s">
        <v>45</v>
      </c>
      <c r="EI133" s="4" t="s">
        <v>56</v>
      </c>
      <c r="EV133" s="170"/>
      <c r="EW133" s="16" t="s">
        <v>45</v>
      </c>
      <c r="EX133" s="4" t="s">
        <v>56</v>
      </c>
      <c r="FK133" s="170"/>
      <c r="FL133" s="16" t="s">
        <v>45</v>
      </c>
      <c r="FM133" s="4" t="s">
        <v>56</v>
      </c>
      <c r="FZ133" s="167"/>
    </row>
    <row r="134" spans="2:182" x14ac:dyDescent="0.2">
      <c r="B134" s="170"/>
      <c r="C134" s="1" t="s">
        <v>39</v>
      </c>
      <c r="E134" s="4">
        <f t="shared" ref="E134:H134" si="263">E112*E123</f>
        <v>0</v>
      </c>
      <c r="F134" s="4">
        <f t="shared" si="263"/>
        <v>0</v>
      </c>
      <c r="G134" s="4">
        <f t="shared" si="263"/>
        <v>0</v>
      </c>
      <c r="H134" s="4">
        <f t="shared" si="263"/>
        <v>0</v>
      </c>
      <c r="I134" s="8">
        <f>I112*I123</f>
        <v>56</v>
      </c>
      <c r="J134" s="8">
        <f t="shared" ref="J134:M134" si="264">J112*J123</f>
        <v>140</v>
      </c>
      <c r="K134" s="8">
        <f t="shared" si="264"/>
        <v>140</v>
      </c>
      <c r="L134" s="8">
        <f t="shared" si="264"/>
        <v>28</v>
      </c>
      <c r="M134" s="6">
        <f t="shared" si="264"/>
        <v>0</v>
      </c>
      <c r="Q134" s="170"/>
      <c r="R134" s="1" t="s">
        <v>39</v>
      </c>
      <c r="T134" s="4">
        <f t="shared" ref="T134:W134" si="265">T112*T123</f>
        <v>0</v>
      </c>
      <c r="U134" s="4">
        <f t="shared" si="265"/>
        <v>0</v>
      </c>
      <c r="V134" s="4">
        <f t="shared" si="265"/>
        <v>0</v>
      </c>
      <c r="W134" s="4">
        <f t="shared" si="265"/>
        <v>0</v>
      </c>
      <c r="X134" s="8">
        <f>X112*X123</f>
        <v>56</v>
      </c>
      <c r="Y134" s="8">
        <f t="shared" ref="Y134:AB134" si="266">Y112*Y123</f>
        <v>140</v>
      </c>
      <c r="Z134" s="8">
        <f t="shared" si="266"/>
        <v>140</v>
      </c>
      <c r="AA134" s="8">
        <f t="shared" si="266"/>
        <v>28</v>
      </c>
      <c r="AB134" s="6">
        <f t="shared" si="266"/>
        <v>0</v>
      </c>
      <c r="AF134" s="170"/>
      <c r="AG134" s="1" t="s">
        <v>39</v>
      </c>
      <c r="AI134" s="4">
        <f t="shared" ref="AI134:AL134" si="267">AI112*AI123</f>
        <v>0</v>
      </c>
      <c r="AJ134" s="4">
        <f t="shared" si="267"/>
        <v>0</v>
      </c>
      <c r="AK134" s="4">
        <f t="shared" si="267"/>
        <v>0</v>
      </c>
      <c r="AL134" s="4">
        <f t="shared" si="267"/>
        <v>0</v>
      </c>
      <c r="AM134" s="8">
        <f>AM112*AM123</f>
        <v>56</v>
      </c>
      <c r="AN134" s="8">
        <f t="shared" ref="AN134:AQ134" si="268">AN112*AN123</f>
        <v>140</v>
      </c>
      <c r="AO134" s="8">
        <f t="shared" si="268"/>
        <v>140</v>
      </c>
      <c r="AP134" s="8">
        <f t="shared" si="268"/>
        <v>28</v>
      </c>
      <c r="AQ134" s="6">
        <f t="shared" si="268"/>
        <v>0</v>
      </c>
      <c r="AU134" s="170"/>
      <c r="AV134" s="1" t="s">
        <v>39</v>
      </c>
      <c r="AX134" s="4">
        <f t="shared" ref="AX134:BA134" si="269">AX112*AX123</f>
        <v>0</v>
      </c>
      <c r="AY134" s="4">
        <f t="shared" si="269"/>
        <v>0</v>
      </c>
      <c r="AZ134" s="4">
        <f t="shared" si="269"/>
        <v>0</v>
      </c>
      <c r="BA134" s="4">
        <f t="shared" si="269"/>
        <v>0</v>
      </c>
      <c r="BB134" s="8">
        <f>BB112*BB123</f>
        <v>56</v>
      </c>
      <c r="BC134" s="8">
        <f t="shared" ref="BC134:BF134" si="270">BC112*BC123</f>
        <v>140</v>
      </c>
      <c r="BD134" s="8">
        <f t="shared" si="270"/>
        <v>140</v>
      </c>
      <c r="BE134" s="8">
        <f t="shared" si="270"/>
        <v>28</v>
      </c>
      <c r="BF134" s="6">
        <f t="shared" si="270"/>
        <v>0</v>
      </c>
      <c r="BJ134" s="170"/>
      <c r="BK134" s="1" t="s">
        <v>39</v>
      </c>
      <c r="BM134" s="4">
        <f t="shared" ref="BM134:BP134" si="271">BM112*BM123</f>
        <v>0</v>
      </c>
      <c r="BN134" s="4">
        <f t="shared" si="271"/>
        <v>0</v>
      </c>
      <c r="BO134" s="4">
        <f t="shared" si="271"/>
        <v>0</v>
      </c>
      <c r="BP134" s="4">
        <f t="shared" si="271"/>
        <v>0</v>
      </c>
      <c r="BQ134" s="8">
        <f>BQ112*BQ123</f>
        <v>56</v>
      </c>
      <c r="BR134" s="8">
        <f t="shared" ref="BR134:BU134" si="272">BR112*BR123</f>
        <v>140</v>
      </c>
      <c r="BS134" s="8">
        <f t="shared" si="272"/>
        <v>140</v>
      </c>
      <c r="BT134" s="8">
        <f t="shared" si="272"/>
        <v>28</v>
      </c>
      <c r="BU134" s="6">
        <f t="shared" si="272"/>
        <v>0</v>
      </c>
      <c r="BY134" s="170"/>
      <c r="BZ134" s="1" t="s">
        <v>39</v>
      </c>
      <c r="CB134" s="4">
        <f t="shared" ref="CB134:CE134" si="273">CB112*CB123</f>
        <v>0</v>
      </c>
      <c r="CC134" s="4">
        <f t="shared" si="273"/>
        <v>0</v>
      </c>
      <c r="CD134" s="4">
        <f t="shared" si="273"/>
        <v>0</v>
      </c>
      <c r="CE134" s="4">
        <f t="shared" si="273"/>
        <v>0</v>
      </c>
      <c r="CF134" s="8">
        <f>CF112*CF123</f>
        <v>56</v>
      </c>
      <c r="CG134" s="8">
        <f t="shared" ref="CG134:CJ134" si="274">CG112*CG123</f>
        <v>140</v>
      </c>
      <c r="CH134" s="8">
        <f t="shared" si="274"/>
        <v>140</v>
      </c>
      <c r="CI134" s="8">
        <f t="shared" si="274"/>
        <v>28</v>
      </c>
      <c r="CJ134" s="6">
        <f t="shared" si="274"/>
        <v>0</v>
      </c>
      <c r="CN134" s="170"/>
      <c r="CO134" s="1" t="s">
        <v>39</v>
      </c>
      <c r="CQ134" s="4">
        <f t="shared" ref="CQ134:CT134" si="275">CQ112*CQ123</f>
        <v>0</v>
      </c>
      <c r="CR134" s="4">
        <f t="shared" si="275"/>
        <v>0</v>
      </c>
      <c r="CS134" s="4">
        <f t="shared" si="275"/>
        <v>0</v>
      </c>
      <c r="CT134" s="4">
        <f t="shared" si="275"/>
        <v>0</v>
      </c>
      <c r="CU134" s="8">
        <f>CU112*CU123</f>
        <v>56</v>
      </c>
      <c r="CV134" s="8">
        <f t="shared" ref="CV134:CY134" si="276">CV112*CV123</f>
        <v>140</v>
      </c>
      <c r="CW134" s="8">
        <f t="shared" si="276"/>
        <v>140</v>
      </c>
      <c r="CX134" s="8">
        <f t="shared" si="276"/>
        <v>28</v>
      </c>
      <c r="CY134" s="6">
        <f t="shared" si="276"/>
        <v>0</v>
      </c>
      <c r="DC134" s="170"/>
      <c r="DD134" s="1" t="s">
        <v>39</v>
      </c>
      <c r="DF134" s="4">
        <f t="shared" ref="DF134:DI134" si="277">DF112*DF123</f>
        <v>0</v>
      </c>
      <c r="DG134" s="4">
        <f t="shared" si="277"/>
        <v>0</v>
      </c>
      <c r="DH134" s="4">
        <f t="shared" si="277"/>
        <v>0</v>
      </c>
      <c r="DI134" s="4">
        <f t="shared" si="277"/>
        <v>0</v>
      </c>
      <c r="DJ134" s="8">
        <f>DJ112*DJ123</f>
        <v>56</v>
      </c>
      <c r="DK134" s="8">
        <f t="shared" ref="DK134:DN134" si="278">DK112*DK123</f>
        <v>140</v>
      </c>
      <c r="DL134" s="8">
        <f t="shared" si="278"/>
        <v>140</v>
      </c>
      <c r="DM134" s="8">
        <f t="shared" si="278"/>
        <v>28</v>
      </c>
      <c r="DN134" s="6">
        <f t="shared" si="278"/>
        <v>0</v>
      </c>
      <c r="DR134" s="170"/>
      <c r="DS134" s="1" t="s">
        <v>39</v>
      </c>
      <c r="DU134" s="4">
        <f t="shared" ref="DU134:DX134" si="279">DU112*DU123</f>
        <v>0</v>
      </c>
      <c r="DV134" s="4">
        <f t="shared" si="279"/>
        <v>0</v>
      </c>
      <c r="DW134" s="4">
        <f t="shared" si="279"/>
        <v>0</v>
      </c>
      <c r="DX134" s="4">
        <f t="shared" si="279"/>
        <v>0</v>
      </c>
      <c r="DY134" s="8">
        <f>DY112*DY123</f>
        <v>56</v>
      </c>
      <c r="DZ134" s="8">
        <f t="shared" ref="DZ134:EC134" si="280">DZ112*DZ123</f>
        <v>140</v>
      </c>
      <c r="EA134" s="8">
        <f t="shared" si="280"/>
        <v>140</v>
      </c>
      <c r="EB134" s="8">
        <f t="shared" si="280"/>
        <v>28</v>
      </c>
      <c r="EC134" s="6">
        <f t="shared" si="280"/>
        <v>0</v>
      </c>
      <c r="EG134" s="170"/>
      <c r="EH134" s="1" t="s">
        <v>39</v>
      </c>
      <c r="EJ134" s="4">
        <f t="shared" ref="EJ134:EM134" si="281">EJ112*EJ123</f>
        <v>0</v>
      </c>
      <c r="EK134" s="4">
        <f t="shared" si="281"/>
        <v>0</v>
      </c>
      <c r="EL134" s="4">
        <f t="shared" si="281"/>
        <v>0</v>
      </c>
      <c r="EM134" s="4">
        <f t="shared" si="281"/>
        <v>0</v>
      </c>
      <c r="EN134" s="8">
        <f>EN112*EN123</f>
        <v>56</v>
      </c>
      <c r="EO134" s="8">
        <f t="shared" ref="EO134:ER134" si="282">EO112*EO123</f>
        <v>140</v>
      </c>
      <c r="EP134" s="8">
        <f t="shared" si="282"/>
        <v>140</v>
      </c>
      <c r="EQ134" s="8">
        <f t="shared" si="282"/>
        <v>28</v>
      </c>
      <c r="ER134" s="6">
        <f t="shared" si="282"/>
        <v>0</v>
      </c>
      <c r="EV134" s="170"/>
      <c r="EW134" s="1" t="s">
        <v>39</v>
      </c>
      <c r="EY134" s="4">
        <f t="shared" ref="EY134:FB134" si="283">EY112*EY123</f>
        <v>0</v>
      </c>
      <c r="EZ134" s="4">
        <f t="shared" si="283"/>
        <v>0</v>
      </c>
      <c r="FA134" s="4">
        <f t="shared" si="283"/>
        <v>0</v>
      </c>
      <c r="FB134" s="4">
        <f t="shared" si="283"/>
        <v>0</v>
      </c>
      <c r="FC134" s="8">
        <f>FC112*FC123</f>
        <v>56</v>
      </c>
      <c r="FD134" s="8">
        <f t="shared" ref="FD134:FG134" si="284">FD112*FD123</f>
        <v>140</v>
      </c>
      <c r="FE134" s="8">
        <f t="shared" si="284"/>
        <v>140</v>
      </c>
      <c r="FF134" s="8">
        <f t="shared" si="284"/>
        <v>28</v>
      </c>
      <c r="FG134" s="6">
        <f t="shared" si="284"/>
        <v>0</v>
      </c>
      <c r="FK134" s="170"/>
      <c r="FL134" s="1" t="s">
        <v>39</v>
      </c>
      <c r="FN134" s="4">
        <f t="shared" ref="FN134:FQ134" si="285">FN112*FN123</f>
        <v>0</v>
      </c>
      <c r="FO134" s="4">
        <f t="shared" si="285"/>
        <v>0</v>
      </c>
      <c r="FP134" s="4">
        <f t="shared" si="285"/>
        <v>0</v>
      </c>
      <c r="FQ134" s="4">
        <f t="shared" si="285"/>
        <v>0</v>
      </c>
      <c r="FR134" s="8">
        <f>FR112*FR123</f>
        <v>56</v>
      </c>
      <c r="FS134" s="8">
        <f t="shared" ref="FS134:FV134" si="286">FS112*FS123</f>
        <v>140</v>
      </c>
      <c r="FT134" s="8">
        <f t="shared" si="286"/>
        <v>140</v>
      </c>
      <c r="FU134" s="8">
        <f t="shared" si="286"/>
        <v>28</v>
      </c>
      <c r="FV134" s="6">
        <f t="shared" si="286"/>
        <v>0</v>
      </c>
      <c r="FZ134" s="167"/>
    </row>
    <row r="135" spans="2:182" x14ac:dyDescent="0.2">
      <c r="B135" s="170"/>
      <c r="C135" s="1" t="s">
        <v>36</v>
      </c>
      <c r="E135" s="4">
        <f t="shared" ref="E135:M135" si="287">E113*E124</f>
        <v>0</v>
      </c>
      <c r="F135" s="4">
        <f t="shared" si="287"/>
        <v>0</v>
      </c>
      <c r="G135" s="4">
        <f t="shared" si="287"/>
        <v>0</v>
      </c>
      <c r="H135" s="4">
        <f t="shared" si="287"/>
        <v>0</v>
      </c>
      <c r="I135" s="8">
        <f t="shared" si="287"/>
        <v>31.2</v>
      </c>
      <c r="J135" s="8">
        <f t="shared" si="287"/>
        <v>0</v>
      </c>
      <c r="K135" s="8">
        <f t="shared" si="287"/>
        <v>0</v>
      </c>
      <c r="L135" s="8">
        <f t="shared" si="287"/>
        <v>0</v>
      </c>
      <c r="M135" s="6">
        <f t="shared" si="287"/>
        <v>0</v>
      </c>
      <c r="Q135" s="170"/>
      <c r="R135" s="1" t="s">
        <v>36</v>
      </c>
      <c r="T135" s="4">
        <f t="shared" ref="T135:AB135" si="288">T113*T124</f>
        <v>0</v>
      </c>
      <c r="U135" s="4">
        <f t="shared" si="288"/>
        <v>0</v>
      </c>
      <c r="V135" s="4">
        <f t="shared" si="288"/>
        <v>0</v>
      </c>
      <c r="W135" s="4">
        <f t="shared" si="288"/>
        <v>0</v>
      </c>
      <c r="X135" s="8">
        <f t="shared" si="288"/>
        <v>31.2</v>
      </c>
      <c r="Y135" s="8">
        <f t="shared" si="288"/>
        <v>0</v>
      </c>
      <c r="Z135" s="8">
        <f t="shared" si="288"/>
        <v>0</v>
      </c>
      <c r="AA135" s="8">
        <f t="shared" si="288"/>
        <v>0</v>
      </c>
      <c r="AB135" s="6">
        <f t="shared" si="288"/>
        <v>0</v>
      </c>
      <c r="AF135" s="170"/>
      <c r="AG135" s="1" t="s">
        <v>36</v>
      </c>
      <c r="AI135" s="4">
        <f t="shared" ref="AI135:AQ135" si="289">AI113*AI124</f>
        <v>0</v>
      </c>
      <c r="AJ135" s="4">
        <f t="shared" si="289"/>
        <v>0</v>
      </c>
      <c r="AK135" s="4">
        <f t="shared" si="289"/>
        <v>0</v>
      </c>
      <c r="AL135" s="4">
        <f t="shared" si="289"/>
        <v>0</v>
      </c>
      <c r="AM135" s="8">
        <f t="shared" si="289"/>
        <v>31.2</v>
      </c>
      <c r="AN135" s="8">
        <f t="shared" si="289"/>
        <v>0</v>
      </c>
      <c r="AO135" s="8">
        <f t="shared" si="289"/>
        <v>0</v>
      </c>
      <c r="AP135" s="8">
        <f t="shared" si="289"/>
        <v>0</v>
      </c>
      <c r="AQ135" s="6">
        <f t="shared" si="289"/>
        <v>0</v>
      </c>
      <c r="AU135" s="170"/>
      <c r="AV135" s="1" t="s">
        <v>36</v>
      </c>
      <c r="AX135" s="4">
        <f t="shared" ref="AX135:BF135" si="290">AX113*AX124</f>
        <v>0</v>
      </c>
      <c r="AY135" s="4">
        <f t="shared" si="290"/>
        <v>0</v>
      </c>
      <c r="AZ135" s="4">
        <f t="shared" si="290"/>
        <v>0</v>
      </c>
      <c r="BA135" s="4">
        <f t="shared" si="290"/>
        <v>0</v>
      </c>
      <c r="BB135" s="8">
        <f t="shared" si="290"/>
        <v>31.2</v>
      </c>
      <c r="BC135" s="8">
        <f t="shared" si="290"/>
        <v>0</v>
      </c>
      <c r="BD135" s="8">
        <f t="shared" si="290"/>
        <v>0</v>
      </c>
      <c r="BE135" s="8">
        <f t="shared" si="290"/>
        <v>0</v>
      </c>
      <c r="BF135" s="6">
        <f t="shared" si="290"/>
        <v>0</v>
      </c>
      <c r="BJ135" s="170"/>
      <c r="BK135" s="1" t="s">
        <v>36</v>
      </c>
      <c r="BM135" s="4">
        <f t="shared" ref="BM135:BU135" si="291">BM113*BM124</f>
        <v>0</v>
      </c>
      <c r="BN135" s="4">
        <f t="shared" si="291"/>
        <v>0</v>
      </c>
      <c r="BO135" s="4">
        <f t="shared" si="291"/>
        <v>0</v>
      </c>
      <c r="BP135" s="4">
        <f t="shared" si="291"/>
        <v>0</v>
      </c>
      <c r="BQ135" s="8">
        <f t="shared" si="291"/>
        <v>31.2</v>
      </c>
      <c r="BR135" s="8">
        <f t="shared" si="291"/>
        <v>0</v>
      </c>
      <c r="BS135" s="8">
        <f t="shared" si="291"/>
        <v>0</v>
      </c>
      <c r="BT135" s="8">
        <f t="shared" si="291"/>
        <v>0</v>
      </c>
      <c r="BU135" s="6">
        <f t="shared" si="291"/>
        <v>0</v>
      </c>
      <c r="BY135" s="170"/>
      <c r="BZ135" s="1" t="s">
        <v>36</v>
      </c>
      <c r="CB135" s="4">
        <f t="shared" ref="CB135:CJ135" si="292">CB113*CB124</f>
        <v>0</v>
      </c>
      <c r="CC135" s="4">
        <f t="shared" si="292"/>
        <v>0</v>
      </c>
      <c r="CD135" s="4">
        <f t="shared" si="292"/>
        <v>0</v>
      </c>
      <c r="CE135" s="4">
        <f t="shared" si="292"/>
        <v>0</v>
      </c>
      <c r="CF135" s="8">
        <f t="shared" si="292"/>
        <v>31.2</v>
      </c>
      <c r="CG135" s="8">
        <f t="shared" si="292"/>
        <v>0</v>
      </c>
      <c r="CH135" s="8">
        <f t="shared" si="292"/>
        <v>0</v>
      </c>
      <c r="CI135" s="8">
        <f t="shared" si="292"/>
        <v>0</v>
      </c>
      <c r="CJ135" s="6">
        <f t="shared" si="292"/>
        <v>0</v>
      </c>
      <c r="CN135" s="170"/>
      <c r="CO135" s="1" t="s">
        <v>36</v>
      </c>
      <c r="CQ135" s="4">
        <f t="shared" ref="CQ135:CY135" si="293">CQ113*CQ124</f>
        <v>0</v>
      </c>
      <c r="CR135" s="4">
        <f t="shared" si="293"/>
        <v>0</v>
      </c>
      <c r="CS135" s="4">
        <f t="shared" si="293"/>
        <v>0</v>
      </c>
      <c r="CT135" s="4">
        <f t="shared" si="293"/>
        <v>0</v>
      </c>
      <c r="CU135" s="8">
        <f t="shared" si="293"/>
        <v>31.2</v>
      </c>
      <c r="CV135" s="8">
        <f t="shared" si="293"/>
        <v>0</v>
      </c>
      <c r="CW135" s="8">
        <f t="shared" si="293"/>
        <v>0</v>
      </c>
      <c r="CX135" s="8">
        <f t="shared" si="293"/>
        <v>0</v>
      </c>
      <c r="CY135" s="6">
        <f t="shared" si="293"/>
        <v>0</v>
      </c>
      <c r="DC135" s="170"/>
      <c r="DD135" s="1" t="s">
        <v>36</v>
      </c>
      <c r="DF135" s="4">
        <f t="shared" ref="DF135:DN135" si="294">DF113*DF124</f>
        <v>0</v>
      </c>
      <c r="DG135" s="4">
        <f t="shared" si="294"/>
        <v>0</v>
      </c>
      <c r="DH135" s="4">
        <f t="shared" si="294"/>
        <v>0</v>
      </c>
      <c r="DI135" s="4">
        <f t="shared" si="294"/>
        <v>0</v>
      </c>
      <c r="DJ135" s="8">
        <f t="shared" si="294"/>
        <v>31.2</v>
      </c>
      <c r="DK135" s="8">
        <f t="shared" si="294"/>
        <v>0</v>
      </c>
      <c r="DL135" s="8">
        <f t="shared" si="294"/>
        <v>0</v>
      </c>
      <c r="DM135" s="8">
        <f t="shared" si="294"/>
        <v>0</v>
      </c>
      <c r="DN135" s="6">
        <f t="shared" si="294"/>
        <v>0</v>
      </c>
      <c r="DR135" s="170"/>
      <c r="DS135" s="1" t="s">
        <v>36</v>
      </c>
      <c r="DU135" s="4">
        <f t="shared" ref="DU135:EC135" si="295">DU113*DU124</f>
        <v>0</v>
      </c>
      <c r="DV135" s="4">
        <f t="shared" si="295"/>
        <v>0</v>
      </c>
      <c r="DW135" s="4">
        <f t="shared" si="295"/>
        <v>0</v>
      </c>
      <c r="DX135" s="4">
        <f t="shared" si="295"/>
        <v>0</v>
      </c>
      <c r="DY135" s="8">
        <f t="shared" si="295"/>
        <v>31.2</v>
      </c>
      <c r="DZ135" s="8">
        <f t="shared" si="295"/>
        <v>0</v>
      </c>
      <c r="EA135" s="8">
        <f t="shared" si="295"/>
        <v>0</v>
      </c>
      <c r="EB135" s="8">
        <f t="shared" si="295"/>
        <v>0</v>
      </c>
      <c r="EC135" s="6">
        <f t="shared" si="295"/>
        <v>0</v>
      </c>
      <c r="EG135" s="170"/>
      <c r="EH135" s="1" t="s">
        <v>36</v>
      </c>
      <c r="EJ135" s="4">
        <f t="shared" ref="EJ135:ER135" si="296">EJ113*EJ124</f>
        <v>0</v>
      </c>
      <c r="EK135" s="4">
        <f t="shared" si="296"/>
        <v>0</v>
      </c>
      <c r="EL135" s="4">
        <f t="shared" si="296"/>
        <v>0</v>
      </c>
      <c r="EM135" s="4">
        <f t="shared" si="296"/>
        <v>0</v>
      </c>
      <c r="EN135" s="8">
        <f t="shared" si="296"/>
        <v>31.2</v>
      </c>
      <c r="EO135" s="8">
        <f t="shared" si="296"/>
        <v>0</v>
      </c>
      <c r="EP135" s="8">
        <f t="shared" si="296"/>
        <v>0</v>
      </c>
      <c r="EQ135" s="8">
        <f t="shared" si="296"/>
        <v>0</v>
      </c>
      <c r="ER135" s="6">
        <f t="shared" si="296"/>
        <v>0</v>
      </c>
      <c r="EV135" s="170"/>
      <c r="EW135" s="1" t="s">
        <v>36</v>
      </c>
      <c r="EY135" s="4">
        <f t="shared" ref="EY135:FG135" si="297">EY113*EY124</f>
        <v>0</v>
      </c>
      <c r="EZ135" s="4">
        <f t="shared" si="297"/>
        <v>0</v>
      </c>
      <c r="FA135" s="4">
        <f t="shared" si="297"/>
        <v>0</v>
      </c>
      <c r="FB135" s="4">
        <f t="shared" si="297"/>
        <v>0</v>
      </c>
      <c r="FC135" s="8">
        <f t="shared" si="297"/>
        <v>31.2</v>
      </c>
      <c r="FD135" s="8">
        <f t="shared" si="297"/>
        <v>0</v>
      </c>
      <c r="FE135" s="8">
        <f t="shared" si="297"/>
        <v>0</v>
      </c>
      <c r="FF135" s="8">
        <f t="shared" si="297"/>
        <v>0</v>
      </c>
      <c r="FG135" s="6">
        <f t="shared" si="297"/>
        <v>0</v>
      </c>
      <c r="FK135" s="170"/>
      <c r="FL135" s="1" t="s">
        <v>36</v>
      </c>
      <c r="FN135" s="4">
        <f t="shared" ref="FN135:FV135" si="298">FN113*FN124</f>
        <v>0</v>
      </c>
      <c r="FO135" s="4">
        <f t="shared" si="298"/>
        <v>0</v>
      </c>
      <c r="FP135" s="4">
        <f t="shared" si="298"/>
        <v>0</v>
      </c>
      <c r="FQ135" s="4">
        <f t="shared" si="298"/>
        <v>0</v>
      </c>
      <c r="FR135" s="8">
        <f t="shared" si="298"/>
        <v>31.2</v>
      </c>
      <c r="FS135" s="8">
        <f t="shared" si="298"/>
        <v>0</v>
      </c>
      <c r="FT135" s="8">
        <f t="shared" si="298"/>
        <v>0</v>
      </c>
      <c r="FU135" s="8">
        <f t="shared" si="298"/>
        <v>0</v>
      </c>
      <c r="FV135" s="6">
        <f t="shared" si="298"/>
        <v>0</v>
      </c>
      <c r="FZ135" s="167"/>
    </row>
    <row r="136" spans="2:182" x14ac:dyDescent="0.2">
      <c r="B136" s="170"/>
      <c r="C136" s="1" t="s">
        <v>37</v>
      </c>
      <c r="E136" s="4">
        <f t="shared" ref="E136:M136" si="299">E114*E125</f>
        <v>0</v>
      </c>
      <c r="F136" s="4">
        <f t="shared" si="299"/>
        <v>0</v>
      </c>
      <c r="G136" s="4">
        <f t="shared" si="299"/>
        <v>0</v>
      </c>
      <c r="H136" s="4">
        <f t="shared" si="299"/>
        <v>0</v>
      </c>
      <c r="I136" s="8">
        <f t="shared" si="299"/>
        <v>40</v>
      </c>
      <c r="J136" s="8">
        <f t="shared" si="299"/>
        <v>40</v>
      </c>
      <c r="K136" s="8">
        <f t="shared" si="299"/>
        <v>40</v>
      </c>
      <c r="L136" s="8">
        <f t="shared" si="299"/>
        <v>4</v>
      </c>
      <c r="M136" s="6">
        <f t="shared" si="299"/>
        <v>0</v>
      </c>
      <c r="Q136" s="170"/>
      <c r="R136" s="1" t="s">
        <v>37</v>
      </c>
      <c r="T136" s="4">
        <f t="shared" ref="T136:AB136" si="300">T114*T125</f>
        <v>0</v>
      </c>
      <c r="U136" s="4">
        <f t="shared" si="300"/>
        <v>0</v>
      </c>
      <c r="V136" s="4">
        <f t="shared" si="300"/>
        <v>0</v>
      </c>
      <c r="W136" s="4">
        <f t="shared" si="300"/>
        <v>0</v>
      </c>
      <c r="X136" s="8">
        <f t="shared" si="300"/>
        <v>40</v>
      </c>
      <c r="Y136" s="8">
        <f t="shared" si="300"/>
        <v>40</v>
      </c>
      <c r="Z136" s="8">
        <f t="shared" si="300"/>
        <v>40</v>
      </c>
      <c r="AA136" s="8">
        <f t="shared" si="300"/>
        <v>4</v>
      </c>
      <c r="AB136" s="6">
        <f t="shared" si="300"/>
        <v>0</v>
      </c>
      <c r="AF136" s="170"/>
      <c r="AG136" s="1" t="s">
        <v>37</v>
      </c>
      <c r="AI136" s="4">
        <f t="shared" ref="AI136:AQ136" si="301">AI114*AI125</f>
        <v>0</v>
      </c>
      <c r="AJ136" s="4">
        <f t="shared" si="301"/>
        <v>0</v>
      </c>
      <c r="AK136" s="4">
        <f t="shared" si="301"/>
        <v>0</v>
      </c>
      <c r="AL136" s="4">
        <f t="shared" si="301"/>
        <v>0</v>
      </c>
      <c r="AM136" s="8">
        <f t="shared" si="301"/>
        <v>40</v>
      </c>
      <c r="AN136" s="8">
        <f t="shared" si="301"/>
        <v>40</v>
      </c>
      <c r="AO136" s="8">
        <f t="shared" si="301"/>
        <v>40</v>
      </c>
      <c r="AP136" s="8">
        <f t="shared" si="301"/>
        <v>4</v>
      </c>
      <c r="AQ136" s="6">
        <f t="shared" si="301"/>
        <v>0</v>
      </c>
      <c r="AU136" s="170"/>
      <c r="AV136" s="1" t="s">
        <v>37</v>
      </c>
      <c r="AX136" s="4">
        <f t="shared" ref="AX136:BF136" si="302">AX114*AX125</f>
        <v>0</v>
      </c>
      <c r="AY136" s="4">
        <f t="shared" si="302"/>
        <v>0</v>
      </c>
      <c r="AZ136" s="4">
        <f t="shared" si="302"/>
        <v>0</v>
      </c>
      <c r="BA136" s="4">
        <f t="shared" si="302"/>
        <v>0</v>
      </c>
      <c r="BB136" s="8">
        <f t="shared" si="302"/>
        <v>40</v>
      </c>
      <c r="BC136" s="8">
        <f t="shared" si="302"/>
        <v>40</v>
      </c>
      <c r="BD136" s="8">
        <f t="shared" si="302"/>
        <v>40</v>
      </c>
      <c r="BE136" s="8">
        <f t="shared" si="302"/>
        <v>4</v>
      </c>
      <c r="BF136" s="6">
        <f t="shared" si="302"/>
        <v>0</v>
      </c>
      <c r="BJ136" s="170"/>
      <c r="BK136" s="1" t="s">
        <v>37</v>
      </c>
      <c r="BM136" s="4">
        <f t="shared" ref="BM136:BU136" si="303">BM114*BM125</f>
        <v>0</v>
      </c>
      <c r="BN136" s="4">
        <f t="shared" si="303"/>
        <v>0</v>
      </c>
      <c r="BO136" s="4">
        <f t="shared" si="303"/>
        <v>0</v>
      </c>
      <c r="BP136" s="4">
        <f t="shared" si="303"/>
        <v>0</v>
      </c>
      <c r="BQ136" s="8">
        <f t="shared" si="303"/>
        <v>40</v>
      </c>
      <c r="BR136" s="8">
        <f t="shared" si="303"/>
        <v>40</v>
      </c>
      <c r="BS136" s="8">
        <f t="shared" si="303"/>
        <v>40</v>
      </c>
      <c r="BT136" s="8">
        <f t="shared" si="303"/>
        <v>4</v>
      </c>
      <c r="BU136" s="6">
        <f t="shared" si="303"/>
        <v>0</v>
      </c>
      <c r="BY136" s="170"/>
      <c r="BZ136" s="1" t="s">
        <v>37</v>
      </c>
      <c r="CB136" s="4">
        <f t="shared" ref="CB136:CJ136" si="304">CB114*CB125</f>
        <v>0</v>
      </c>
      <c r="CC136" s="4">
        <f t="shared" si="304"/>
        <v>0</v>
      </c>
      <c r="CD136" s="4">
        <f t="shared" si="304"/>
        <v>0</v>
      </c>
      <c r="CE136" s="4">
        <f t="shared" si="304"/>
        <v>0</v>
      </c>
      <c r="CF136" s="8">
        <f t="shared" si="304"/>
        <v>40</v>
      </c>
      <c r="CG136" s="8">
        <f t="shared" si="304"/>
        <v>40</v>
      </c>
      <c r="CH136" s="8">
        <f t="shared" si="304"/>
        <v>40</v>
      </c>
      <c r="CI136" s="8">
        <f t="shared" si="304"/>
        <v>4</v>
      </c>
      <c r="CJ136" s="6">
        <f t="shared" si="304"/>
        <v>0</v>
      </c>
      <c r="CN136" s="170"/>
      <c r="CO136" s="1" t="s">
        <v>37</v>
      </c>
      <c r="CQ136" s="4">
        <f t="shared" ref="CQ136:CY136" si="305">CQ114*CQ125</f>
        <v>0</v>
      </c>
      <c r="CR136" s="4">
        <f t="shared" si="305"/>
        <v>0</v>
      </c>
      <c r="CS136" s="4">
        <f t="shared" si="305"/>
        <v>0</v>
      </c>
      <c r="CT136" s="4">
        <f t="shared" si="305"/>
        <v>0</v>
      </c>
      <c r="CU136" s="8">
        <f t="shared" si="305"/>
        <v>40</v>
      </c>
      <c r="CV136" s="8">
        <f t="shared" si="305"/>
        <v>40</v>
      </c>
      <c r="CW136" s="8">
        <f t="shared" si="305"/>
        <v>40</v>
      </c>
      <c r="CX136" s="8">
        <f t="shared" si="305"/>
        <v>4</v>
      </c>
      <c r="CY136" s="6">
        <f t="shared" si="305"/>
        <v>0</v>
      </c>
      <c r="DC136" s="170"/>
      <c r="DD136" s="1" t="s">
        <v>37</v>
      </c>
      <c r="DF136" s="4">
        <f t="shared" ref="DF136:DN136" si="306">DF114*DF125</f>
        <v>0</v>
      </c>
      <c r="DG136" s="4">
        <f t="shared" si="306"/>
        <v>0</v>
      </c>
      <c r="DH136" s="4">
        <f t="shared" si="306"/>
        <v>0</v>
      </c>
      <c r="DI136" s="4">
        <f t="shared" si="306"/>
        <v>0</v>
      </c>
      <c r="DJ136" s="8">
        <f t="shared" si="306"/>
        <v>40</v>
      </c>
      <c r="DK136" s="8">
        <f t="shared" si="306"/>
        <v>40</v>
      </c>
      <c r="DL136" s="8">
        <f t="shared" si="306"/>
        <v>40</v>
      </c>
      <c r="DM136" s="8">
        <f t="shared" si="306"/>
        <v>4</v>
      </c>
      <c r="DN136" s="6">
        <f t="shared" si="306"/>
        <v>0</v>
      </c>
      <c r="DR136" s="170"/>
      <c r="DS136" s="1" t="s">
        <v>37</v>
      </c>
      <c r="DU136" s="4">
        <f t="shared" ref="DU136:EC136" si="307">DU114*DU125</f>
        <v>0</v>
      </c>
      <c r="DV136" s="4">
        <f t="shared" si="307"/>
        <v>0</v>
      </c>
      <c r="DW136" s="4">
        <f t="shared" si="307"/>
        <v>0</v>
      </c>
      <c r="DX136" s="4">
        <f t="shared" si="307"/>
        <v>0</v>
      </c>
      <c r="DY136" s="8">
        <f t="shared" si="307"/>
        <v>40</v>
      </c>
      <c r="DZ136" s="8">
        <f t="shared" si="307"/>
        <v>40</v>
      </c>
      <c r="EA136" s="8">
        <f t="shared" si="307"/>
        <v>40</v>
      </c>
      <c r="EB136" s="8">
        <f t="shared" si="307"/>
        <v>4</v>
      </c>
      <c r="EC136" s="6">
        <f t="shared" si="307"/>
        <v>0</v>
      </c>
      <c r="EG136" s="170"/>
      <c r="EH136" s="1" t="s">
        <v>37</v>
      </c>
      <c r="EJ136" s="4">
        <f t="shared" ref="EJ136:ER136" si="308">EJ114*EJ125</f>
        <v>0</v>
      </c>
      <c r="EK136" s="4">
        <f t="shared" si="308"/>
        <v>0</v>
      </c>
      <c r="EL136" s="4">
        <f t="shared" si="308"/>
        <v>0</v>
      </c>
      <c r="EM136" s="4">
        <f t="shared" si="308"/>
        <v>0</v>
      </c>
      <c r="EN136" s="8">
        <f t="shared" si="308"/>
        <v>40</v>
      </c>
      <c r="EO136" s="8">
        <f t="shared" si="308"/>
        <v>40</v>
      </c>
      <c r="EP136" s="8">
        <f t="shared" si="308"/>
        <v>40</v>
      </c>
      <c r="EQ136" s="8">
        <f t="shared" si="308"/>
        <v>4</v>
      </c>
      <c r="ER136" s="6">
        <f t="shared" si="308"/>
        <v>0</v>
      </c>
      <c r="EV136" s="170"/>
      <c r="EW136" s="1" t="s">
        <v>37</v>
      </c>
      <c r="EY136" s="4">
        <f t="shared" ref="EY136:FG136" si="309">EY114*EY125</f>
        <v>0</v>
      </c>
      <c r="EZ136" s="4">
        <f t="shared" si="309"/>
        <v>0</v>
      </c>
      <c r="FA136" s="4">
        <f t="shared" si="309"/>
        <v>0</v>
      </c>
      <c r="FB136" s="4">
        <f t="shared" si="309"/>
        <v>0</v>
      </c>
      <c r="FC136" s="8">
        <f t="shared" si="309"/>
        <v>40</v>
      </c>
      <c r="FD136" s="8">
        <f t="shared" si="309"/>
        <v>40</v>
      </c>
      <c r="FE136" s="8">
        <f t="shared" si="309"/>
        <v>40</v>
      </c>
      <c r="FF136" s="8">
        <f t="shared" si="309"/>
        <v>4</v>
      </c>
      <c r="FG136" s="6">
        <f t="shared" si="309"/>
        <v>0</v>
      </c>
      <c r="FK136" s="170"/>
      <c r="FL136" s="1" t="s">
        <v>37</v>
      </c>
      <c r="FN136" s="4">
        <f t="shared" ref="FN136:FV136" si="310">FN114*FN125</f>
        <v>0</v>
      </c>
      <c r="FO136" s="4">
        <f t="shared" si="310"/>
        <v>0</v>
      </c>
      <c r="FP136" s="4">
        <f t="shared" si="310"/>
        <v>0</v>
      </c>
      <c r="FQ136" s="4">
        <f t="shared" si="310"/>
        <v>0</v>
      </c>
      <c r="FR136" s="8">
        <f t="shared" si="310"/>
        <v>40</v>
      </c>
      <c r="FS136" s="8">
        <f t="shared" si="310"/>
        <v>40</v>
      </c>
      <c r="FT136" s="8">
        <f t="shared" si="310"/>
        <v>40</v>
      </c>
      <c r="FU136" s="8">
        <f t="shared" si="310"/>
        <v>4</v>
      </c>
      <c r="FV136" s="6">
        <f t="shared" si="310"/>
        <v>0</v>
      </c>
      <c r="FZ136" s="167"/>
    </row>
    <row r="137" spans="2:182" x14ac:dyDescent="0.2">
      <c r="B137" s="170"/>
      <c r="C137" s="1" t="s">
        <v>38</v>
      </c>
      <c r="E137" s="4">
        <f t="shared" ref="E137:M137" si="311">E115*E126</f>
        <v>0</v>
      </c>
      <c r="F137" s="4">
        <f t="shared" si="311"/>
        <v>0</v>
      </c>
      <c r="G137" s="4">
        <f t="shared" si="311"/>
        <v>0</v>
      </c>
      <c r="H137" s="4">
        <f t="shared" si="311"/>
        <v>0</v>
      </c>
      <c r="I137" s="8">
        <f t="shared" si="311"/>
        <v>0</v>
      </c>
      <c r="J137" s="8">
        <f t="shared" si="311"/>
        <v>2</v>
      </c>
      <c r="K137" s="8">
        <f t="shared" si="311"/>
        <v>10</v>
      </c>
      <c r="L137" s="8">
        <f t="shared" si="311"/>
        <v>4</v>
      </c>
      <c r="M137" s="6">
        <f t="shared" si="311"/>
        <v>0</v>
      </c>
      <c r="Q137" s="170"/>
      <c r="R137" s="1" t="s">
        <v>38</v>
      </c>
      <c r="T137" s="4">
        <f t="shared" ref="T137:AB137" si="312">T115*T126</f>
        <v>0</v>
      </c>
      <c r="U137" s="4">
        <f t="shared" si="312"/>
        <v>0</v>
      </c>
      <c r="V137" s="4">
        <f t="shared" si="312"/>
        <v>0</v>
      </c>
      <c r="W137" s="4">
        <f t="shared" si="312"/>
        <v>0</v>
      </c>
      <c r="X137" s="8">
        <f t="shared" si="312"/>
        <v>0</v>
      </c>
      <c r="Y137" s="8">
        <f t="shared" si="312"/>
        <v>2</v>
      </c>
      <c r="Z137" s="8">
        <f t="shared" si="312"/>
        <v>10</v>
      </c>
      <c r="AA137" s="8">
        <f t="shared" si="312"/>
        <v>4</v>
      </c>
      <c r="AB137" s="6">
        <f t="shared" si="312"/>
        <v>0</v>
      </c>
      <c r="AF137" s="170"/>
      <c r="AG137" s="1" t="s">
        <v>38</v>
      </c>
      <c r="AI137" s="4">
        <f t="shared" ref="AI137:AQ137" si="313">AI115*AI126</f>
        <v>0</v>
      </c>
      <c r="AJ137" s="4">
        <f t="shared" si="313"/>
        <v>0</v>
      </c>
      <c r="AK137" s="4">
        <f t="shared" si="313"/>
        <v>0</v>
      </c>
      <c r="AL137" s="4">
        <f t="shared" si="313"/>
        <v>0</v>
      </c>
      <c r="AM137" s="8">
        <f t="shared" si="313"/>
        <v>0</v>
      </c>
      <c r="AN137" s="8">
        <f t="shared" si="313"/>
        <v>2</v>
      </c>
      <c r="AO137" s="8">
        <f t="shared" si="313"/>
        <v>10</v>
      </c>
      <c r="AP137" s="8">
        <f t="shared" si="313"/>
        <v>4</v>
      </c>
      <c r="AQ137" s="6">
        <f t="shared" si="313"/>
        <v>0</v>
      </c>
      <c r="AU137" s="170"/>
      <c r="AV137" s="1" t="s">
        <v>38</v>
      </c>
      <c r="AX137" s="4">
        <f t="shared" ref="AX137:BF137" si="314">AX115*AX126</f>
        <v>0</v>
      </c>
      <c r="AY137" s="4">
        <f t="shared" si="314"/>
        <v>0</v>
      </c>
      <c r="AZ137" s="4">
        <f t="shared" si="314"/>
        <v>0</v>
      </c>
      <c r="BA137" s="4">
        <f t="shared" si="314"/>
        <v>0</v>
      </c>
      <c r="BB137" s="8">
        <f t="shared" si="314"/>
        <v>0</v>
      </c>
      <c r="BC137" s="8">
        <f t="shared" si="314"/>
        <v>2</v>
      </c>
      <c r="BD137" s="8">
        <f t="shared" si="314"/>
        <v>10</v>
      </c>
      <c r="BE137" s="8">
        <f t="shared" si="314"/>
        <v>4</v>
      </c>
      <c r="BF137" s="6">
        <f t="shared" si="314"/>
        <v>0</v>
      </c>
      <c r="BJ137" s="170"/>
      <c r="BK137" s="1" t="s">
        <v>38</v>
      </c>
      <c r="BM137" s="4">
        <f t="shared" ref="BM137:BU137" si="315">BM115*BM126</f>
        <v>0</v>
      </c>
      <c r="BN137" s="4">
        <f t="shared" si="315"/>
        <v>0</v>
      </c>
      <c r="BO137" s="4">
        <f t="shared" si="315"/>
        <v>0</v>
      </c>
      <c r="BP137" s="4">
        <f t="shared" si="315"/>
        <v>0</v>
      </c>
      <c r="BQ137" s="8">
        <f t="shared" si="315"/>
        <v>0</v>
      </c>
      <c r="BR137" s="8">
        <f t="shared" si="315"/>
        <v>2</v>
      </c>
      <c r="BS137" s="8">
        <f t="shared" si="315"/>
        <v>10</v>
      </c>
      <c r="BT137" s="8">
        <f t="shared" si="315"/>
        <v>4</v>
      </c>
      <c r="BU137" s="6">
        <f t="shared" si="315"/>
        <v>0</v>
      </c>
      <c r="BY137" s="170"/>
      <c r="BZ137" s="1" t="s">
        <v>38</v>
      </c>
      <c r="CB137" s="4">
        <f t="shared" ref="CB137:CJ137" si="316">CB115*CB126</f>
        <v>0</v>
      </c>
      <c r="CC137" s="4">
        <f t="shared" si="316"/>
        <v>0</v>
      </c>
      <c r="CD137" s="4">
        <f t="shared" si="316"/>
        <v>0</v>
      </c>
      <c r="CE137" s="4">
        <f t="shared" si="316"/>
        <v>0</v>
      </c>
      <c r="CF137" s="8">
        <f t="shared" si="316"/>
        <v>0</v>
      </c>
      <c r="CG137" s="8">
        <f t="shared" si="316"/>
        <v>2</v>
      </c>
      <c r="CH137" s="8">
        <f t="shared" si="316"/>
        <v>10</v>
      </c>
      <c r="CI137" s="8">
        <f t="shared" si="316"/>
        <v>4</v>
      </c>
      <c r="CJ137" s="6">
        <f t="shared" si="316"/>
        <v>0</v>
      </c>
      <c r="CN137" s="170"/>
      <c r="CO137" s="1" t="s">
        <v>38</v>
      </c>
      <c r="CQ137" s="4">
        <f t="shared" ref="CQ137:CY137" si="317">CQ115*CQ126</f>
        <v>0</v>
      </c>
      <c r="CR137" s="4">
        <f t="shared" si="317"/>
        <v>0</v>
      </c>
      <c r="CS137" s="4">
        <f t="shared" si="317"/>
        <v>0</v>
      </c>
      <c r="CT137" s="4">
        <f t="shared" si="317"/>
        <v>0</v>
      </c>
      <c r="CU137" s="8">
        <f t="shared" si="317"/>
        <v>0</v>
      </c>
      <c r="CV137" s="8">
        <f t="shared" si="317"/>
        <v>2</v>
      </c>
      <c r="CW137" s="8">
        <f t="shared" si="317"/>
        <v>10</v>
      </c>
      <c r="CX137" s="8">
        <f t="shared" si="317"/>
        <v>4</v>
      </c>
      <c r="CY137" s="6">
        <f t="shared" si="317"/>
        <v>0</v>
      </c>
      <c r="DC137" s="170"/>
      <c r="DD137" s="1" t="s">
        <v>38</v>
      </c>
      <c r="DF137" s="4">
        <f t="shared" ref="DF137:DN137" si="318">DF115*DF126</f>
        <v>0</v>
      </c>
      <c r="DG137" s="4">
        <f t="shared" si="318"/>
        <v>0</v>
      </c>
      <c r="DH137" s="4">
        <f t="shared" si="318"/>
        <v>0</v>
      </c>
      <c r="DI137" s="4">
        <f t="shared" si="318"/>
        <v>0</v>
      </c>
      <c r="DJ137" s="8">
        <f t="shared" si="318"/>
        <v>0</v>
      </c>
      <c r="DK137" s="8">
        <f t="shared" si="318"/>
        <v>2</v>
      </c>
      <c r="DL137" s="8">
        <f t="shared" si="318"/>
        <v>10</v>
      </c>
      <c r="DM137" s="8">
        <f t="shared" si="318"/>
        <v>4</v>
      </c>
      <c r="DN137" s="6">
        <f t="shared" si="318"/>
        <v>0</v>
      </c>
      <c r="DR137" s="170"/>
      <c r="DS137" s="1" t="s">
        <v>38</v>
      </c>
      <c r="DU137" s="4">
        <f t="shared" ref="DU137:EC137" si="319">DU115*DU126</f>
        <v>0</v>
      </c>
      <c r="DV137" s="4">
        <f t="shared" si="319"/>
        <v>0</v>
      </c>
      <c r="DW137" s="4">
        <f t="shared" si="319"/>
        <v>0</v>
      </c>
      <c r="DX137" s="4">
        <f t="shared" si="319"/>
        <v>0</v>
      </c>
      <c r="DY137" s="8">
        <f t="shared" si="319"/>
        <v>0</v>
      </c>
      <c r="DZ137" s="8">
        <f t="shared" si="319"/>
        <v>2</v>
      </c>
      <c r="EA137" s="8">
        <f t="shared" si="319"/>
        <v>10</v>
      </c>
      <c r="EB137" s="8">
        <f t="shared" si="319"/>
        <v>4</v>
      </c>
      <c r="EC137" s="6">
        <f t="shared" si="319"/>
        <v>0</v>
      </c>
      <c r="EG137" s="170"/>
      <c r="EH137" s="1" t="s">
        <v>38</v>
      </c>
      <c r="EJ137" s="4">
        <f t="shared" ref="EJ137:ER137" si="320">EJ115*EJ126</f>
        <v>0</v>
      </c>
      <c r="EK137" s="4">
        <f t="shared" si="320"/>
        <v>0</v>
      </c>
      <c r="EL137" s="4">
        <f t="shared" si="320"/>
        <v>0</v>
      </c>
      <c r="EM137" s="4">
        <f t="shared" si="320"/>
        <v>0</v>
      </c>
      <c r="EN137" s="8">
        <f t="shared" si="320"/>
        <v>0</v>
      </c>
      <c r="EO137" s="8">
        <f t="shared" si="320"/>
        <v>2</v>
      </c>
      <c r="EP137" s="8">
        <f t="shared" si="320"/>
        <v>10</v>
      </c>
      <c r="EQ137" s="8">
        <f t="shared" si="320"/>
        <v>4</v>
      </c>
      <c r="ER137" s="6">
        <f t="shared" si="320"/>
        <v>0</v>
      </c>
      <c r="EV137" s="170"/>
      <c r="EW137" s="1" t="s">
        <v>38</v>
      </c>
      <c r="EY137" s="4">
        <f t="shared" ref="EY137:FG137" si="321">EY115*EY126</f>
        <v>0</v>
      </c>
      <c r="EZ137" s="4">
        <f t="shared" si="321"/>
        <v>0</v>
      </c>
      <c r="FA137" s="4">
        <f t="shared" si="321"/>
        <v>0</v>
      </c>
      <c r="FB137" s="4">
        <f t="shared" si="321"/>
        <v>0</v>
      </c>
      <c r="FC137" s="8">
        <f t="shared" si="321"/>
        <v>0</v>
      </c>
      <c r="FD137" s="8">
        <f t="shared" si="321"/>
        <v>2</v>
      </c>
      <c r="FE137" s="8">
        <f t="shared" si="321"/>
        <v>10</v>
      </c>
      <c r="FF137" s="8">
        <f t="shared" si="321"/>
        <v>4</v>
      </c>
      <c r="FG137" s="6">
        <f t="shared" si="321"/>
        <v>0</v>
      </c>
      <c r="FK137" s="170"/>
      <c r="FL137" s="1" t="s">
        <v>38</v>
      </c>
      <c r="FN137" s="4">
        <f t="shared" ref="FN137:FV137" si="322">FN115*FN126</f>
        <v>0</v>
      </c>
      <c r="FO137" s="4">
        <f t="shared" si="322"/>
        <v>0</v>
      </c>
      <c r="FP137" s="4">
        <f t="shared" si="322"/>
        <v>0</v>
      </c>
      <c r="FQ137" s="4">
        <f t="shared" si="322"/>
        <v>0</v>
      </c>
      <c r="FR137" s="8">
        <f t="shared" si="322"/>
        <v>0</v>
      </c>
      <c r="FS137" s="8">
        <f t="shared" si="322"/>
        <v>2</v>
      </c>
      <c r="FT137" s="8">
        <f t="shared" si="322"/>
        <v>10</v>
      </c>
      <c r="FU137" s="8">
        <f t="shared" si="322"/>
        <v>4</v>
      </c>
      <c r="FV137" s="6">
        <f t="shared" si="322"/>
        <v>0</v>
      </c>
      <c r="FZ137" s="167"/>
    </row>
    <row r="138" spans="2:182" x14ac:dyDescent="0.2">
      <c r="B138" s="170"/>
      <c r="C138" s="1" t="s">
        <v>20</v>
      </c>
      <c r="E138" s="8">
        <f t="shared" ref="E138:M138" si="323">E116*E127</f>
        <v>56</v>
      </c>
      <c r="F138" s="8">
        <f t="shared" si="323"/>
        <v>31.2</v>
      </c>
      <c r="G138" s="8">
        <f t="shared" si="323"/>
        <v>40</v>
      </c>
      <c r="H138" s="8">
        <f t="shared" si="323"/>
        <v>0</v>
      </c>
      <c r="I138" s="7">
        <f t="shared" si="323"/>
        <v>0</v>
      </c>
      <c r="J138" s="7">
        <f t="shared" si="323"/>
        <v>90</v>
      </c>
      <c r="K138" s="7">
        <f t="shared" si="323"/>
        <v>0</v>
      </c>
      <c r="L138" s="7">
        <f t="shared" si="323"/>
        <v>0</v>
      </c>
      <c r="M138" s="6">
        <f t="shared" si="323"/>
        <v>0</v>
      </c>
      <c r="Q138" s="170"/>
      <c r="R138" s="1" t="s">
        <v>20</v>
      </c>
      <c r="T138" s="8">
        <f t="shared" ref="T138:AB138" si="324">T116*T127</f>
        <v>56</v>
      </c>
      <c r="U138" s="8">
        <f t="shared" si="324"/>
        <v>31.2</v>
      </c>
      <c r="V138" s="8">
        <f t="shared" si="324"/>
        <v>40</v>
      </c>
      <c r="W138" s="8">
        <f t="shared" si="324"/>
        <v>0</v>
      </c>
      <c r="X138" s="7">
        <f t="shared" si="324"/>
        <v>0</v>
      </c>
      <c r="Y138" s="7">
        <f t="shared" si="324"/>
        <v>90</v>
      </c>
      <c r="Z138" s="7">
        <f t="shared" si="324"/>
        <v>0</v>
      </c>
      <c r="AA138" s="7">
        <f t="shared" si="324"/>
        <v>0</v>
      </c>
      <c r="AB138" s="6">
        <f t="shared" si="324"/>
        <v>0</v>
      </c>
      <c r="AF138" s="170"/>
      <c r="AG138" s="1" t="s">
        <v>20</v>
      </c>
      <c r="AI138" s="8">
        <f t="shared" ref="AI138:AQ138" si="325">AI116*AI127</f>
        <v>56</v>
      </c>
      <c r="AJ138" s="8">
        <f t="shared" si="325"/>
        <v>31.2</v>
      </c>
      <c r="AK138" s="8">
        <f t="shared" si="325"/>
        <v>40</v>
      </c>
      <c r="AL138" s="8">
        <f t="shared" si="325"/>
        <v>0</v>
      </c>
      <c r="AM138" s="7">
        <f t="shared" si="325"/>
        <v>0</v>
      </c>
      <c r="AN138" s="7">
        <f t="shared" si="325"/>
        <v>90</v>
      </c>
      <c r="AO138" s="7">
        <f t="shared" si="325"/>
        <v>0</v>
      </c>
      <c r="AP138" s="7">
        <f t="shared" si="325"/>
        <v>0</v>
      </c>
      <c r="AQ138" s="6">
        <f t="shared" si="325"/>
        <v>0</v>
      </c>
      <c r="AU138" s="170"/>
      <c r="AV138" s="1" t="s">
        <v>20</v>
      </c>
      <c r="AX138" s="8">
        <f t="shared" ref="AX138:BF138" si="326">AX116*AX127</f>
        <v>56</v>
      </c>
      <c r="AY138" s="8">
        <f t="shared" si="326"/>
        <v>31.2</v>
      </c>
      <c r="AZ138" s="8">
        <f t="shared" si="326"/>
        <v>40</v>
      </c>
      <c r="BA138" s="8">
        <f t="shared" si="326"/>
        <v>0</v>
      </c>
      <c r="BB138" s="7">
        <f t="shared" si="326"/>
        <v>0</v>
      </c>
      <c r="BC138" s="7">
        <f t="shared" si="326"/>
        <v>90</v>
      </c>
      <c r="BD138" s="7">
        <f t="shared" si="326"/>
        <v>0</v>
      </c>
      <c r="BE138" s="7">
        <f t="shared" si="326"/>
        <v>0</v>
      </c>
      <c r="BF138" s="6">
        <f t="shared" si="326"/>
        <v>0</v>
      </c>
      <c r="BJ138" s="170"/>
      <c r="BK138" s="1" t="s">
        <v>20</v>
      </c>
      <c r="BM138" s="8">
        <f t="shared" ref="BM138:BU138" si="327">BM116*BM127</f>
        <v>56</v>
      </c>
      <c r="BN138" s="8">
        <f t="shared" si="327"/>
        <v>31.2</v>
      </c>
      <c r="BO138" s="8">
        <f t="shared" si="327"/>
        <v>40</v>
      </c>
      <c r="BP138" s="8">
        <f t="shared" si="327"/>
        <v>0</v>
      </c>
      <c r="BQ138" s="7">
        <f t="shared" si="327"/>
        <v>0</v>
      </c>
      <c r="BR138" s="7">
        <f t="shared" si="327"/>
        <v>90</v>
      </c>
      <c r="BS138" s="7">
        <f t="shared" si="327"/>
        <v>0</v>
      </c>
      <c r="BT138" s="7">
        <f t="shared" si="327"/>
        <v>0</v>
      </c>
      <c r="BU138" s="6">
        <f t="shared" si="327"/>
        <v>0</v>
      </c>
      <c r="BY138" s="170"/>
      <c r="BZ138" s="1" t="s">
        <v>20</v>
      </c>
      <c r="CB138" s="8">
        <f t="shared" ref="CB138:CJ138" si="328">CB116*CB127</f>
        <v>56</v>
      </c>
      <c r="CC138" s="8">
        <f t="shared" si="328"/>
        <v>31.2</v>
      </c>
      <c r="CD138" s="8">
        <f t="shared" si="328"/>
        <v>40</v>
      </c>
      <c r="CE138" s="8">
        <f t="shared" si="328"/>
        <v>0</v>
      </c>
      <c r="CF138" s="7">
        <f t="shared" si="328"/>
        <v>0</v>
      </c>
      <c r="CG138" s="7">
        <f t="shared" si="328"/>
        <v>90</v>
      </c>
      <c r="CH138" s="7">
        <f t="shared" si="328"/>
        <v>0</v>
      </c>
      <c r="CI138" s="7">
        <f t="shared" si="328"/>
        <v>0</v>
      </c>
      <c r="CJ138" s="6">
        <f t="shared" si="328"/>
        <v>0</v>
      </c>
      <c r="CN138" s="170"/>
      <c r="CO138" s="1" t="s">
        <v>20</v>
      </c>
      <c r="CQ138" s="8">
        <f t="shared" ref="CQ138:CY138" si="329">CQ116*CQ127</f>
        <v>56</v>
      </c>
      <c r="CR138" s="8">
        <f t="shared" si="329"/>
        <v>31.2</v>
      </c>
      <c r="CS138" s="8">
        <f t="shared" si="329"/>
        <v>40</v>
      </c>
      <c r="CT138" s="8">
        <f t="shared" si="329"/>
        <v>0</v>
      </c>
      <c r="CU138" s="7">
        <f t="shared" si="329"/>
        <v>0</v>
      </c>
      <c r="CV138" s="7">
        <f t="shared" si="329"/>
        <v>90</v>
      </c>
      <c r="CW138" s="7">
        <f t="shared" si="329"/>
        <v>0</v>
      </c>
      <c r="CX138" s="7">
        <f t="shared" si="329"/>
        <v>0</v>
      </c>
      <c r="CY138" s="6">
        <f t="shared" si="329"/>
        <v>0</v>
      </c>
      <c r="DC138" s="170"/>
      <c r="DD138" s="1" t="s">
        <v>20</v>
      </c>
      <c r="DF138" s="8">
        <f t="shared" ref="DF138:DN138" si="330">DF116*DF127</f>
        <v>56</v>
      </c>
      <c r="DG138" s="8">
        <f t="shared" si="330"/>
        <v>31.2</v>
      </c>
      <c r="DH138" s="8">
        <f t="shared" si="330"/>
        <v>40</v>
      </c>
      <c r="DI138" s="8">
        <f t="shared" si="330"/>
        <v>0</v>
      </c>
      <c r="DJ138" s="7">
        <f t="shared" si="330"/>
        <v>0</v>
      </c>
      <c r="DK138" s="7">
        <f t="shared" si="330"/>
        <v>90</v>
      </c>
      <c r="DL138" s="7">
        <f t="shared" si="330"/>
        <v>0</v>
      </c>
      <c r="DM138" s="7">
        <f t="shared" si="330"/>
        <v>0</v>
      </c>
      <c r="DN138" s="6">
        <f t="shared" si="330"/>
        <v>0</v>
      </c>
      <c r="DR138" s="170"/>
      <c r="DS138" s="1" t="s">
        <v>20</v>
      </c>
      <c r="DU138" s="8">
        <f t="shared" ref="DU138:EC138" si="331">DU116*DU127</f>
        <v>56</v>
      </c>
      <c r="DV138" s="8">
        <f t="shared" si="331"/>
        <v>31.2</v>
      </c>
      <c r="DW138" s="8">
        <f t="shared" si="331"/>
        <v>40</v>
      </c>
      <c r="DX138" s="8">
        <f t="shared" si="331"/>
        <v>0</v>
      </c>
      <c r="DY138" s="7">
        <f t="shared" si="331"/>
        <v>0</v>
      </c>
      <c r="DZ138" s="7">
        <f t="shared" si="331"/>
        <v>90</v>
      </c>
      <c r="EA138" s="7">
        <f t="shared" si="331"/>
        <v>0</v>
      </c>
      <c r="EB138" s="7">
        <f t="shared" si="331"/>
        <v>0</v>
      </c>
      <c r="EC138" s="6">
        <f t="shared" si="331"/>
        <v>0</v>
      </c>
      <c r="EG138" s="170"/>
      <c r="EH138" s="1" t="s">
        <v>20</v>
      </c>
      <c r="EJ138" s="8">
        <f t="shared" ref="EJ138:ER138" si="332">EJ116*EJ127</f>
        <v>56</v>
      </c>
      <c r="EK138" s="8">
        <f t="shared" si="332"/>
        <v>31.2</v>
      </c>
      <c r="EL138" s="8">
        <f t="shared" si="332"/>
        <v>40</v>
      </c>
      <c r="EM138" s="8">
        <f t="shared" si="332"/>
        <v>0</v>
      </c>
      <c r="EN138" s="7">
        <f t="shared" si="332"/>
        <v>0</v>
      </c>
      <c r="EO138" s="7">
        <f t="shared" si="332"/>
        <v>90</v>
      </c>
      <c r="EP138" s="7">
        <f t="shared" si="332"/>
        <v>0</v>
      </c>
      <c r="EQ138" s="7">
        <f t="shared" si="332"/>
        <v>0</v>
      </c>
      <c r="ER138" s="6">
        <f t="shared" si="332"/>
        <v>0</v>
      </c>
      <c r="EV138" s="170"/>
      <c r="EW138" s="1" t="s">
        <v>20</v>
      </c>
      <c r="EY138" s="8">
        <f t="shared" ref="EY138:FG138" si="333">EY116*EY127</f>
        <v>56</v>
      </c>
      <c r="EZ138" s="8">
        <f t="shared" si="333"/>
        <v>31.2</v>
      </c>
      <c r="FA138" s="8">
        <f t="shared" si="333"/>
        <v>40</v>
      </c>
      <c r="FB138" s="8">
        <f t="shared" si="333"/>
        <v>0</v>
      </c>
      <c r="FC138" s="7">
        <f t="shared" si="333"/>
        <v>0</v>
      </c>
      <c r="FD138" s="7">
        <f t="shared" si="333"/>
        <v>90</v>
      </c>
      <c r="FE138" s="7">
        <f t="shared" si="333"/>
        <v>0</v>
      </c>
      <c r="FF138" s="7">
        <f t="shared" si="333"/>
        <v>0</v>
      </c>
      <c r="FG138" s="6">
        <f t="shared" si="333"/>
        <v>0</v>
      </c>
      <c r="FK138" s="170"/>
      <c r="FL138" s="1" t="s">
        <v>20</v>
      </c>
      <c r="FN138" s="8">
        <f t="shared" ref="FN138:FV138" si="334">FN116*FN127</f>
        <v>56</v>
      </c>
      <c r="FO138" s="8">
        <f t="shared" si="334"/>
        <v>31.2</v>
      </c>
      <c r="FP138" s="8">
        <f t="shared" si="334"/>
        <v>40</v>
      </c>
      <c r="FQ138" s="8">
        <f t="shared" si="334"/>
        <v>0</v>
      </c>
      <c r="FR138" s="7">
        <f t="shared" si="334"/>
        <v>0</v>
      </c>
      <c r="FS138" s="7">
        <f t="shared" si="334"/>
        <v>90</v>
      </c>
      <c r="FT138" s="7">
        <f t="shared" si="334"/>
        <v>0</v>
      </c>
      <c r="FU138" s="7">
        <f t="shared" si="334"/>
        <v>0</v>
      </c>
      <c r="FV138" s="6">
        <f t="shared" si="334"/>
        <v>0</v>
      </c>
      <c r="FZ138" s="167"/>
    </row>
    <row r="139" spans="2:182" x14ac:dyDescent="0.2">
      <c r="B139" s="170"/>
      <c r="C139" s="1" t="s">
        <v>21</v>
      </c>
      <c r="E139" s="8">
        <f t="shared" ref="E139:M139" si="335">E117*E128</f>
        <v>140</v>
      </c>
      <c r="F139" s="8">
        <f t="shared" si="335"/>
        <v>0</v>
      </c>
      <c r="G139" s="8">
        <f t="shared" si="335"/>
        <v>40</v>
      </c>
      <c r="H139" s="8">
        <f t="shared" si="335"/>
        <v>2</v>
      </c>
      <c r="I139" s="7">
        <f t="shared" si="335"/>
        <v>90</v>
      </c>
      <c r="J139" s="7">
        <f t="shared" si="335"/>
        <v>0</v>
      </c>
      <c r="K139" s="7">
        <f t="shared" si="335"/>
        <v>90</v>
      </c>
      <c r="L139" s="7">
        <f t="shared" si="335"/>
        <v>0</v>
      </c>
      <c r="M139" s="6">
        <f t="shared" si="335"/>
        <v>0</v>
      </c>
      <c r="Q139" s="170"/>
      <c r="R139" s="1" t="s">
        <v>21</v>
      </c>
      <c r="T139" s="8">
        <f t="shared" ref="T139:AB139" si="336">T117*T128</f>
        <v>140</v>
      </c>
      <c r="U139" s="8">
        <f t="shared" si="336"/>
        <v>0</v>
      </c>
      <c r="V139" s="8">
        <f t="shared" si="336"/>
        <v>40</v>
      </c>
      <c r="W139" s="8">
        <f t="shared" si="336"/>
        <v>2</v>
      </c>
      <c r="X139" s="7">
        <f t="shared" si="336"/>
        <v>90</v>
      </c>
      <c r="Y139" s="7">
        <f t="shared" si="336"/>
        <v>0</v>
      </c>
      <c r="Z139" s="7">
        <f t="shared" si="336"/>
        <v>90</v>
      </c>
      <c r="AA139" s="7">
        <f t="shared" si="336"/>
        <v>0</v>
      </c>
      <c r="AB139" s="6">
        <f t="shared" si="336"/>
        <v>0</v>
      </c>
      <c r="AF139" s="170"/>
      <c r="AG139" s="1" t="s">
        <v>21</v>
      </c>
      <c r="AI139" s="8">
        <f t="shared" ref="AI139:AQ139" si="337">AI117*AI128</f>
        <v>140</v>
      </c>
      <c r="AJ139" s="8">
        <f t="shared" si="337"/>
        <v>0</v>
      </c>
      <c r="AK139" s="8">
        <f t="shared" si="337"/>
        <v>40</v>
      </c>
      <c r="AL139" s="8">
        <f t="shared" si="337"/>
        <v>2</v>
      </c>
      <c r="AM139" s="7">
        <f t="shared" si="337"/>
        <v>90</v>
      </c>
      <c r="AN139" s="7">
        <f t="shared" si="337"/>
        <v>0</v>
      </c>
      <c r="AO139" s="7">
        <f t="shared" si="337"/>
        <v>90</v>
      </c>
      <c r="AP139" s="7">
        <f t="shared" si="337"/>
        <v>0</v>
      </c>
      <c r="AQ139" s="6">
        <f t="shared" si="337"/>
        <v>0</v>
      </c>
      <c r="AU139" s="170"/>
      <c r="AV139" s="1" t="s">
        <v>21</v>
      </c>
      <c r="AX139" s="8">
        <f t="shared" ref="AX139:BF139" si="338">AX117*AX128</f>
        <v>140</v>
      </c>
      <c r="AY139" s="8">
        <f t="shared" si="338"/>
        <v>0</v>
      </c>
      <c r="AZ139" s="8">
        <f t="shared" si="338"/>
        <v>40</v>
      </c>
      <c r="BA139" s="8">
        <f t="shared" si="338"/>
        <v>2</v>
      </c>
      <c r="BB139" s="7">
        <f t="shared" si="338"/>
        <v>90</v>
      </c>
      <c r="BC139" s="7">
        <f t="shared" si="338"/>
        <v>0</v>
      </c>
      <c r="BD139" s="7">
        <f t="shared" si="338"/>
        <v>90</v>
      </c>
      <c r="BE139" s="7">
        <f t="shared" si="338"/>
        <v>0</v>
      </c>
      <c r="BF139" s="6">
        <f t="shared" si="338"/>
        <v>0</v>
      </c>
      <c r="BJ139" s="170"/>
      <c r="BK139" s="1" t="s">
        <v>21</v>
      </c>
      <c r="BM139" s="8">
        <f t="shared" ref="BM139:BU139" si="339">BM117*BM128</f>
        <v>140</v>
      </c>
      <c r="BN139" s="8">
        <f t="shared" si="339"/>
        <v>0</v>
      </c>
      <c r="BO139" s="8">
        <f t="shared" si="339"/>
        <v>40</v>
      </c>
      <c r="BP139" s="8">
        <f t="shared" si="339"/>
        <v>2</v>
      </c>
      <c r="BQ139" s="7">
        <f t="shared" si="339"/>
        <v>90</v>
      </c>
      <c r="BR139" s="7">
        <f t="shared" si="339"/>
        <v>0</v>
      </c>
      <c r="BS139" s="7">
        <f t="shared" si="339"/>
        <v>90</v>
      </c>
      <c r="BT139" s="7">
        <f t="shared" si="339"/>
        <v>0</v>
      </c>
      <c r="BU139" s="6">
        <f t="shared" si="339"/>
        <v>0</v>
      </c>
      <c r="BY139" s="170"/>
      <c r="BZ139" s="1" t="s">
        <v>21</v>
      </c>
      <c r="CB139" s="8">
        <f t="shared" ref="CB139:CJ139" si="340">CB117*CB128</f>
        <v>140</v>
      </c>
      <c r="CC139" s="8">
        <f t="shared" si="340"/>
        <v>0</v>
      </c>
      <c r="CD139" s="8">
        <f t="shared" si="340"/>
        <v>40</v>
      </c>
      <c r="CE139" s="8">
        <f t="shared" si="340"/>
        <v>2</v>
      </c>
      <c r="CF139" s="7">
        <f t="shared" si="340"/>
        <v>90</v>
      </c>
      <c r="CG139" s="7">
        <f t="shared" si="340"/>
        <v>0</v>
      </c>
      <c r="CH139" s="7">
        <f t="shared" si="340"/>
        <v>90</v>
      </c>
      <c r="CI139" s="7">
        <f t="shared" si="340"/>
        <v>0</v>
      </c>
      <c r="CJ139" s="6">
        <f t="shared" si="340"/>
        <v>0</v>
      </c>
      <c r="CN139" s="170"/>
      <c r="CO139" s="1" t="s">
        <v>21</v>
      </c>
      <c r="CQ139" s="8">
        <f t="shared" ref="CQ139:CY139" si="341">CQ117*CQ128</f>
        <v>140</v>
      </c>
      <c r="CR139" s="8">
        <f t="shared" si="341"/>
        <v>0</v>
      </c>
      <c r="CS139" s="8">
        <f t="shared" si="341"/>
        <v>40</v>
      </c>
      <c r="CT139" s="8">
        <f t="shared" si="341"/>
        <v>2</v>
      </c>
      <c r="CU139" s="7">
        <f t="shared" si="341"/>
        <v>90</v>
      </c>
      <c r="CV139" s="7">
        <f t="shared" si="341"/>
        <v>0</v>
      </c>
      <c r="CW139" s="7">
        <f t="shared" si="341"/>
        <v>90</v>
      </c>
      <c r="CX139" s="7">
        <f t="shared" si="341"/>
        <v>0</v>
      </c>
      <c r="CY139" s="6">
        <f t="shared" si="341"/>
        <v>0</v>
      </c>
      <c r="DC139" s="170"/>
      <c r="DD139" s="1" t="s">
        <v>21</v>
      </c>
      <c r="DF139" s="8">
        <f t="shared" ref="DF139:DN139" si="342">DF117*DF128</f>
        <v>140</v>
      </c>
      <c r="DG139" s="8">
        <f t="shared" si="342"/>
        <v>0</v>
      </c>
      <c r="DH139" s="8">
        <f t="shared" si="342"/>
        <v>40</v>
      </c>
      <c r="DI139" s="8">
        <f t="shared" si="342"/>
        <v>2</v>
      </c>
      <c r="DJ139" s="7">
        <f t="shared" si="342"/>
        <v>90</v>
      </c>
      <c r="DK139" s="7">
        <f t="shared" si="342"/>
        <v>0</v>
      </c>
      <c r="DL139" s="7">
        <f t="shared" si="342"/>
        <v>90</v>
      </c>
      <c r="DM139" s="7">
        <f t="shared" si="342"/>
        <v>0</v>
      </c>
      <c r="DN139" s="6">
        <f t="shared" si="342"/>
        <v>0</v>
      </c>
      <c r="DR139" s="170"/>
      <c r="DS139" s="1" t="s">
        <v>21</v>
      </c>
      <c r="DU139" s="8">
        <f t="shared" ref="DU139:EC139" si="343">DU117*DU128</f>
        <v>140</v>
      </c>
      <c r="DV139" s="8">
        <f t="shared" si="343"/>
        <v>0</v>
      </c>
      <c r="DW139" s="8">
        <f t="shared" si="343"/>
        <v>40</v>
      </c>
      <c r="DX139" s="8">
        <f t="shared" si="343"/>
        <v>2</v>
      </c>
      <c r="DY139" s="7">
        <f t="shared" si="343"/>
        <v>90</v>
      </c>
      <c r="DZ139" s="7">
        <f t="shared" si="343"/>
        <v>0</v>
      </c>
      <c r="EA139" s="7">
        <f t="shared" si="343"/>
        <v>90</v>
      </c>
      <c r="EB139" s="7">
        <f t="shared" si="343"/>
        <v>0</v>
      </c>
      <c r="EC139" s="6">
        <f t="shared" si="343"/>
        <v>0</v>
      </c>
      <c r="EG139" s="170"/>
      <c r="EH139" s="1" t="s">
        <v>21</v>
      </c>
      <c r="EJ139" s="8">
        <f t="shared" ref="EJ139:ER139" si="344">EJ117*EJ128</f>
        <v>140</v>
      </c>
      <c r="EK139" s="8">
        <f t="shared" si="344"/>
        <v>0</v>
      </c>
      <c r="EL139" s="8">
        <f t="shared" si="344"/>
        <v>40</v>
      </c>
      <c r="EM139" s="8">
        <f t="shared" si="344"/>
        <v>2</v>
      </c>
      <c r="EN139" s="7">
        <f t="shared" si="344"/>
        <v>90</v>
      </c>
      <c r="EO139" s="7">
        <f t="shared" si="344"/>
        <v>0</v>
      </c>
      <c r="EP139" s="7">
        <f t="shared" si="344"/>
        <v>90</v>
      </c>
      <c r="EQ139" s="7">
        <f t="shared" si="344"/>
        <v>0</v>
      </c>
      <c r="ER139" s="6">
        <f t="shared" si="344"/>
        <v>0</v>
      </c>
      <c r="EV139" s="170"/>
      <c r="EW139" s="1" t="s">
        <v>21</v>
      </c>
      <c r="EY139" s="8">
        <f t="shared" ref="EY139:FG139" si="345">EY117*EY128</f>
        <v>140</v>
      </c>
      <c r="EZ139" s="8">
        <f t="shared" si="345"/>
        <v>0</v>
      </c>
      <c r="FA139" s="8">
        <f t="shared" si="345"/>
        <v>40</v>
      </c>
      <c r="FB139" s="8">
        <f t="shared" si="345"/>
        <v>2</v>
      </c>
      <c r="FC139" s="7">
        <f t="shared" si="345"/>
        <v>90</v>
      </c>
      <c r="FD139" s="7">
        <f t="shared" si="345"/>
        <v>0</v>
      </c>
      <c r="FE139" s="7">
        <f t="shared" si="345"/>
        <v>90</v>
      </c>
      <c r="FF139" s="7">
        <f t="shared" si="345"/>
        <v>0</v>
      </c>
      <c r="FG139" s="6">
        <f t="shared" si="345"/>
        <v>0</v>
      </c>
      <c r="FK139" s="170"/>
      <c r="FL139" s="1" t="s">
        <v>21</v>
      </c>
      <c r="FN139" s="8">
        <f t="shared" ref="FN139:FV139" si="346">FN117*FN128</f>
        <v>140</v>
      </c>
      <c r="FO139" s="8">
        <f t="shared" si="346"/>
        <v>0</v>
      </c>
      <c r="FP139" s="8">
        <f t="shared" si="346"/>
        <v>40</v>
      </c>
      <c r="FQ139" s="8">
        <f t="shared" si="346"/>
        <v>2</v>
      </c>
      <c r="FR139" s="7">
        <f t="shared" si="346"/>
        <v>90</v>
      </c>
      <c r="FS139" s="7">
        <f t="shared" si="346"/>
        <v>0</v>
      </c>
      <c r="FT139" s="7">
        <f t="shared" si="346"/>
        <v>90</v>
      </c>
      <c r="FU139" s="7">
        <f t="shared" si="346"/>
        <v>0</v>
      </c>
      <c r="FV139" s="6">
        <f t="shared" si="346"/>
        <v>0</v>
      </c>
      <c r="FZ139" s="167"/>
    </row>
    <row r="140" spans="2:182" x14ac:dyDescent="0.2">
      <c r="B140" s="170"/>
      <c r="C140" s="1" t="s">
        <v>27</v>
      </c>
      <c r="E140" s="8">
        <f t="shared" ref="E140:M140" si="347">E118*E129</f>
        <v>140</v>
      </c>
      <c r="F140" s="8">
        <f t="shared" si="347"/>
        <v>0</v>
      </c>
      <c r="G140" s="8">
        <f t="shared" si="347"/>
        <v>40</v>
      </c>
      <c r="H140" s="8">
        <f t="shared" si="347"/>
        <v>10</v>
      </c>
      <c r="I140" s="7">
        <f t="shared" si="347"/>
        <v>0</v>
      </c>
      <c r="J140" s="7">
        <f t="shared" si="347"/>
        <v>90</v>
      </c>
      <c r="K140" s="7">
        <f t="shared" si="347"/>
        <v>0</v>
      </c>
      <c r="L140" s="7">
        <f t="shared" si="347"/>
        <v>90</v>
      </c>
      <c r="M140" s="6">
        <f t="shared" si="347"/>
        <v>0</v>
      </c>
      <c r="Q140" s="170"/>
      <c r="R140" s="1" t="s">
        <v>27</v>
      </c>
      <c r="T140" s="8">
        <f t="shared" ref="T140:AB140" si="348">T118*T129</f>
        <v>140</v>
      </c>
      <c r="U140" s="8">
        <f t="shared" si="348"/>
        <v>0</v>
      </c>
      <c r="V140" s="8">
        <f t="shared" si="348"/>
        <v>40</v>
      </c>
      <c r="W140" s="8">
        <f t="shared" si="348"/>
        <v>10</v>
      </c>
      <c r="X140" s="7">
        <f t="shared" si="348"/>
        <v>0</v>
      </c>
      <c r="Y140" s="7">
        <f t="shared" si="348"/>
        <v>90</v>
      </c>
      <c r="Z140" s="7">
        <f t="shared" si="348"/>
        <v>0</v>
      </c>
      <c r="AA140" s="7">
        <f t="shared" si="348"/>
        <v>90</v>
      </c>
      <c r="AB140" s="6">
        <f t="shared" si="348"/>
        <v>0</v>
      </c>
      <c r="AF140" s="170"/>
      <c r="AG140" s="1" t="s">
        <v>27</v>
      </c>
      <c r="AI140" s="8">
        <f t="shared" ref="AI140:AQ140" si="349">AI118*AI129</f>
        <v>140</v>
      </c>
      <c r="AJ140" s="8">
        <f t="shared" si="349"/>
        <v>0</v>
      </c>
      <c r="AK140" s="8">
        <f t="shared" si="349"/>
        <v>40</v>
      </c>
      <c r="AL140" s="8">
        <f t="shared" si="349"/>
        <v>10</v>
      </c>
      <c r="AM140" s="7">
        <f t="shared" si="349"/>
        <v>0</v>
      </c>
      <c r="AN140" s="7">
        <f t="shared" si="349"/>
        <v>90</v>
      </c>
      <c r="AO140" s="7">
        <f t="shared" si="349"/>
        <v>0</v>
      </c>
      <c r="AP140" s="7">
        <f t="shared" si="349"/>
        <v>90</v>
      </c>
      <c r="AQ140" s="6">
        <f t="shared" si="349"/>
        <v>0</v>
      </c>
      <c r="AU140" s="170"/>
      <c r="AV140" s="1" t="s">
        <v>27</v>
      </c>
      <c r="AX140" s="8">
        <f t="shared" ref="AX140:BF140" si="350">AX118*AX129</f>
        <v>140</v>
      </c>
      <c r="AY140" s="8">
        <f t="shared" si="350"/>
        <v>0</v>
      </c>
      <c r="AZ140" s="8">
        <f t="shared" si="350"/>
        <v>40</v>
      </c>
      <c r="BA140" s="8">
        <f t="shared" si="350"/>
        <v>10</v>
      </c>
      <c r="BB140" s="7">
        <f t="shared" si="350"/>
        <v>0</v>
      </c>
      <c r="BC140" s="7">
        <f t="shared" si="350"/>
        <v>90</v>
      </c>
      <c r="BD140" s="7">
        <f t="shared" si="350"/>
        <v>0</v>
      </c>
      <c r="BE140" s="7">
        <f t="shared" si="350"/>
        <v>90</v>
      </c>
      <c r="BF140" s="6">
        <f t="shared" si="350"/>
        <v>0</v>
      </c>
      <c r="BJ140" s="170"/>
      <c r="BK140" s="1" t="s">
        <v>27</v>
      </c>
      <c r="BM140" s="8">
        <f t="shared" ref="BM140:BU140" si="351">BM118*BM129</f>
        <v>140</v>
      </c>
      <c r="BN140" s="8">
        <f t="shared" si="351"/>
        <v>0</v>
      </c>
      <c r="BO140" s="8">
        <f t="shared" si="351"/>
        <v>40</v>
      </c>
      <c r="BP140" s="8">
        <f t="shared" si="351"/>
        <v>10</v>
      </c>
      <c r="BQ140" s="7">
        <f t="shared" si="351"/>
        <v>0</v>
      </c>
      <c r="BR140" s="7">
        <f t="shared" si="351"/>
        <v>90</v>
      </c>
      <c r="BS140" s="7">
        <f t="shared" si="351"/>
        <v>0</v>
      </c>
      <c r="BT140" s="7">
        <f t="shared" si="351"/>
        <v>90</v>
      </c>
      <c r="BU140" s="6">
        <f t="shared" si="351"/>
        <v>0</v>
      </c>
      <c r="BY140" s="170"/>
      <c r="BZ140" s="1" t="s">
        <v>27</v>
      </c>
      <c r="CB140" s="8">
        <f t="shared" ref="CB140:CJ140" si="352">CB118*CB129</f>
        <v>140</v>
      </c>
      <c r="CC140" s="8">
        <f t="shared" si="352"/>
        <v>0</v>
      </c>
      <c r="CD140" s="8">
        <f t="shared" si="352"/>
        <v>40</v>
      </c>
      <c r="CE140" s="8">
        <f t="shared" si="352"/>
        <v>10</v>
      </c>
      <c r="CF140" s="7">
        <f t="shared" si="352"/>
        <v>0</v>
      </c>
      <c r="CG140" s="7">
        <f t="shared" si="352"/>
        <v>90</v>
      </c>
      <c r="CH140" s="7">
        <f t="shared" si="352"/>
        <v>0</v>
      </c>
      <c r="CI140" s="7">
        <f t="shared" si="352"/>
        <v>90</v>
      </c>
      <c r="CJ140" s="6">
        <f t="shared" si="352"/>
        <v>0</v>
      </c>
      <c r="CN140" s="170"/>
      <c r="CO140" s="1" t="s">
        <v>27</v>
      </c>
      <c r="CQ140" s="8">
        <f t="shared" ref="CQ140:CY140" si="353">CQ118*CQ129</f>
        <v>140</v>
      </c>
      <c r="CR140" s="8">
        <f t="shared" si="353"/>
        <v>0</v>
      </c>
      <c r="CS140" s="8">
        <f t="shared" si="353"/>
        <v>40</v>
      </c>
      <c r="CT140" s="8">
        <f t="shared" si="353"/>
        <v>10</v>
      </c>
      <c r="CU140" s="7">
        <f t="shared" si="353"/>
        <v>0</v>
      </c>
      <c r="CV140" s="7">
        <f t="shared" si="353"/>
        <v>90</v>
      </c>
      <c r="CW140" s="7">
        <f t="shared" si="353"/>
        <v>0</v>
      </c>
      <c r="CX140" s="7">
        <f t="shared" si="353"/>
        <v>90</v>
      </c>
      <c r="CY140" s="6">
        <f t="shared" si="353"/>
        <v>0</v>
      </c>
      <c r="DC140" s="170"/>
      <c r="DD140" s="1" t="s">
        <v>27</v>
      </c>
      <c r="DF140" s="8">
        <f t="shared" ref="DF140:DN140" si="354">DF118*DF129</f>
        <v>140</v>
      </c>
      <c r="DG140" s="8">
        <f t="shared" si="354"/>
        <v>0</v>
      </c>
      <c r="DH140" s="8">
        <f t="shared" si="354"/>
        <v>40</v>
      </c>
      <c r="DI140" s="8">
        <f t="shared" si="354"/>
        <v>10</v>
      </c>
      <c r="DJ140" s="7">
        <f t="shared" si="354"/>
        <v>0</v>
      </c>
      <c r="DK140" s="7">
        <f t="shared" si="354"/>
        <v>90</v>
      </c>
      <c r="DL140" s="7">
        <f t="shared" si="354"/>
        <v>0</v>
      </c>
      <c r="DM140" s="7">
        <f t="shared" si="354"/>
        <v>90</v>
      </c>
      <c r="DN140" s="6">
        <f t="shared" si="354"/>
        <v>0</v>
      </c>
      <c r="DR140" s="170"/>
      <c r="DS140" s="1" t="s">
        <v>27</v>
      </c>
      <c r="DU140" s="8">
        <f t="shared" ref="DU140:EC140" si="355">DU118*DU129</f>
        <v>140</v>
      </c>
      <c r="DV140" s="8">
        <f t="shared" si="355"/>
        <v>0</v>
      </c>
      <c r="DW140" s="8">
        <f t="shared" si="355"/>
        <v>40</v>
      </c>
      <c r="DX140" s="8">
        <f t="shared" si="355"/>
        <v>10</v>
      </c>
      <c r="DY140" s="7">
        <f t="shared" si="355"/>
        <v>0</v>
      </c>
      <c r="DZ140" s="7">
        <f t="shared" si="355"/>
        <v>90</v>
      </c>
      <c r="EA140" s="7">
        <f t="shared" si="355"/>
        <v>0</v>
      </c>
      <c r="EB140" s="7">
        <f t="shared" si="355"/>
        <v>90</v>
      </c>
      <c r="EC140" s="6">
        <f t="shared" si="355"/>
        <v>0</v>
      </c>
      <c r="EG140" s="170"/>
      <c r="EH140" s="1" t="s">
        <v>27</v>
      </c>
      <c r="EJ140" s="8">
        <f t="shared" ref="EJ140:ER140" si="356">EJ118*EJ129</f>
        <v>140</v>
      </c>
      <c r="EK140" s="8">
        <f t="shared" si="356"/>
        <v>0</v>
      </c>
      <c r="EL140" s="8">
        <f t="shared" si="356"/>
        <v>40</v>
      </c>
      <c r="EM140" s="8">
        <f t="shared" si="356"/>
        <v>10</v>
      </c>
      <c r="EN140" s="7">
        <f t="shared" si="356"/>
        <v>0</v>
      </c>
      <c r="EO140" s="7">
        <f t="shared" si="356"/>
        <v>90</v>
      </c>
      <c r="EP140" s="7">
        <f t="shared" si="356"/>
        <v>0</v>
      </c>
      <c r="EQ140" s="7">
        <f t="shared" si="356"/>
        <v>90</v>
      </c>
      <c r="ER140" s="6">
        <f t="shared" si="356"/>
        <v>0</v>
      </c>
      <c r="EV140" s="170"/>
      <c r="EW140" s="1" t="s">
        <v>27</v>
      </c>
      <c r="EY140" s="8">
        <f t="shared" ref="EY140:FG140" si="357">EY118*EY129</f>
        <v>140</v>
      </c>
      <c r="EZ140" s="8">
        <f t="shared" si="357"/>
        <v>0</v>
      </c>
      <c r="FA140" s="8">
        <f t="shared" si="357"/>
        <v>40</v>
      </c>
      <c r="FB140" s="8">
        <f t="shared" si="357"/>
        <v>10</v>
      </c>
      <c r="FC140" s="7">
        <f t="shared" si="357"/>
        <v>0</v>
      </c>
      <c r="FD140" s="7">
        <f t="shared" si="357"/>
        <v>90</v>
      </c>
      <c r="FE140" s="7">
        <f t="shared" si="357"/>
        <v>0</v>
      </c>
      <c r="FF140" s="7">
        <f t="shared" si="357"/>
        <v>90</v>
      </c>
      <c r="FG140" s="6">
        <f t="shared" si="357"/>
        <v>0</v>
      </c>
      <c r="FK140" s="170"/>
      <c r="FL140" s="1" t="s">
        <v>27</v>
      </c>
      <c r="FN140" s="8">
        <f t="shared" ref="FN140:FV140" si="358">FN118*FN129</f>
        <v>140</v>
      </c>
      <c r="FO140" s="8">
        <f t="shared" si="358"/>
        <v>0</v>
      </c>
      <c r="FP140" s="8">
        <f t="shared" si="358"/>
        <v>40</v>
      </c>
      <c r="FQ140" s="8">
        <f t="shared" si="358"/>
        <v>10</v>
      </c>
      <c r="FR140" s="7">
        <f t="shared" si="358"/>
        <v>0</v>
      </c>
      <c r="FS140" s="7">
        <f t="shared" si="358"/>
        <v>90</v>
      </c>
      <c r="FT140" s="7">
        <f t="shared" si="358"/>
        <v>0</v>
      </c>
      <c r="FU140" s="7">
        <f t="shared" si="358"/>
        <v>90</v>
      </c>
      <c r="FV140" s="6">
        <f t="shared" si="358"/>
        <v>0</v>
      </c>
      <c r="FZ140" s="167"/>
    </row>
    <row r="141" spans="2:182" x14ac:dyDescent="0.2">
      <c r="B141" s="170"/>
      <c r="C141" s="1" t="s">
        <v>19</v>
      </c>
      <c r="E141" s="8">
        <f t="shared" ref="E141:M141" si="359">E119*E130</f>
        <v>28</v>
      </c>
      <c r="F141" s="8">
        <f t="shared" si="359"/>
        <v>0</v>
      </c>
      <c r="G141" s="8">
        <f t="shared" si="359"/>
        <v>4</v>
      </c>
      <c r="H141" s="8">
        <f t="shared" si="359"/>
        <v>4</v>
      </c>
      <c r="I141" s="7">
        <f t="shared" si="359"/>
        <v>0</v>
      </c>
      <c r="J141" s="7">
        <f t="shared" si="359"/>
        <v>0</v>
      </c>
      <c r="K141" s="7">
        <f t="shared" si="359"/>
        <v>90</v>
      </c>
      <c r="L141" s="7">
        <f t="shared" si="359"/>
        <v>0</v>
      </c>
      <c r="M141" s="6">
        <f t="shared" si="359"/>
        <v>380</v>
      </c>
      <c r="Q141" s="170"/>
      <c r="R141" s="1" t="s">
        <v>19</v>
      </c>
      <c r="T141" s="8">
        <f t="shared" ref="T141:AB141" si="360">T119*T130</f>
        <v>28</v>
      </c>
      <c r="U141" s="8">
        <f t="shared" si="360"/>
        <v>0</v>
      </c>
      <c r="V141" s="8">
        <f t="shared" si="360"/>
        <v>4</v>
      </c>
      <c r="W141" s="8">
        <f t="shared" si="360"/>
        <v>4</v>
      </c>
      <c r="X141" s="7">
        <f t="shared" si="360"/>
        <v>0</v>
      </c>
      <c r="Y141" s="7">
        <f t="shared" si="360"/>
        <v>0</v>
      </c>
      <c r="Z141" s="7">
        <f t="shared" si="360"/>
        <v>90</v>
      </c>
      <c r="AA141" s="7">
        <f t="shared" si="360"/>
        <v>0</v>
      </c>
      <c r="AB141" s="6">
        <f t="shared" si="360"/>
        <v>380</v>
      </c>
      <c r="AF141" s="170"/>
      <c r="AG141" s="1" t="s">
        <v>19</v>
      </c>
      <c r="AI141" s="8">
        <f t="shared" ref="AI141:AQ141" si="361">AI119*AI130</f>
        <v>28</v>
      </c>
      <c r="AJ141" s="8">
        <f t="shared" si="361"/>
        <v>0</v>
      </c>
      <c r="AK141" s="8">
        <f t="shared" si="361"/>
        <v>4</v>
      </c>
      <c r="AL141" s="8">
        <f t="shared" si="361"/>
        <v>4</v>
      </c>
      <c r="AM141" s="7">
        <f t="shared" si="361"/>
        <v>0</v>
      </c>
      <c r="AN141" s="7">
        <f t="shared" si="361"/>
        <v>0</v>
      </c>
      <c r="AO141" s="7">
        <f t="shared" si="361"/>
        <v>90</v>
      </c>
      <c r="AP141" s="7">
        <f t="shared" si="361"/>
        <v>0</v>
      </c>
      <c r="AQ141" s="6">
        <f t="shared" si="361"/>
        <v>380</v>
      </c>
      <c r="AU141" s="170"/>
      <c r="AV141" s="1" t="s">
        <v>19</v>
      </c>
      <c r="AX141" s="8">
        <f t="shared" ref="AX141:BF141" si="362">AX119*AX130</f>
        <v>28</v>
      </c>
      <c r="AY141" s="8">
        <f t="shared" si="362"/>
        <v>0</v>
      </c>
      <c r="AZ141" s="8">
        <f t="shared" si="362"/>
        <v>4</v>
      </c>
      <c r="BA141" s="8">
        <f t="shared" si="362"/>
        <v>4</v>
      </c>
      <c r="BB141" s="7">
        <f t="shared" si="362"/>
        <v>0</v>
      </c>
      <c r="BC141" s="7">
        <f t="shared" si="362"/>
        <v>0</v>
      </c>
      <c r="BD141" s="7">
        <f t="shared" si="362"/>
        <v>90</v>
      </c>
      <c r="BE141" s="7">
        <f t="shared" si="362"/>
        <v>0</v>
      </c>
      <c r="BF141" s="6">
        <f t="shared" si="362"/>
        <v>380</v>
      </c>
      <c r="BJ141" s="170"/>
      <c r="BK141" s="1" t="s">
        <v>19</v>
      </c>
      <c r="BM141" s="8">
        <f t="shared" ref="BM141:BU141" si="363">BM119*BM130</f>
        <v>28</v>
      </c>
      <c r="BN141" s="8">
        <f t="shared" si="363"/>
        <v>0</v>
      </c>
      <c r="BO141" s="8">
        <f t="shared" si="363"/>
        <v>4</v>
      </c>
      <c r="BP141" s="8">
        <f t="shared" si="363"/>
        <v>4</v>
      </c>
      <c r="BQ141" s="7">
        <f t="shared" si="363"/>
        <v>0</v>
      </c>
      <c r="BR141" s="7">
        <f t="shared" si="363"/>
        <v>0</v>
      </c>
      <c r="BS141" s="7">
        <f t="shared" si="363"/>
        <v>90</v>
      </c>
      <c r="BT141" s="7">
        <f t="shared" si="363"/>
        <v>0</v>
      </c>
      <c r="BU141" s="6">
        <f t="shared" si="363"/>
        <v>380</v>
      </c>
      <c r="BY141" s="170"/>
      <c r="BZ141" s="1" t="s">
        <v>19</v>
      </c>
      <c r="CB141" s="8">
        <f t="shared" ref="CB141:CJ141" si="364">CB119*CB130</f>
        <v>28</v>
      </c>
      <c r="CC141" s="8">
        <f t="shared" si="364"/>
        <v>0</v>
      </c>
      <c r="CD141" s="8">
        <f t="shared" si="364"/>
        <v>4</v>
      </c>
      <c r="CE141" s="8">
        <f t="shared" si="364"/>
        <v>4</v>
      </c>
      <c r="CF141" s="7">
        <f t="shared" si="364"/>
        <v>0</v>
      </c>
      <c r="CG141" s="7">
        <f t="shared" si="364"/>
        <v>0</v>
      </c>
      <c r="CH141" s="7">
        <f t="shared" si="364"/>
        <v>90</v>
      </c>
      <c r="CI141" s="7">
        <f t="shared" si="364"/>
        <v>0</v>
      </c>
      <c r="CJ141" s="6">
        <f t="shared" si="364"/>
        <v>380</v>
      </c>
      <c r="CN141" s="170"/>
      <c r="CO141" s="1" t="s">
        <v>19</v>
      </c>
      <c r="CQ141" s="8">
        <f t="shared" ref="CQ141:CY141" si="365">CQ119*CQ130</f>
        <v>28</v>
      </c>
      <c r="CR141" s="8">
        <f t="shared" si="365"/>
        <v>0</v>
      </c>
      <c r="CS141" s="8">
        <f t="shared" si="365"/>
        <v>4</v>
      </c>
      <c r="CT141" s="8">
        <f t="shared" si="365"/>
        <v>4</v>
      </c>
      <c r="CU141" s="7">
        <f t="shared" si="365"/>
        <v>0</v>
      </c>
      <c r="CV141" s="7">
        <f t="shared" si="365"/>
        <v>0</v>
      </c>
      <c r="CW141" s="7">
        <f t="shared" si="365"/>
        <v>90</v>
      </c>
      <c r="CX141" s="7">
        <f t="shared" si="365"/>
        <v>0</v>
      </c>
      <c r="CY141" s="6">
        <f t="shared" si="365"/>
        <v>380</v>
      </c>
      <c r="DC141" s="170"/>
      <c r="DD141" s="1" t="s">
        <v>19</v>
      </c>
      <c r="DF141" s="8">
        <f t="shared" ref="DF141:DN141" si="366">DF119*DF130</f>
        <v>28</v>
      </c>
      <c r="DG141" s="8">
        <f t="shared" si="366"/>
        <v>0</v>
      </c>
      <c r="DH141" s="8">
        <f t="shared" si="366"/>
        <v>4</v>
      </c>
      <c r="DI141" s="8">
        <f t="shared" si="366"/>
        <v>4</v>
      </c>
      <c r="DJ141" s="7">
        <f t="shared" si="366"/>
        <v>0</v>
      </c>
      <c r="DK141" s="7">
        <f t="shared" si="366"/>
        <v>0</v>
      </c>
      <c r="DL141" s="7">
        <f t="shared" si="366"/>
        <v>90</v>
      </c>
      <c r="DM141" s="7">
        <f t="shared" si="366"/>
        <v>0</v>
      </c>
      <c r="DN141" s="6">
        <f t="shared" si="366"/>
        <v>380</v>
      </c>
      <c r="DR141" s="170"/>
      <c r="DS141" s="1" t="s">
        <v>19</v>
      </c>
      <c r="DU141" s="8">
        <f t="shared" ref="DU141:EC141" si="367">DU119*DU130</f>
        <v>28</v>
      </c>
      <c r="DV141" s="8">
        <f t="shared" si="367"/>
        <v>0</v>
      </c>
      <c r="DW141" s="8">
        <f t="shared" si="367"/>
        <v>4</v>
      </c>
      <c r="DX141" s="8">
        <f t="shared" si="367"/>
        <v>4</v>
      </c>
      <c r="DY141" s="7">
        <f t="shared" si="367"/>
        <v>0</v>
      </c>
      <c r="DZ141" s="7">
        <f t="shared" si="367"/>
        <v>0</v>
      </c>
      <c r="EA141" s="7">
        <f t="shared" si="367"/>
        <v>90</v>
      </c>
      <c r="EB141" s="7">
        <f t="shared" si="367"/>
        <v>0</v>
      </c>
      <c r="EC141" s="6">
        <f t="shared" si="367"/>
        <v>380</v>
      </c>
      <c r="EG141" s="170"/>
      <c r="EH141" s="1" t="s">
        <v>19</v>
      </c>
      <c r="EJ141" s="8">
        <f t="shared" ref="EJ141:ER141" si="368">EJ119*EJ130</f>
        <v>28</v>
      </c>
      <c r="EK141" s="8">
        <f t="shared" si="368"/>
        <v>0</v>
      </c>
      <c r="EL141" s="8">
        <f t="shared" si="368"/>
        <v>4</v>
      </c>
      <c r="EM141" s="8">
        <f t="shared" si="368"/>
        <v>4</v>
      </c>
      <c r="EN141" s="7">
        <f t="shared" si="368"/>
        <v>0</v>
      </c>
      <c r="EO141" s="7">
        <f t="shared" si="368"/>
        <v>0</v>
      </c>
      <c r="EP141" s="7">
        <f t="shared" si="368"/>
        <v>90</v>
      </c>
      <c r="EQ141" s="7">
        <f t="shared" si="368"/>
        <v>0</v>
      </c>
      <c r="ER141" s="6">
        <f t="shared" si="368"/>
        <v>380</v>
      </c>
      <c r="EV141" s="170"/>
      <c r="EW141" s="1" t="s">
        <v>19</v>
      </c>
      <c r="EY141" s="8">
        <f t="shared" ref="EY141:FG141" si="369">EY119*EY130</f>
        <v>28</v>
      </c>
      <c r="EZ141" s="8">
        <f t="shared" si="369"/>
        <v>0</v>
      </c>
      <c r="FA141" s="8">
        <f t="shared" si="369"/>
        <v>4</v>
      </c>
      <c r="FB141" s="8">
        <f t="shared" si="369"/>
        <v>4</v>
      </c>
      <c r="FC141" s="7">
        <f t="shared" si="369"/>
        <v>0</v>
      </c>
      <c r="FD141" s="7">
        <f t="shared" si="369"/>
        <v>0</v>
      </c>
      <c r="FE141" s="7">
        <f t="shared" si="369"/>
        <v>90</v>
      </c>
      <c r="FF141" s="7">
        <f t="shared" si="369"/>
        <v>0</v>
      </c>
      <c r="FG141" s="6">
        <f t="shared" si="369"/>
        <v>380</v>
      </c>
      <c r="FK141" s="170"/>
      <c r="FL141" s="1" t="s">
        <v>19</v>
      </c>
      <c r="FN141" s="8">
        <f t="shared" ref="FN141:FV141" si="370">FN119*FN130</f>
        <v>28</v>
      </c>
      <c r="FO141" s="8">
        <f t="shared" si="370"/>
        <v>0</v>
      </c>
      <c r="FP141" s="8">
        <f t="shared" si="370"/>
        <v>4</v>
      </c>
      <c r="FQ141" s="8">
        <f t="shared" si="370"/>
        <v>4</v>
      </c>
      <c r="FR141" s="7">
        <f t="shared" si="370"/>
        <v>0</v>
      </c>
      <c r="FS141" s="7">
        <f t="shared" si="370"/>
        <v>0</v>
      </c>
      <c r="FT141" s="7">
        <f t="shared" si="370"/>
        <v>90</v>
      </c>
      <c r="FU141" s="7">
        <f t="shared" si="370"/>
        <v>0</v>
      </c>
      <c r="FV141" s="6">
        <f t="shared" si="370"/>
        <v>380</v>
      </c>
      <c r="FZ141" s="167"/>
    </row>
    <row r="142" spans="2:182" x14ac:dyDescent="0.2">
      <c r="B142" s="170"/>
      <c r="C142" s="1" t="s">
        <v>35</v>
      </c>
      <c r="E142" s="6">
        <f t="shared" ref="E142:M142" si="371">E120*E131</f>
        <v>0</v>
      </c>
      <c r="F142" s="6">
        <f t="shared" si="371"/>
        <v>0</v>
      </c>
      <c r="G142" s="6">
        <f t="shared" si="371"/>
        <v>0</v>
      </c>
      <c r="H142" s="6">
        <f t="shared" si="371"/>
        <v>0</v>
      </c>
      <c r="I142" s="6">
        <f t="shared" si="371"/>
        <v>0</v>
      </c>
      <c r="J142" s="6">
        <f t="shared" si="371"/>
        <v>0</v>
      </c>
      <c r="K142" s="6">
        <f t="shared" si="371"/>
        <v>0</v>
      </c>
      <c r="L142" s="6">
        <f t="shared" si="371"/>
        <v>380</v>
      </c>
      <c r="M142" s="6">
        <f t="shared" si="371"/>
        <v>0</v>
      </c>
      <c r="Q142" s="170"/>
      <c r="R142" s="1" t="s">
        <v>35</v>
      </c>
      <c r="T142" s="6">
        <f t="shared" ref="T142:AB142" si="372">T120*T131</f>
        <v>0</v>
      </c>
      <c r="U142" s="6">
        <f t="shared" si="372"/>
        <v>0</v>
      </c>
      <c r="V142" s="6">
        <f t="shared" si="372"/>
        <v>0</v>
      </c>
      <c r="W142" s="6">
        <f t="shared" si="372"/>
        <v>0</v>
      </c>
      <c r="X142" s="6">
        <f t="shared" si="372"/>
        <v>0</v>
      </c>
      <c r="Y142" s="6">
        <f t="shared" si="372"/>
        <v>0</v>
      </c>
      <c r="Z142" s="6">
        <f t="shared" si="372"/>
        <v>0</v>
      </c>
      <c r="AA142" s="6">
        <f t="shared" si="372"/>
        <v>380</v>
      </c>
      <c r="AB142" s="6">
        <f t="shared" si="372"/>
        <v>0</v>
      </c>
      <c r="AF142" s="170"/>
      <c r="AG142" s="1" t="s">
        <v>35</v>
      </c>
      <c r="AI142" s="6">
        <f t="shared" ref="AI142:AQ142" si="373">AI120*AI131</f>
        <v>0</v>
      </c>
      <c r="AJ142" s="6">
        <f t="shared" si="373"/>
        <v>0</v>
      </c>
      <c r="AK142" s="6">
        <f t="shared" si="373"/>
        <v>0</v>
      </c>
      <c r="AL142" s="6">
        <f t="shared" si="373"/>
        <v>0</v>
      </c>
      <c r="AM142" s="6">
        <f t="shared" si="373"/>
        <v>0</v>
      </c>
      <c r="AN142" s="6">
        <f t="shared" si="373"/>
        <v>0</v>
      </c>
      <c r="AO142" s="6">
        <f t="shared" si="373"/>
        <v>0</v>
      </c>
      <c r="AP142" s="6">
        <f t="shared" si="373"/>
        <v>380</v>
      </c>
      <c r="AQ142" s="6">
        <f t="shared" si="373"/>
        <v>0</v>
      </c>
      <c r="AU142" s="170"/>
      <c r="AV142" s="1" t="s">
        <v>35</v>
      </c>
      <c r="AX142" s="6">
        <f t="shared" ref="AX142:BF142" si="374">AX120*AX131</f>
        <v>0</v>
      </c>
      <c r="AY142" s="6">
        <f t="shared" si="374"/>
        <v>0</v>
      </c>
      <c r="AZ142" s="6">
        <f t="shared" si="374"/>
        <v>0</v>
      </c>
      <c r="BA142" s="6">
        <f t="shared" si="374"/>
        <v>0</v>
      </c>
      <c r="BB142" s="6">
        <f t="shared" si="374"/>
        <v>0</v>
      </c>
      <c r="BC142" s="6">
        <f t="shared" si="374"/>
        <v>0</v>
      </c>
      <c r="BD142" s="6">
        <f t="shared" si="374"/>
        <v>0</v>
      </c>
      <c r="BE142" s="6">
        <f t="shared" si="374"/>
        <v>380</v>
      </c>
      <c r="BF142" s="6">
        <f t="shared" si="374"/>
        <v>0</v>
      </c>
      <c r="BJ142" s="170"/>
      <c r="BK142" s="1" t="s">
        <v>35</v>
      </c>
      <c r="BM142" s="6">
        <f t="shared" ref="BM142:BU142" si="375">BM120*BM131</f>
        <v>0</v>
      </c>
      <c r="BN142" s="6">
        <f t="shared" si="375"/>
        <v>0</v>
      </c>
      <c r="BO142" s="6">
        <f t="shared" si="375"/>
        <v>0</v>
      </c>
      <c r="BP142" s="6">
        <f t="shared" si="375"/>
        <v>0</v>
      </c>
      <c r="BQ142" s="6">
        <f t="shared" si="375"/>
        <v>0</v>
      </c>
      <c r="BR142" s="6">
        <f t="shared" si="375"/>
        <v>0</v>
      </c>
      <c r="BS142" s="6">
        <f t="shared" si="375"/>
        <v>0</v>
      </c>
      <c r="BT142" s="6">
        <f t="shared" si="375"/>
        <v>380</v>
      </c>
      <c r="BU142" s="6">
        <f t="shared" si="375"/>
        <v>0</v>
      </c>
      <c r="BY142" s="170"/>
      <c r="BZ142" s="1" t="s">
        <v>35</v>
      </c>
      <c r="CB142" s="6">
        <f t="shared" ref="CB142:CJ142" si="376">CB120*CB131</f>
        <v>0</v>
      </c>
      <c r="CC142" s="6">
        <f t="shared" si="376"/>
        <v>0</v>
      </c>
      <c r="CD142" s="6">
        <f t="shared" si="376"/>
        <v>0</v>
      </c>
      <c r="CE142" s="6">
        <f t="shared" si="376"/>
        <v>0</v>
      </c>
      <c r="CF142" s="6">
        <f t="shared" si="376"/>
        <v>0</v>
      </c>
      <c r="CG142" s="6">
        <f t="shared" si="376"/>
        <v>0</v>
      </c>
      <c r="CH142" s="6">
        <f t="shared" si="376"/>
        <v>0</v>
      </c>
      <c r="CI142" s="6">
        <f t="shared" si="376"/>
        <v>380</v>
      </c>
      <c r="CJ142" s="6">
        <f t="shared" si="376"/>
        <v>0</v>
      </c>
      <c r="CN142" s="170"/>
      <c r="CO142" s="1" t="s">
        <v>35</v>
      </c>
      <c r="CQ142" s="6">
        <f t="shared" ref="CQ142:CY142" si="377">CQ120*CQ131</f>
        <v>0</v>
      </c>
      <c r="CR142" s="6">
        <f t="shared" si="377"/>
        <v>0</v>
      </c>
      <c r="CS142" s="6">
        <f t="shared" si="377"/>
        <v>0</v>
      </c>
      <c r="CT142" s="6">
        <f t="shared" si="377"/>
        <v>0</v>
      </c>
      <c r="CU142" s="6">
        <f t="shared" si="377"/>
        <v>0</v>
      </c>
      <c r="CV142" s="6">
        <f t="shared" si="377"/>
        <v>0</v>
      </c>
      <c r="CW142" s="6">
        <f t="shared" si="377"/>
        <v>0</v>
      </c>
      <c r="CX142" s="6">
        <f t="shared" si="377"/>
        <v>380</v>
      </c>
      <c r="CY142" s="6">
        <f t="shared" si="377"/>
        <v>0</v>
      </c>
      <c r="DC142" s="170"/>
      <c r="DD142" s="1" t="s">
        <v>35</v>
      </c>
      <c r="DF142" s="6">
        <f t="shared" ref="DF142:DN142" si="378">DF120*DF131</f>
        <v>0</v>
      </c>
      <c r="DG142" s="6">
        <f t="shared" si="378"/>
        <v>0</v>
      </c>
      <c r="DH142" s="6">
        <f t="shared" si="378"/>
        <v>0</v>
      </c>
      <c r="DI142" s="6">
        <f t="shared" si="378"/>
        <v>0</v>
      </c>
      <c r="DJ142" s="6">
        <f t="shared" si="378"/>
        <v>0</v>
      </c>
      <c r="DK142" s="6">
        <f t="shared" si="378"/>
        <v>0</v>
      </c>
      <c r="DL142" s="6">
        <f t="shared" si="378"/>
        <v>0</v>
      </c>
      <c r="DM142" s="6">
        <f t="shared" si="378"/>
        <v>380</v>
      </c>
      <c r="DN142" s="6">
        <f t="shared" si="378"/>
        <v>0</v>
      </c>
      <c r="DR142" s="170"/>
      <c r="DS142" s="1" t="s">
        <v>35</v>
      </c>
      <c r="DU142" s="6">
        <f t="shared" ref="DU142:EC142" si="379">DU120*DU131</f>
        <v>0</v>
      </c>
      <c r="DV142" s="6">
        <f t="shared" si="379"/>
        <v>0</v>
      </c>
      <c r="DW142" s="6">
        <f t="shared" si="379"/>
        <v>0</v>
      </c>
      <c r="DX142" s="6">
        <f t="shared" si="379"/>
        <v>0</v>
      </c>
      <c r="DY142" s="6">
        <f t="shared" si="379"/>
        <v>0</v>
      </c>
      <c r="DZ142" s="6">
        <f t="shared" si="379"/>
        <v>0</v>
      </c>
      <c r="EA142" s="6">
        <f t="shared" si="379"/>
        <v>0</v>
      </c>
      <c r="EB142" s="6">
        <f t="shared" si="379"/>
        <v>380</v>
      </c>
      <c r="EC142" s="6">
        <f t="shared" si="379"/>
        <v>0</v>
      </c>
      <c r="EG142" s="170"/>
      <c r="EH142" s="1" t="s">
        <v>35</v>
      </c>
      <c r="EJ142" s="6">
        <f t="shared" ref="EJ142:ER142" si="380">EJ120*EJ131</f>
        <v>0</v>
      </c>
      <c r="EK142" s="6">
        <f t="shared" si="380"/>
        <v>0</v>
      </c>
      <c r="EL142" s="6">
        <f t="shared" si="380"/>
        <v>0</v>
      </c>
      <c r="EM142" s="6">
        <f t="shared" si="380"/>
        <v>0</v>
      </c>
      <c r="EN142" s="6">
        <f t="shared" si="380"/>
        <v>0</v>
      </c>
      <c r="EO142" s="6">
        <f t="shared" si="380"/>
        <v>0</v>
      </c>
      <c r="EP142" s="6">
        <f t="shared" si="380"/>
        <v>0</v>
      </c>
      <c r="EQ142" s="6">
        <f t="shared" si="380"/>
        <v>380</v>
      </c>
      <c r="ER142" s="6">
        <f t="shared" si="380"/>
        <v>0</v>
      </c>
      <c r="EV142" s="170"/>
      <c r="EW142" s="1" t="s">
        <v>35</v>
      </c>
      <c r="EY142" s="6">
        <f t="shared" ref="EY142:FG142" si="381">EY120*EY131</f>
        <v>0</v>
      </c>
      <c r="EZ142" s="6">
        <f t="shared" si="381"/>
        <v>0</v>
      </c>
      <c r="FA142" s="6">
        <f t="shared" si="381"/>
        <v>0</v>
      </c>
      <c r="FB142" s="6">
        <f t="shared" si="381"/>
        <v>0</v>
      </c>
      <c r="FC142" s="6">
        <f t="shared" si="381"/>
        <v>0</v>
      </c>
      <c r="FD142" s="6">
        <f t="shared" si="381"/>
        <v>0</v>
      </c>
      <c r="FE142" s="6">
        <f t="shared" si="381"/>
        <v>0</v>
      </c>
      <c r="FF142" s="6">
        <f t="shared" si="381"/>
        <v>380</v>
      </c>
      <c r="FG142" s="6">
        <f t="shared" si="381"/>
        <v>0</v>
      </c>
      <c r="FK142" s="170"/>
      <c r="FL142" s="1" t="s">
        <v>35</v>
      </c>
      <c r="FN142" s="6">
        <f t="shared" ref="FN142:FV142" si="382">FN120*FN131</f>
        <v>0</v>
      </c>
      <c r="FO142" s="6">
        <f t="shared" si="382"/>
        <v>0</v>
      </c>
      <c r="FP142" s="6">
        <f t="shared" si="382"/>
        <v>0</v>
      </c>
      <c r="FQ142" s="6">
        <f t="shared" si="382"/>
        <v>0</v>
      </c>
      <c r="FR142" s="6">
        <f t="shared" si="382"/>
        <v>0</v>
      </c>
      <c r="FS142" s="6">
        <f t="shared" si="382"/>
        <v>0</v>
      </c>
      <c r="FT142" s="6">
        <f t="shared" si="382"/>
        <v>0</v>
      </c>
      <c r="FU142" s="6">
        <f t="shared" si="382"/>
        <v>380</v>
      </c>
      <c r="FV142" s="6">
        <f t="shared" si="382"/>
        <v>0</v>
      </c>
      <c r="FZ142" s="167"/>
    </row>
    <row r="143" spans="2:182" x14ac:dyDescent="0.2">
      <c r="B143" s="170"/>
      <c r="Q143" s="170"/>
      <c r="AF143" s="170"/>
      <c r="AU143" s="170"/>
      <c r="BJ143" s="170"/>
      <c r="BY143" s="170"/>
      <c r="CN143" s="170"/>
      <c r="DC143" s="170"/>
      <c r="DR143" s="170"/>
      <c r="EG143" s="170"/>
      <c r="EV143" s="170"/>
      <c r="FK143" s="170"/>
      <c r="FZ143" s="167"/>
    </row>
    <row r="144" spans="2:182" ht="17" x14ac:dyDescent="0.2">
      <c r="B144" s="170"/>
      <c r="C144" s="16" t="s">
        <v>43</v>
      </c>
      <c r="D144" s="4" t="s">
        <v>2</v>
      </c>
      <c r="Q144" s="170"/>
      <c r="R144" s="16" t="s">
        <v>43</v>
      </c>
      <c r="S144" s="4" t="s">
        <v>2</v>
      </c>
      <c r="AF144" s="170"/>
      <c r="AG144" s="16" t="s">
        <v>43</v>
      </c>
      <c r="AH144" s="4" t="s">
        <v>2</v>
      </c>
      <c r="AU144" s="170"/>
      <c r="AV144" s="16" t="s">
        <v>43</v>
      </c>
      <c r="AW144" s="4" t="s">
        <v>2</v>
      </c>
      <c r="BJ144" s="170"/>
      <c r="BK144" s="16" t="s">
        <v>43</v>
      </c>
      <c r="BL144" s="4" t="s">
        <v>2</v>
      </c>
      <c r="BY144" s="170"/>
      <c r="BZ144" s="16" t="s">
        <v>43</v>
      </c>
      <c r="CA144" s="4" t="s">
        <v>2</v>
      </c>
      <c r="CN144" s="170"/>
      <c r="CO144" s="16" t="s">
        <v>43</v>
      </c>
      <c r="CP144" s="4" t="s">
        <v>2</v>
      </c>
      <c r="DC144" s="170"/>
      <c r="DD144" s="16" t="s">
        <v>43</v>
      </c>
      <c r="DE144" s="4" t="s">
        <v>2</v>
      </c>
      <c r="DR144" s="170"/>
      <c r="DS144" s="16" t="s">
        <v>43</v>
      </c>
      <c r="DT144" s="4" t="s">
        <v>2</v>
      </c>
      <c r="EG144" s="170"/>
      <c r="EH144" s="16" t="s">
        <v>43</v>
      </c>
      <c r="EI144" s="4" t="s">
        <v>2</v>
      </c>
      <c r="EV144" s="170"/>
      <c r="EW144" s="16" t="s">
        <v>43</v>
      </c>
      <c r="EX144" s="4" t="s">
        <v>2</v>
      </c>
      <c r="FK144" s="170"/>
      <c r="FL144" s="16" t="s">
        <v>43</v>
      </c>
      <c r="FM144" s="4" t="s">
        <v>2</v>
      </c>
      <c r="FZ144" s="167"/>
    </row>
    <row r="145" spans="2:182" x14ac:dyDescent="0.2">
      <c r="B145" s="170"/>
      <c r="C145" s="1" t="s">
        <v>39</v>
      </c>
      <c r="E145" s="4">
        <f>E101*E134</f>
        <v>0</v>
      </c>
      <c r="F145" s="4">
        <f t="shared" ref="F145:M145" si="383">F101*F134</f>
        <v>0</v>
      </c>
      <c r="G145" s="4">
        <f t="shared" si="383"/>
        <v>0</v>
      </c>
      <c r="H145" s="4">
        <f t="shared" si="383"/>
        <v>0</v>
      </c>
      <c r="I145" s="8">
        <f>I101*I134</f>
        <v>952</v>
      </c>
      <c r="J145" s="8">
        <f t="shared" si="383"/>
        <v>2520</v>
      </c>
      <c r="K145" s="8">
        <f t="shared" si="383"/>
        <v>2520</v>
      </c>
      <c r="L145" s="8">
        <f t="shared" si="383"/>
        <v>236.83830664366292</v>
      </c>
      <c r="M145" s="6">
        <f t="shared" si="383"/>
        <v>0</v>
      </c>
      <c r="Q145" s="170"/>
      <c r="R145" s="1" t="s">
        <v>39</v>
      </c>
      <c r="T145" s="4">
        <f>T101*T134</f>
        <v>0</v>
      </c>
      <c r="U145" s="4">
        <f t="shared" ref="U145:W145" si="384">U101*U134</f>
        <v>0</v>
      </c>
      <c r="V145" s="4">
        <f t="shared" si="384"/>
        <v>0</v>
      </c>
      <c r="W145" s="4">
        <f t="shared" si="384"/>
        <v>0</v>
      </c>
      <c r="X145" s="8">
        <f>X101*X134</f>
        <v>840</v>
      </c>
      <c r="Y145" s="8">
        <f t="shared" ref="Y145:AB145" si="385">Y101*Y134</f>
        <v>2240</v>
      </c>
      <c r="Z145" s="8">
        <f t="shared" si="385"/>
        <v>2240</v>
      </c>
      <c r="AA145" s="8">
        <f t="shared" si="385"/>
        <v>195.33630170691401</v>
      </c>
      <c r="AB145" s="6">
        <f t="shared" si="385"/>
        <v>0</v>
      </c>
      <c r="AF145" s="170"/>
      <c r="AG145" s="1" t="s">
        <v>39</v>
      </c>
      <c r="AI145" s="4">
        <f>AI101*AI134</f>
        <v>0</v>
      </c>
      <c r="AJ145" s="4">
        <f t="shared" ref="AJ145:AL145" si="386">AJ101*AJ134</f>
        <v>0</v>
      </c>
      <c r="AK145" s="4">
        <f t="shared" si="386"/>
        <v>0</v>
      </c>
      <c r="AL145" s="4">
        <f t="shared" si="386"/>
        <v>0</v>
      </c>
      <c r="AM145" s="8">
        <f>AM101*AM134</f>
        <v>616</v>
      </c>
      <c r="AN145" s="8">
        <f t="shared" ref="AN145:AQ145" si="387">AN101*AN134</f>
        <v>1680</v>
      </c>
      <c r="AO145" s="8">
        <f t="shared" si="387"/>
        <v>1680</v>
      </c>
      <c r="AP145" s="8">
        <f t="shared" si="387"/>
        <v>101.81847861960671</v>
      </c>
      <c r="AQ145" s="6">
        <f t="shared" si="387"/>
        <v>0</v>
      </c>
      <c r="AU145" s="170"/>
      <c r="AV145" s="1" t="s">
        <v>39</v>
      </c>
      <c r="AX145" s="4">
        <f>AX101*AX134</f>
        <v>0</v>
      </c>
      <c r="AY145" s="4">
        <f t="shared" ref="AY145:BA145" si="388">AY101*AY134</f>
        <v>0</v>
      </c>
      <c r="AZ145" s="4">
        <f t="shared" si="388"/>
        <v>0</v>
      </c>
      <c r="BA145" s="4">
        <f t="shared" si="388"/>
        <v>0</v>
      </c>
      <c r="BB145" s="8">
        <f>BB101*BB134</f>
        <v>336</v>
      </c>
      <c r="BC145" s="8">
        <f t="shared" ref="BC145:BF145" si="389">BC101*BC134</f>
        <v>980</v>
      </c>
      <c r="BD145" s="8">
        <f t="shared" si="389"/>
        <v>980</v>
      </c>
      <c r="BE145" s="8">
        <f t="shared" si="389"/>
        <v>-7.1934403291691069</v>
      </c>
      <c r="BF145" s="6">
        <f t="shared" si="389"/>
        <v>0</v>
      </c>
      <c r="BJ145" s="170"/>
      <c r="BK145" s="1" t="s">
        <v>39</v>
      </c>
      <c r="BM145" s="4">
        <f>BM101*BM134</f>
        <v>0</v>
      </c>
      <c r="BN145" s="4">
        <f t="shared" ref="BN145:BP145" si="390">BN101*BN134</f>
        <v>0</v>
      </c>
      <c r="BO145" s="4">
        <f t="shared" si="390"/>
        <v>0</v>
      </c>
      <c r="BP145" s="4">
        <f t="shared" si="390"/>
        <v>0</v>
      </c>
      <c r="BQ145" s="8">
        <f>BQ101*BQ134</f>
        <v>112</v>
      </c>
      <c r="BR145" s="8">
        <f t="shared" ref="BR145:BU145" si="391">BR101*BR134</f>
        <v>420</v>
      </c>
      <c r="BS145" s="8">
        <f t="shared" si="391"/>
        <v>420</v>
      </c>
      <c r="BT145" s="8">
        <f t="shared" si="391"/>
        <v>-100.71126341647562</v>
      </c>
      <c r="BU145" s="6">
        <f t="shared" si="391"/>
        <v>0</v>
      </c>
      <c r="BY145" s="170"/>
      <c r="BZ145" s="1" t="s">
        <v>39</v>
      </c>
      <c r="CB145" s="4">
        <f>CB101*CB134</f>
        <v>0</v>
      </c>
      <c r="CC145" s="4">
        <f t="shared" ref="CC145:CE145" si="392">CC101*CC134</f>
        <v>0</v>
      </c>
      <c r="CD145" s="4">
        <f t="shared" si="392"/>
        <v>0</v>
      </c>
      <c r="CE145" s="4">
        <f t="shared" si="392"/>
        <v>0</v>
      </c>
      <c r="CF145" s="8">
        <f>CF101*CF134</f>
        <v>112</v>
      </c>
      <c r="CG145" s="8">
        <f t="shared" ref="CG145:CJ145" si="393">CG101*CG134</f>
        <v>0</v>
      </c>
      <c r="CH145" s="8">
        <f t="shared" si="393"/>
        <v>0</v>
      </c>
      <c r="CI145" s="8">
        <f t="shared" si="393"/>
        <v>-168.22117742850213</v>
      </c>
      <c r="CJ145" s="6">
        <f t="shared" si="393"/>
        <v>0</v>
      </c>
      <c r="CN145" s="170"/>
      <c r="CO145" s="1" t="s">
        <v>39</v>
      </c>
      <c r="CQ145" s="4">
        <f>CQ101*CQ134</f>
        <v>0</v>
      </c>
      <c r="CR145" s="4">
        <f t="shared" ref="CR145:CT145" si="394">CR101*CR134</f>
        <v>0</v>
      </c>
      <c r="CS145" s="4">
        <f t="shared" si="394"/>
        <v>0</v>
      </c>
      <c r="CT145" s="4">
        <f t="shared" si="394"/>
        <v>0</v>
      </c>
      <c r="CU145" s="8">
        <f>CU101*CU134</f>
        <v>0</v>
      </c>
      <c r="CV145" s="8">
        <f t="shared" ref="CV145:CY145" si="395">CV101*CV134</f>
        <v>0</v>
      </c>
      <c r="CW145" s="8">
        <f t="shared" si="395"/>
        <v>-280</v>
      </c>
      <c r="CX145" s="8">
        <f t="shared" si="395"/>
        <v>-220.23699557905894</v>
      </c>
      <c r="CY145" s="6">
        <f t="shared" si="395"/>
        <v>0</v>
      </c>
      <c r="DC145" s="170"/>
      <c r="DD145" s="1" t="s">
        <v>39</v>
      </c>
      <c r="DF145" s="4">
        <f>DF101*DF134</f>
        <v>0</v>
      </c>
      <c r="DG145" s="4">
        <f t="shared" ref="DG145:DI145" si="396">DG101*DG134</f>
        <v>0</v>
      </c>
      <c r="DH145" s="4">
        <f t="shared" si="396"/>
        <v>0</v>
      </c>
      <c r="DI145" s="4">
        <f t="shared" si="396"/>
        <v>0</v>
      </c>
      <c r="DJ145" s="8">
        <f>DJ101*DJ134</f>
        <v>0</v>
      </c>
      <c r="DK145" s="8">
        <f t="shared" ref="DK145:DN145" si="397">DK101*DK134</f>
        <v>-280</v>
      </c>
      <c r="DL145" s="8">
        <f t="shared" si="397"/>
        <v>-280</v>
      </c>
      <c r="DM145" s="8">
        <f t="shared" si="397"/>
        <v>-220.23699557905914</v>
      </c>
      <c r="DN145" s="6">
        <f t="shared" si="397"/>
        <v>0</v>
      </c>
      <c r="DR145" s="170"/>
      <c r="DS145" s="1" t="s">
        <v>39</v>
      </c>
      <c r="DU145" s="4">
        <f>DU101*DU134</f>
        <v>0</v>
      </c>
      <c r="DV145" s="4">
        <f t="shared" ref="DV145:DX145" si="398">DV101*DV134</f>
        <v>0</v>
      </c>
      <c r="DW145" s="4">
        <f t="shared" si="398"/>
        <v>0</v>
      </c>
      <c r="DX145" s="4">
        <f t="shared" si="398"/>
        <v>0</v>
      </c>
      <c r="DY145" s="8">
        <f>DY101*DY134</f>
        <v>56</v>
      </c>
      <c r="DZ145" s="8">
        <f t="shared" ref="DZ145:EC145" si="399">DZ101*DZ134</f>
        <v>280</v>
      </c>
      <c r="EA145" s="8">
        <f t="shared" si="399"/>
        <v>280</v>
      </c>
      <c r="EB145" s="8">
        <f t="shared" si="399"/>
        <v>-126.71917249175353</v>
      </c>
      <c r="EC145" s="6">
        <f t="shared" si="399"/>
        <v>0</v>
      </c>
      <c r="EG145" s="170"/>
      <c r="EH145" s="1" t="s">
        <v>39</v>
      </c>
      <c r="EJ145" s="4">
        <f>EJ101*EJ134</f>
        <v>0</v>
      </c>
      <c r="EK145" s="4">
        <f t="shared" ref="EK145:EM145" si="400">EK101*EK134</f>
        <v>0</v>
      </c>
      <c r="EL145" s="4">
        <f t="shared" si="400"/>
        <v>0</v>
      </c>
      <c r="EM145" s="4">
        <f t="shared" si="400"/>
        <v>0</v>
      </c>
      <c r="EN145" s="8">
        <f>EN101*EN134</f>
        <v>336</v>
      </c>
      <c r="EO145" s="8">
        <f t="shared" ref="EO145:ER145" si="401">EO101*EO134</f>
        <v>980</v>
      </c>
      <c r="EP145" s="8">
        <f t="shared" si="401"/>
        <v>980</v>
      </c>
      <c r="EQ145" s="8">
        <f t="shared" si="401"/>
        <v>-7.1934403291691069</v>
      </c>
      <c r="ER145" s="6">
        <f t="shared" si="401"/>
        <v>0</v>
      </c>
      <c r="EV145" s="170"/>
      <c r="EW145" s="1" t="s">
        <v>39</v>
      </c>
      <c r="EY145" s="4">
        <f>EY101*EY134</f>
        <v>0</v>
      </c>
      <c r="EZ145" s="4">
        <f t="shared" ref="EZ145:FB145" si="402">EZ101*EZ134</f>
        <v>0</v>
      </c>
      <c r="FA145" s="4">
        <f t="shared" si="402"/>
        <v>0</v>
      </c>
      <c r="FB145" s="4">
        <f t="shared" si="402"/>
        <v>0</v>
      </c>
      <c r="FC145" s="8">
        <f>FC101*FC134</f>
        <v>728</v>
      </c>
      <c r="FD145" s="8">
        <f t="shared" ref="FD145:FG145" si="403">FD101*FD134</f>
        <v>1960</v>
      </c>
      <c r="FE145" s="8">
        <f t="shared" si="403"/>
        <v>1960</v>
      </c>
      <c r="FF145" s="8">
        <f t="shared" si="403"/>
        <v>164.34810998397302</v>
      </c>
      <c r="FG145" s="6">
        <f t="shared" si="403"/>
        <v>0</v>
      </c>
      <c r="FK145" s="170"/>
      <c r="FL145" s="1" t="s">
        <v>39</v>
      </c>
      <c r="FN145" s="4">
        <f>FN101*FN134</f>
        <v>0</v>
      </c>
      <c r="FO145" s="4">
        <f t="shared" ref="FO145:FQ145" si="404">FO101*FO134</f>
        <v>0</v>
      </c>
      <c r="FP145" s="4">
        <f t="shared" si="404"/>
        <v>0</v>
      </c>
      <c r="FQ145" s="4">
        <f t="shared" si="404"/>
        <v>0</v>
      </c>
      <c r="FR145" s="8">
        <f>FR101*FR134</f>
        <v>896</v>
      </c>
      <c r="FS145" s="8">
        <f t="shared" ref="FS145:FV145" si="405">FS101*FS134</f>
        <v>2380</v>
      </c>
      <c r="FT145" s="8">
        <f t="shared" si="405"/>
        <v>2380</v>
      </c>
      <c r="FU145" s="8">
        <f t="shared" si="405"/>
        <v>231.85802399599913</v>
      </c>
      <c r="FV145" s="6">
        <f t="shared" si="405"/>
        <v>0</v>
      </c>
      <c r="FZ145" s="167"/>
    </row>
    <row r="146" spans="2:182" x14ac:dyDescent="0.2">
      <c r="B146" s="170"/>
      <c r="C146" s="1" t="s">
        <v>36</v>
      </c>
      <c r="E146" s="4">
        <f t="shared" ref="E146:M146" si="406">E102*E135</f>
        <v>0</v>
      </c>
      <c r="F146" s="4">
        <f t="shared" si="406"/>
        <v>0</v>
      </c>
      <c r="G146" s="4">
        <f t="shared" si="406"/>
        <v>0</v>
      </c>
      <c r="H146" s="4">
        <f t="shared" si="406"/>
        <v>0</v>
      </c>
      <c r="I146" s="8">
        <f t="shared" si="406"/>
        <v>530.4</v>
      </c>
      <c r="J146" s="8">
        <f t="shared" si="406"/>
        <v>0</v>
      </c>
      <c r="K146" s="8">
        <f t="shared" si="406"/>
        <v>0</v>
      </c>
      <c r="L146" s="8">
        <f t="shared" si="406"/>
        <v>0</v>
      </c>
      <c r="M146" s="6">
        <f t="shared" si="406"/>
        <v>0</v>
      </c>
      <c r="Q146" s="170"/>
      <c r="R146" s="1" t="s">
        <v>36</v>
      </c>
      <c r="T146" s="4">
        <f t="shared" ref="T146:AB146" si="407">T102*T135</f>
        <v>0</v>
      </c>
      <c r="U146" s="4">
        <f t="shared" si="407"/>
        <v>0</v>
      </c>
      <c r="V146" s="4">
        <f t="shared" si="407"/>
        <v>0</v>
      </c>
      <c r="W146" s="4">
        <f t="shared" si="407"/>
        <v>0</v>
      </c>
      <c r="X146" s="8">
        <f t="shared" si="407"/>
        <v>468</v>
      </c>
      <c r="Y146" s="8">
        <f t="shared" si="407"/>
        <v>0</v>
      </c>
      <c r="Z146" s="8">
        <f t="shared" si="407"/>
        <v>0</v>
      </c>
      <c r="AA146" s="8">
        <f t="shared" si="407"/>
        <v>0</v>
      </c>
      <c r="AB146" s="6">
        <f t="shared" si="407"/>
        <v>0</v>
      </c>
      <c r="AF146" s="170"/>
      <c r="AG146" s="1" t="s">
        <v>36</v>
      </c>
      <c r="AI146" s="4">
        <f t="shared" ref="AI146:AQ146" si="408">AI102*AI135</f>
        <v>0</v>
      </c>
      <c r="AJ146" s="4">
        <f t="shared" si="408"/>
        <v>0</v>
      </c>
      <c r="AK146" s="4">
        <f t="shared" si="408"/>
        <v>0</v>
      </c>
      <c r="AL146" s="4">
        <f t="shared" si="408"/>
        <v>0</v>
      </c>
      <c r="AM146" s="8">
        <f t="shared" si="408"/>
        <v>343.2</v>
      </c>
      <c r="AN146" s="8">
        <f t="shared" si="408"/>
        <v>0</v>
      </c>
      <c r="AO146" s="8">
        <f t="shared" si="408"/>
        <v>0</v>
      </c>
      <c r="AP146" s="8">
        <f t="shared" si="408"/>
        <v>0</v>
      </c>
      <c r="AQ146" s="6">
        <f t="shared" si="408"/>
        <v>0</v>
      </c>
      <c r="AU146" s="170"/>
      <c r="AV146" s="1" t="s">
        <v>36</v>
      </c>
      <c r="AX146" s="4">
        <f t="shared" ref="AX146:BF146" si="409">AX102*AX135</f>
        <v>0</v>
      </c>
      <c r="AY146" s="4">
        <f t="shared" si="409"/>
        <v>0</v>
      </c>
      <c r="AZ146" s="4">
        <f t="shared" si="409"/>
        <v>0</v>
      </c>
      <c r="BA146" s="4">
        <f t="shared" si="409"/>
        <v>0</v>
      </c>
      <c r="BB146" s="8">
        <f t="shared" si="409"/>
        <v>187.2</v>
      </c>
      <c r="BC146" s="8">
        <f t="shared" si="409"/>
        <v>0</v>
      </c>
      <c r="BD146" s="8">
        <f t="shared" si="409"/>
        <v>0</v>
      </c>
      <c r="BE146" s="8">
        <f t="shared" si="409"/>
        <v>0</v>
      </c>
      <c r="BF146" s="6">
        <f t="shared" si="409"/>
        <v>0</v>
      </c>
      <c r="BJ146" s="170"/>
      <c r="BK146" s="1" t="s">
        <v>36</v>
      </c>
      <c r="BM146" s="4">
        <f t="shared" ref="BM146:BU146" si="410">BM102*BM135</f>
        <v>0</v>
      </c>
      <c r="BN146" s="4">
        <f t="shared" si="410"/>
        <v>0</v>
      </c>
      <c r="BO146" s="4">
        <f t="shared" si="410"/>
        <v>0</v>
      </c>
      <c r="BP146" s="4">
        <f t="shared" si="410"/>
        <v>0</v>
      </c>
      <c r="BQ146" s="8">
        <f t="shared" si="410"/>
        <v>62.4</v>
      </c>
      <c r="BR146" s="8">
        <f t="shared" si="410"/>
        <v>0</v>
      </c>
      <c r="BS146" s="8">
        <f t="shared" si="410"/>
        <v>0</v>
      </c>
      <c r="BT146" s="8">
        <f t="shared" si="410"/>
        <v>0</v>
      </c>
      <c r="BU146" s="6">
        <f t="shared" si="410"/>
        <v>0</v>
      </c>
      <c r="BY146" s="170"/>
      <c r="BZ146" s="1" t="s">
        <v>36</v>
      </c>
      <c r="CB146" s="4">
        <f t="shared" ref="CB146:CJ146" si="411">CB102*CB135</f>
        <v>0</v>
      </c>
      <c r="CC146" s="4">
        <f t="shared" si="411"/>
        <v>0</v>
      </c>
      <c r="CD146" s="4">
        <f t="shared" si="411"/>
        <v>0</v>
      </c>
      <c r="CE146" s="4">
        <f t="shared" si="411"/>
        <v>0</v>
      </c>
      <c r="CF146" s="8">
        <f t="shared" si="411"/>
        <v>62.4</v>
      </c>
      <c r="CG146" s="8">
        <f t="shared" si="411"/>
        <v>0</v>
      </c>
      <c r="CH146" s="8">
        <f t="shared" si="411"/>
        <v>0</v>
      </c>
      <c r="CI146" s="8">
        <f t="shared" si="411"/>
        <v>0</v>
      </c>
      <c r="CJ146" s="6">
        <f t="shared" si="411"/>
        <v>0</v>
      </c>
      <c r="CN146" s="170"/>
      <c r="CO146" s="1" t="s">
        <v>36</v>
      </c>
      <c r="CQ146" s="4">
        <f t="shared" ref="CQ146:CY146" si="412">CQ102*CQ135</f>
        <v>0</v>
      </c>
      <c r="CR146" s="4">
        <f t="shared" si="412"/>
        <v>0</v>
      </c>
      <c r="CS146" s="4">
        <f t="shared" si="412"/>
        <v>0</v>
      </c>
      <c r="CT146" s="4">
        <f t="shared" si="412"/>
        <v>0</v>
      </c>
      <c r="CU146" s="8">
        <f t="shared" si="412"/>
        <v>0</v>
      </c>
      <c r="CV146" s="8">
        <f t="shared" si="412"/>
        <v>0</v>
      </c>
      <c r="CW146" s="8">
        <f t="shared" si="412"/>
        <v>0</v>
      </c>
      <c r="CX146" s="8">
        <f t="shared" si="412"/>
        <v>0</v>
      </c>
      <c r="CY146" s="6">
        <f t="shared" si="412"/>
        <v>0</v>
      </c>
      <c r="DC146" s="170"/>
      <c r="DD146" s="1" t="s">
        <v>36</v>
      </c>
      <c r="DF146" s="4">
        <f t="shared" ref="DF146:DN146" si="413">DF102*DF135</f>
        <v>0</v>
      </c>
      <c r="DG146" s="4">
        <f t="shared" si="413"/>
        <v>0</v>
      </c>
      <c r="DH146" s="4">
        <f t="shared" si="413"/>
        <v>0</v>
      </c>
      <c r="DI146" s="4">
        <f t="shared" si="413"/>
        <v>0</v>
      </c>
      <c r="DJ146" s="8">
        <f t="shared" si="413"/>
        <v>0</v>
      </c>
      <c r="DK146" s="8">
        <f t="shared" si="413"/>
        <v>0</v>
      </c>
      <c r="DL146" s="8">
        <f t="shared" si="413"/>
        <v>0</v>
      </c>
      <c r="DM146" s="8">
        <f t="shared" si="413"/>
        <v>0</v>
      </c>
      <c r="DN146" s="6">
        <f t="shared" si="413"/>
        <v>0</v>
      </c>
      <c r="DR146" s="170"/>
      <c r="DS146" s="1" t="s">
        <v>36</v>
      </c>
      <c r="DU146" s="4">
        <f t="shared" ref="DU146:EC146" si="414">DU102*DU135</f>
        <v>0</v>
      </c>
      <c r="DV146" s="4">
        <f t="shared" si="414"/>
        <v>0</v>
      </c>
      <c r="DW146" s="4">
        <f t="shared" si="414"/>
        <v>0</v>
      </c>
      <c r="DX146" s="4">
        <f t="shared" si="414"/>
        <v>0</v>
      </c>
      <c r="DY146" s="8">
        <f t="shared" si="414"/>
        <v>31.2</v>
      </c>
      <c r="DZ146" s="8">
        <f t="shared" si="414"/>
        <v>0</v>
      </c>
      <c r="EA146" s="8">
        <f t="shared" si="414"/>
        <v>0</v>
      </c>
      <c r="EB146" s="8">
        <f t="shared" si="414"/>
        <v>0</v>
      </c>
      <c r="EC146" s="6">
        <f t="shared" si="414"/>
        <v>0</v>
      </c>
      <c r="EG146" s="170"/>
      <c r="EH146" s="1" t="s">
        <v>36</v>
      </c>
      <c r="EJ146" s="4">
        <f t="shared" ref="EJ146:ER146" si="415">EJ102*EJ135</f>
        <v>0</v>
      </c>
      <c r="EK146" s="4">
        <f t="shared" si="415"/>
        <v>0</v>
      </c>
      <c r="EL146" s="4">
        <f t="shared" si="415"/>
        <v>0</v>
      </c>
      <c r="EM146" s="4">
        <f t="shared" si="415"/>
        <v>0</v>
      </c>
      <c r="EN146" s="8">
        <f t="shared" si="415"/>
        <v>187.2</v>
      </c>
      <c r="EO146" s="8">
        <f t="shared" si="415"/>
        <v>0</v>
      </c>
      <c r="EP146" s="8">
        <f t="shared" si="415"/>
        <v>0</v>
      </c>
      <c r="EQ146" s="8">
        <f t="shared" si="415"/>
        <v>0</v>
      </c>
      <c r="ER146" s="6">
        <f t="shared" si="415"/>
        <v>0</v>
      </c>
      <c r="EV146" s="170"/>
      <c r="EW146" s="1" t="s">
        <v>36</v>
      </c>
      <c r="EY146" s="4">
        <f t="shared" ref="EY146:FG146" si="416">EY102*EY135</f>
        <v>0</v>
      </c>
      <c r="EZ146" s="4">
        <f t="shared" si="416"/>
        <v>0</v>
      </c>
      <c r="FA146" s="4">
        <f t="shared" si="416"/>
        <v>0</v>
      </c>
      <c r="FB146" s="4">
        <f t="shared" si="416"/>
        <v>0</v>
      </c>
      <c r="FC146" s="8">
        <f t="shared" si="416"/>
        <v>405.59999999999997</v>
      </c>
      <c r="FD146" s="8">
        <f t="shared" si="416"/>
        <v>0</v>
      </c>
      <c r="FE146" s="8">
        <f t="shared" si="416"/>
        <v>0</v>
      </c>
      <c r="FF146" s="8">
        <f t="shared" si="416"/>
        <v>0</v>
      </c>
      <c r="FG146" s="6">
        <f t="shared" si="416"/>
        <v>0</v>
      </c>
      <c r="FK146" s="170"/>
      <c r="FL146" s="1" t="s">
        <v>36</v>
      </c>
      <c r="FN146" s="4">
        <f t="shared" ref="FN146:FV146" si="417">FN102*FN135</f>
        <v>0</v>
      </c>
      <c r="FO146" s="4">
        <f t="shared" si="417"/>
        <v>0</v>
      </c>
      <c r="FP146" s="4">
        <f t="shared" si="417"/>
        <v>0</v>
      </c>
      <c r="FQ146" s="4">
        <f t="shared" si="417"/>
        <v>0</v>
      </c>
      <c r="FR146" s="8">
        <f t="shared" si="417"/>
        <v>499.2</v>
      </c>
      <c r="FS146" s="8">
        <f t="shared" si="417"/>
        <v>0</v>
      </c>
      <c r="FT146" s="8">
        <f t="shared" si="417"/>
        <v>0</v>
      </c>
      <c r="FU146" s="8">
        <f t="shared" si="417"/>
        <v>0</v>
      </c>
      <c r="FV146" s="6">
        <f t="shared" si="417"/>
        <v>0</v>
      </c>
      <c r="FZ146" s="167"/>
    </row>
    <row r="147" spans="2:182" x14ac:dyDescent="0.2">
      <c r="B147" s="170"/>
      <c r="C147" s="1" t="s">
        <v>37</v>
      </c>
      <c r="E147" s="4">
        <f t="shared" ref="E147:M147" si="418">E103*E136</f>
        <v>0</v>
      </c>
      <c r="F147" s="4">
        <f t="shared" si="418"/>
        <v>0</v>
      </c>
      <c r="G147" s="4">
        <f t="shared" si="418"/>
        <v>0</v>
      </c>
      <c r="H147" s="4">
        <f t="shared" si="418"/>
        <v>0</v>
      </c>
      <c r="I147" s="8">
        <f t="shared" si="418"/>
        <v>680</v>
      </c>
      <c r="J147" s="8">
        <f t="shared" si="418"/>
        <v>720</v>
      </c>
      <c r="K147" s="8">
        <f t="shared" si="418"/>
        <v>720</v>
      </c>
      <c r="L147" s="8">
        <f t="shared" si="418"/>
        <v>33.83404380623756</v>
      </c>
      <c r="M147" s="6">
        <f t="shared" si="418"/>
        <v>0</v>
      </c>
      <c r="Q147" s="170"/>
      <c r="R147" s="1" t="s">
        <v>37</v>
      </c>
      <c r="T147" s="4">
        <f t="shared" ref="T147:AB147" si="419">T103*T136</f>
        <v>0</v>
      </c>
      <c r="U147" s="4">
        <f t="shared" si="419"/>
        <v>0</v>
      </c>
      <c r="V147" s="4">
        <f t="shared" si="419"/>
        <v>0</v>
      </c>
      <c r="W147" s="4">
        <f t="shared" si="419"/>
        <v>0</v>
      </c>
      <c r="X147" s="8">
        <f t="shared" si="419"/>
        <v>600</v>
      </c>
      <c r="Y147" s="8">
        <f t="shared" si="419"/>
        <v>640</v>
      </c>
      <c r="Z147" s="8">
        <f t="shared" si="419"/>
        <v>640</v>
      </c>
      <c r="AA147" s="8">
        <f t="shared" si="419"/>
        <v>27.905185958130573</v>
      </c>
      <c r="AB147" s="6">
        <f t="shared" si="419"/>
        <v>0</v>
      </c>
      <c r="AF147" s="170"/>
      <c r="AG147" s="1" t="s">
        <v>37</v>
      </c>
      <c r="AI147" s="4">
        <f t="shared" ref="AI147:AQ147" si="420">AI103*AI136</f>
        <v>0</v>
      </c>
      <c r="AJ147" s="4">
        <f t="shared" si="420"/>
        <v>0</v>
      </c>
      <c r="AK147" s="4">
        <f t="shared" si="420"/>
        <v>0</v>
      </c>
      <c r="AL147" s="4">
        <f t="shared" si="420"/>
        <v>0</v>
      </c>
      <c r="AM147" s="8">
        <f t="shared" si="420"/>
        <v>440</v>
      </c>
      <c r="AN147" s="8">
        <f t="shared" si="420"/>
        <v>480</v>
      </c>
      <c r="AO147" s="8">
        <f t="shared" si="420"/>
        <v>480</v>
      </c>
      <c r="AP147" s="8">
        <f t="shared" si="420"/>
        <v>14.545496945658101</v>
      </c>
      <c r="AQ147" s="6">
        <f t="shared" si="420"/>
        <v>0</v>
      </c>
      <c r="AU147" s="170"/>
      <c r="AV147" s="1" t="s">
        <v>37</v>
      </c>
      <c r="AX147" s="4">
        <f t="shared" ref="AX147:BF147" si="421">AX103*AX136</f>
        <v>0</v>
      </c>
      <c r="AY147" s="4">
        <f t="shared" si="421"/>
        <v>0</v>
      </c>
      <c r="AZ147" s="4">
        <f t="shared" si="421"/>
        <v>0</v>
      </c>
      <c r="BA147" s="4">
        <f t="shared" si="421"/>
        <v>0</v>
      </c>
      <c r="BB147" s="8">
        <f t="shared" si="421"/>
        <v>240</v>
      </c>
      <c r="BC147" s="8">
        <f t="shared" si="421"/>
        <v>280</v>
      </c>
      <c r="BD147" s="8">
        <f t="shared" si="421"/>
        <v>280</v>
      </c>
      <c r="BE147" s="8">
        <f t="shared" si="421"/>
        <v>-1.0276343327384438</v>
      </c>
      <c r="BF147" s="6">
        <f t="shared" si="421"/>
        <v>0</v>
      </c>
      <c r="BJ147" s="170"/>
      <c r="BK147" s="1" t="s">
        <v>37</v>
      </c>
      <c r="BM147" s="4">
        <f t="shared" ref="BM147:BU147" si="422">BM103*BM136</f>
        <v>0</v>
      </c>
      <c r="BN147" s="4">
        <f t="shared" si="422"/>
        <v>0</v>
      </c>
      <c r="BO147" s="4">
        <f t="shared" si="422"/>
        <v>0</v>
      </c>
      <c r="BP147" s="4">
        <f t="shared" si="422"/>
        <v>0</v>
      </c>
      <c r="BQ147" s="8">
        <f t="shared" si="422"/>
        <v>80</v>
      </c>
      <c r="BR147" s="8">
        <f t="shared" si="422"/>
        <v>120</v>
      </c>
      <c r="BS147" s="8">
        <f t="shared" si="422"/>
        <v>120</v>
      </c>
      <c r="BT147" s="8">
        <f t="shared" si="422"/>
        <v>-14.387323345210802</v>
      </c>
      <c r="BU147" s="6">
        <f t="shared" si="422"/>
        <v>0</v>
      </c>
      <c r="BY147" s="170"/>
      <c r="BZ147" s="1" t="s">
        <v>37</v>
      </c>
      <c r="CB147" s="4">
        <f t="shared" ref="CB147:CJ147" si="423">CB103*CB136</f>
        <v>0</v>
      </c>
      <c r="CC147" s="4">
        <f t="shared" si="423"/>
        <v>0</v>
      </c>
      <c r="CD147" s="4">
        <f t="shared" si="423"/>
        <v>0</v>
      </c>
      <c r="CE147" s="4">
        <f t="shared" si="423"/>
        <v>0</v>
      </c>
      <c r="CF147" s="8">
        <f t="shared" si="423"/>
        <v>80</v>
      </c>
      <c r="CG147" s="8">
        <f t="shared" si="423"/>
        <v>0</v>
      </c>
      <c r="CH147" s="8">
        <f t="shared" si="423"/>
        <v>0</v>
      </c>
      <c r="CI147" s="8">
        <f t="shared" si="423"/>
        <v>-24.031596775500304</v>
      </c>
      <c r="CJ147" s="6">
        <f t="shared" si="423"/>
        <v>0</v>
      </c>
      <c r="CN147" s="170"/>
      <c r="CO147" s="1" t="s">
        <v>37</v>
      </c>
      <c r="CQ147" s="4">
        <f t="shared" ref="CQ147:CY147" si="424">CQ103*CQ136</f>
        <v>0</v>
      </c>
      <c r="CR147" s="4">
        <f t="shared" si="424"/>
        <v>0</v>
      </c>
      <c r="CS147" s="4">
        <f t="shared" si="424"/>
        <v>0</v>
      </c>
      <c r="CT147" s="4">
        <f t="shared" si="424"/>
        <v>0</v>
      </c>
      <c r="CU147" s="8">
        <f t="shared" si="424"/>
        <v>0</v>
      </c>
      <c r="CV147" s="8">
        <f t="shared" si="424"/>
        <v>0</v>
      </c>
      <c r="CW147" s="8">
        <f t="shared" si="424"/>
        <v>-80</v>
      </c>
      <c r="CX147" s="8">
        <f t="shared" si="424"/>
        <v>-31.462427939865563</v>
      </c>
      <c r="CY147" s="6">
        <f t="shared" si="424"/>
        <v>0</v>
      </c>
      <c r="DC147" s="170"/>
      <c r="DD147" s="1" t="s">
        <v>37</v>
      </c>
      <c r="DF147" s="4">
        <f t="shared" ref="DF147:DN147" si="425">DF103*DF136</f>
        <v>0</v>
      </c>
      <c r="DG147" s="4">
        <f t="shared" si="425"/>
        <v>0</v>
      </c>
      <c r="DH147" s="4">
        <f t="shared" si="425"/>
        <v>0</v>
      </c>
      <c r="DI147" s="4">
        <f t="shared" si="425"/>
        <v>0</v>
      </c>
      <c r="DJ147" s="8">
        <f t="shared" si="425"/>
        <v>0</v>
      </c>
      <c r="DK147" s="8">
        <f t="shared" si="425"/>
        <v>-80</v>
      </c>
      <c r="DL147" s="8">
        <f t="shared" si="425"/>
        <v>-80</v>
      </c>
      <c r="DM147" s="8">
        <f t="shared" si="425"/>
        <v>-31.462427939865591</v>
      </c>
      <c r="DN147" s="6">
        <f t="shared" si="425"/>
        <v>0</v>
      </c>
      <c r="DR147" s="170"/>
      <c r="DS147" s="1" t="s">
        <v>37</v>
      </c>
      <c r="DU147" s="4">
        <f t="shared" ref="DU147:EC147" si="426">DU103*DU136</f>
        <v>0</v>
      </c>
      <c r="DV147" s="4">
        <f t="shared" si="426"/>
        <v>0</v>
      </c>
      <c r="DW147" s="4">
        <f t="shared" si="426"/>
        <v>0</v>
      </c>
      <c r="DX147" s="4">
        <f t="shared" si="426"/>
        <v>0</v>
      </c>
      <c r="DY147" s="8">
        <f t="shared" si="426"/>
        <v>40</v>
      </c>
      <c r="DZ147" s="8">
        <f t="shared" si="426"/>
        <v>80</v>
      </c>
      <c r="EA147" s="8">
        <f t="shared" si="426"/>
        <v>80</v>
      </c>
      <c r="EB147" s="8">
        <f t="shared" si="426"/>
        <v>-18.102738927393361</v>
      </c>
      <c r="EC147" s="6">
        <f t="shared" si="426"/>
        <v>0</v>
      </c>
      <c r="EG147" s="170"/>
      <c r="EH147" s="1" t="s">
        <v>37</v>
      </c>
      <c r="EJ147" s="4">
        <f t="shared" ref="EJ147:ER147" si="427">EJ103*EJ136</f>
        <v>0</v>
      </c>
      <c r="EK147" s="4">
        <f t="shared" si="427"/>
        <v>0</v>
      </c>
      <c r="EL147" s="4">
        <f t="shared" si="427"/>
        <v>0</v>
      </c>
      <c r="EM147" s="4">
        <f t="shared" si="427"/>
        <v>0</v>
      </c>
      <c r="EN147" s="8">
        <f t="shared" si="427"/>
        <v>240</v>
      </c>
      <c r="EO147" s="8">
        <f t="shared" si="427"/>
        <v>280</v>
      </c>
      <c r="EP147" s="8">
        <f t="shared" si="427"/>
        <v>280</v>
      </c>
      <c r="EQ147" s="8">
        <f t="shared" si="427"/>
        <v>-1.0276343327384438</v>
      </c>
      <c r="ER147" s="6">
        <f t="shared" si="427"/>
        <v>0</v>
      </c>
      <c r="EV147" s="170"/>
      <c r="EW147" s="1" t="s">
        <v>37</v>
      </c>
      <c r="EY147" s="4">
        <f t="shared" ref="EY147:FG147" si="428">EY103*EY136</f>
        <v>0</v>
      </c>
      <c r="EZ147" s="4">
        <f t="shared" si="428"/>
        <v>0</v>
      </c>
      <c r="FA147" s="4">
        <f t="shared" si="428"/>
        <v>0</v>
      </c>
      <c r="FB147" s="4">
        <f t="shared" si="428"/>
        <v>0</v>
      </c>
      <c r="FC147" s="8">
        <f t="shared" si="428"/>
        <v>520</v>
      </c>
      <c r="FD147" s="8">
        <f t="shared" si="428"/>
        <v>560</v>
      </c>
      <c r="FE147" s="8">
        <f t="shared" si="428"/>
        <v>560</v>
      </c>
      <c r="FF147" s="8">
        <f t="shared" si="428"/>
        <v>23.47830142628186</v>
      </c>
      <c r="FG147" s="6">
        <f t="shared" si="428"/>
        <v>0</v>
      </c>
      <c r="FK147" s="170"/>
      <c r="FL147" s="1" t="s">
        <v>37</v>
      </c>
      <c r="FN147" s="4">
        <f t="shared" ref="FN147:FV147" si="429">FN103*FN136</f>
        <v>0</v>
      </c>
      <c r="FO147" s="4">
        <f t="shared" si="429"/>
        <v>0</v>
      </c>
      <c r="FP147" s="4">
        <f t="shared" si="429"/>
        <v>0</v>
      </c>
      <c r="FQ147" s="4">
        <f t="shared" si="429"/>
        <v>0</v>
      </c>
      <c r="FR147" s="8">
        <f t="shared" si="429"/>
        <v>640</v>
      </c>
      <c r="FS147" s="8">
        <f t="shared" si="429"/>
        <v>680</v>
      </c>
      <c r="FT147" s="8">
        <f t="shared" si="429"/>
        <v>680</v>
      </c>
      <c r="FU147" s="8">
        <f t="shared" si="429"/>
        <v>33.122574856571305</v>
      </c>
      <c r="FV147" s="6">
        <f t="shared" si="429"/>
        <v>0</v>
      </c>
      <c r="FZ147" s="167"/>
    </row>
    <row r="148" spans="2:182" x14ac:dyDescent="0.2">
      <c r="B148" s="170"/>
      <c r="C148" s="1" t="s">
        <v>38</v>
      </c>
      <c r="E148" s="4">
        <f t="shared" ref="E148:M148" si="430">E104*E137</f>
        <v>0</v>
      </c>
      <c r="F148" s="4">
        <f t="shared" si="430"/>
        <v>0</v>
      </c>
      <c r="G148" s="4">
        <f t="shared" si="430"/>
        <v>0</v>
      </c>
      <c r="H148" s="4">
        <f t="shared" si="430"/>
        <v>0</v>
      </c>
      <c r="I148" s="8">
        <f t="shared" si="430"/>
        <v>0</v>
      </c>
      <c r="J148" s="8">
        <f t="shared" si="430"/>
        <v>36</v>
      </c>
      <c r="K148" s="8">
        <f t="shared" si="430"/>
        <v>180</v>
      </c>
      <c r="L148" s="8">
        <f t="shared" si="430"/>
        <v>33.83404380623756</v>
      </c>
      <c r="M148" s="6">
        <f t="shared" si="430"/>
        <v>0</v>
      </c>
      <c r="Q148" s="170"/>
      <c r="R148" s="1" t="s">
        <v>38</v>
      </c>
      <c r="T148" s="4">
        <f t="shared" ref="T148:AB148" si="431">T104*T137</f>
        <v>0</v>
      </c>
      <c r="U148" s="4">
        <f t="shared" si="431"/>
        <v>0</v>
      </c>
      <c r="V148" s="4">
        <f t="shared" si="431"/>
        <v>0</v>
      </c>
      <c r="W148" s="4">
        <f t="shared" si="431"/>
        <v>0</v>
      </c>
      <c r="X148" s="8">
        <f t="shared" si="431"/>
        <v>0</v>
      </c>
      <c r="Y148" s="8">
        <f t="shared" si="431"/>
        <v>32</v>
      </c>
      <c r="Z148" s="8">
        <f t="shared" si="431"/>
        <v>160</v>
      </c>
      <c r="AA148" s="8">
        <f t="shared" si="431"/>
        <v>27.905185958130573</v>
      </c>
      <c r="AB148" s="6">
        <f t="shared" si="431"/>
        <v>0</v>
      </c>
      <c r="AF148" s="170"/>
      <c r="AG148" s="1" t="s">
        <v>38</v>
      </c>
      <c r="AI148" s="4">
        <f t="shared" ref="AI148:AQ148" si="432">AI104*AI137</f>
        <v>0</v>
      </c>
      <c r="AJ148" s="4">
        <f t="shared" si="432"/>
        <v>0</v>
      </c>
      <c r="AK148" s="4">
        <f t="shared" si="432"/>
        <v>0</v>
      </c>
      <c r="AL148" s="4">
        <f t="shared" si="432"/>
        <v>0</v>
      </c>
      <c r="AM148" s="8">
        <f t="shared" si="432"/>
        <v>0</v>
      </c>
      <c r="AN148" s="8">
        <f t="shared" si="432"/>
        <v>24</v>
      </c>
      <c r="AO148" s="8">
        <f t="shared" si="432"/>
        <v>120</v>
      </c>
      <c r="AP148" s="8">
        <f t="shared" si="432"/>
        <v>14.545496945658101</v>
      </c>
      <c r="AQ148" s="6">
        <f t="shared" si="432"/>
        <v>0</v>
      </c>
      <c r="AU148" s="170"/>
      <c r="AV148" s="1" t="s">
        <v>38</v>
      </c>
      <c r="AX148" s="4">
        <f t="shared" ref="AX148:BF148" si="433">AX104*AX137</f>
        <v>0</v>
      </c>
      <c r="AY148" s="4">
        <f t="shared" si="433"/>
        <v>0</v>
      </c>
      <c r="AZ148" s="4">
        <f t="shared" si="433"/>
        <v>0</v>
      </c>
      <c r="BA148" s="4">
        <f t="shared" si="433"/>
        <v>0</v>
      </c>
      <c r="BB148" s="8">
        <f t="shared" si="433"/>
        <v>0</v>
      </c>
      <c r="BC148" s="8">
        <f t="shared" si="433"/>
        <v>14</v>
      </c>
      <c r="BD148" s="8">
        <f t="shared" si="433"/>
        <v>70</v>
      </c>
      <c r="BE148" s="8">
        <f t="shared" si="433"/>
        <v>-1.0276343327384438</v>
      </c>
      <c r="BF148" s="6">
        <f t="shared" si="433"/>
        <v>0</v>
      </c>
      <c r="BJ148" s="170"/>
      <c r="BK148" s="1" t="s">
        <v>38</v>
      </c>
      <c r="BM148" s="4">
        <f t="shared" ref="BM148:BU148" si="434">BM104*BM137</f>
        <v>0</v>
      </c>
      <c r="BN148" s="4">
        <f t="shared" si="434"/>
        <v>0</v>
      </c>
      <c r="BO148" s="4">
        <f t="shared" si="434"/>
        <v>0</v>
      </c>
      <c r="BP148" s="4">
        <f t="shared" si="434"/>
        <v>0</v>
      </c>
      <c r="BQ148" s="8">
        <f t="shared" si="434"/>
        <v>0</v>
      </c>
      <c r="BR148" s="8">
        <f t="shared" si="434"/>
        <v>6</v>
      </c>
      <c r="BS148" s="8">
        <f t="shared" si="434"/>
        <v>30</v>
      </c>
      <c r="BT148" s="8">
        <f t="shared" si="434"/>
        <v>-14.387323345210802</v>
      </c>
      <c r="BU148" s="6">
        <f t="shared" si="434"/>
        <v>0</v>
      </c>
      <c r="BY148" s="170"/>
      <c r="BZ148" s="1" t="s">
        <v>38</v>
      </c>
      <c r="CB148" s="4">
        <f t="shared" ref="CB148:CJ148" si="435">CB104*CB137</f>
        <v>0</v>
      </c>
      <c r="CC148" s="4">
        <f t="shared" si="435"/>
        <v>0</v>
      </c>
      <c r="CD148" s="4">
        <f t="shared" si="435"/>
        <v>0</v>
      </c>
      <c r="CE148" s="4">
        <f t="shared" si="435"/>
        <v>0</v>
      </c>
      <c r="CF148" s="8">
        <f t="shared" si="435"/>
        <v>0</v>
      </c>
      <c r="CG148" s="8">
        <f t="shared" si="435"/>
        <v>0</v>
      </c>
      <c r="CH148" s="8">
        <f t="shared" si="435"/>
        <v>0</v>
      </c>
      <c r="CI148" s="8">
        <f t="shared" si="435"/>
        <v>-24.031596775500304</v>
      </c>
      <c r="CJ148" s="6">
        <f t="shared" si="435"/>
        <v>0</v>
      </c>
      <c r="CN148" s="170"/>
      <c r="CO148" s="1" t="s">
        <v>38</v>
      </c>
      <c r="CQ148" s="4">
        <f t="shared" ref="CQ148:CY148" si="436">CQ104*CQ137</f>
        <v>0</v>
      </c>
      <c r="CR148" s="4">
        <f t="shared" si="436"/>
        <v>0</v>
      </c>
      <c r="CS148" s="4">
        <f t="shared" si="436"/>
        <v>0</v>
      </c>
      <c r="CT148" s="4">
        <f t="shared" si="436"/>
        <v>0</v>
      </c>
      <c r="CU148" s="8">
        <f t="shared" si="436"/>
        <v>0</v>
      </c>
      <c r="CV148" s="8">
        <f t="shared" si="436"/>
        <v>0</v>
      </c>
      <c r="CW148" s="8">
        <f t="shared" si="436"/>
        <v>-20</v>
      </c>
      <c r="CX148" s="8">
        <f t="shared" si="436"/>
        <v>-31.462427939865563</v>
      </c>
      <c r="CY148" s="6">
        <f t="shared" si="436"/>
        <v>0</v>
      </c>
      <c r="DC148" s="170"/>
      <c r="DD148" s="1" t="s">
        <v>38</v>
      </c>
      <c r="DF148" s="4">
        <f t="shared" ref="DF148:DN148" si="437">DF104*DF137</f>
        <v>0</v>
      </c>
      <c r="DG148" s="4">
        <f t="shared" si="437"/>
        <v>0</v>
      </c>
      <c r="DH148" s="4">
        <f t="shared" si="437"/>
        <v>0</v>
      </c>
      <c r="DI148" s="4">
        <f t="shared" si="437"/>
        <v>0</v>
      </c>
      <c r="DJ148" s="8">
        <f t="shared" si="437"/>
        <v>0</v>
      </c>
      <c r="DK148" s="8">
        <f t="shared" si="437"/>
        <v>-4</v>
      </c>
      <c r="DL148" s="8">
        <f t="shared" si="437"/>
        <v>-20</v>
      </c>
      <c r="DM148" s="8">
        <f t="shared" si="437"/>
        <v>-31.462427939865591</v>
      </c>
      <c r="DN148" s="6">
        <f t="shared" si="437"/>
        <v>0</v>
      </c>
      <c r="DR148" s="170"/>
      <c r="DS148" s="1" t="s">
        <v>38</v>
      </c>
      <c r="DU148" s="4">
        <f t="shared" ref="DU148:EC148" si="438">DU104*DU137</f>
        <v>0</v>
      </c>
      <c r="DV148" s="4">
        <f t="shared" si="438"/>
        <v>0</v>
      </c>
      <c r="DW148" s="4">
        <f t="shared" si="438"/>
        <v>0</v>
      </c>
      <c r="DX148" s="4">
        <f t="shared" si="438"/>
        <v>0</v>
      </c>
      <c r="DY148" s="8">
        <f t="shared" si="438"/>
        <v>0</v>
      </c>
      <c r="DZ148" s="8">
        <f t="shared" si="438"/>
        <v>4</v>
      </c>
      <c r="EA148" s="8">
        <f t="shared" si="438"/>
        <v>20</v>
      </c>
      <c r="EB148" s="8">
        <f t="shared" si="438"/>
        <v>-18.102738927393361</v>
      </c>
      <c r="EC148" s="6">
        <f t="shared" si="438"/>
        <v>0</v>
      </c>
      <c r="EG148" s="170"/>
      <c r="EH148" s="1" t="s">
        <v>38</v>
      </c>
      <c r="EJ148" s="4">
        <f t="shared" ref="EJ148:ER148" si="439">EJ104*EJ137</f>
        <v>0</v>
      </c>
      <c r="EK148" s="4">
        <f t="shared" si="439"/>
        <v>0</v>
      </c>
      <c r="EL148" s="4">
        <f t="shared" si="439"/>
        <v>0</v>
      </c>
      <c r="EM148" s="4">
        <f t="shared" si="439"/>
        <v>0</v>
      </c>
      <c r="EN148" s="8">
        <f t="shared" si="439"/>
        <v>0</v>
      </c>
      <c r="EO148" s="8">
        <f t="shared" si="439"/>
        <v>14</v>
      </c>
      <c r="EP148" s="8">
        <f t="shared" si="439"/>
        <v>70</v>
      </c>
      <c r="EQ148" s="8">
        <f t="shared" si="439"/>
        <v>-1.0276343327384438</v>
      </c>
      <c r="ER148" s="6">
        <f t="shared" si="439"/>
        <v>0</v>
      </c>
      <c r="EV148" s="170"/>
      <c r="EW148" s="1" t="s">
        <v>38</v>
      </c>
      <c r="EY148" s="4">
        <f t="shared" ref="EY148:FG148" si="440">EY104*EY137</f>
        <v>0</v>
      </c>
      <c r="EZ148" s="4">
        <f t="shared" si="440"/>
        <v>0</v>
      </c>
      <c r="FA148" s="4">
        <f t="shared" si="440"/>
        <v>0</v>
      </c>
      <c r="FB148" s="4">
        <f t="shared" si="440"/>
        <v>0</v>
      </c>
      <c r="FC148" s="8">
        <f t="shared" si="440"/>
        <v>0</v>
      </c>
      <c r="FD148" s="8">
        <f t="shared" si="440"/>
        <v>28</v>
      </c>
      <c r="FE148" s="8">
        <f t="shared" si="440"/>
        <v>140</v>
      </c>
      <c r="FF148" s="8">
        <f t="shared" si="440"/>
        <v>23.47830142628186</v>
      </c>
      <c r="FG148" s="6">
        <f t="shared" si="440"/>
        <v>0</v>
      </c>
      <c r="FK148" s="170"/>
      <c r="FL148" s="1" t="s">
        <v>38</v>
      </c>
      <c r="FN148" s="4">
        <f t="shared" ref="FN148:FV148" si="441">FN104*FN137</f>
        <v>0</v>
      </c>
      <c r="FO148" s="4">
        <f t="shared" si="441"/>
        <v>0</v>
      </c>
      <c r="FP148" s="4">
        <f t="shared" si="441"/>
        <v>0</v>
      </c>
      <c r="FQ148" s="4">
        <f t="shared" si="441"/>
        <v>0</v>
      </c>
      <c r="FR148" s="8">
        <f t="shared" si="441"/>
        <v>0</v>
      </c>
      <c r="FS148" s="8">
        <f t="shared" si="441"/>
        <v>34</v>
      </c>
      <c r="FT148" s="8">
        <f t="shared" si="441"/>
        <v>170</v>
      </c>
      <c r="FU148" s="8">
        <f t="shared" si="441"/>
        <v>33.122574856571305</v>
      </c>
      <c r="FV148" s="6">
        <f t="shared" si="441"/>
        <v>0</v>
      </c>
      <c r="FZ148" s="167"/>
    </row>
    <row r="149" spans="2:182" x14ac:dyDescent="0.2">
      <c r="B149" s="170"/>
      <c r="C149" s="1" t="s">
        <v>20</v>
      </c>
      <c r="E149" s="8">
        <f t="shared" ref="E149:M149" si="442">E105*E138</f>
        <v>-952</v>
      </c>
      <c r="F149" s="8">
        <f t="shared" si="442"/>
        <v>-530.4</v>
      </c>
      <c r="G149" s="8">
        <f t="shared" si="442"/>
        <v>-680</v>
      </c>
      <c r="H149" s="8">
        <f t="shared" si="442"/>
        <v>0</v>
      </c>
      <c r="I149" s="7">
        <f t="shared" si="442"/>
        <v>0</v>
      </c>
      <c r="J149" s="7">
        <f t="shared" si="442"/>
        <v>90</v>
      </c>
      <c r="K149" s="7">
        <f t="shared" si="442"/>
        <v>0</v>
      </c>
      <c r="L149" s="7">
        <f t="shared" si="442"/>
        <v>0</v>
      </c>
      <c r="M149" s="6">
        <f t="shared" si="442"/>
        <v>0</v>
      </c>
      <c r="Q149" s="170"/>
      <c r="R149" s="1" t="s">
        <v>20</v>
      </c>
      <c r="T149" s="8">
        <f t="shared" ref="T149:AB149" si="443">T105*T138</f>
        <v>-840</v>
      </c>
      <c r="U149" s="8">
        <f t="shared" si="443"/>
        <v>-468</v>
      </c>
      <c r="V149" s="8">
        <f t="shared" si="443"/>
        <v>-600</v>
      </c>
      <c r="W149" s="8">
        <f t="shared" si="443"/>
        <v>0</v>
      </c>
      <c r="X149" s="7">
        <f t="shared" si="443"/>
        <v>0</v>
      </c>
      <c r="Y149" s="7">
        <f t="shared" si="443"/>
        <v>90</v>
      </c>
      <c r="Z149" s="7">
        <f t="shared" si="443"/>
        <v>0</v>
      </c>
      <c r="AA149" s="7">
        <f t="shared" si="443"/>
        <v>0</v>
      </c>
      <c r="AB149" s="6">
        <f t="shared" si="443"/>
        <v>0</v>
      </c>
      <c r="AF149" s="170"/>
      <c r="AG149" s="1" t="s">
        <v>20</v>
      </c>
      <c r="AI149" s="8">
        <f t="shared" ref="AI149:AQ149" si="444">AI105*AI138</f>
        <v>-616</v>
      </c>
      <c r="AJ149" s="8">
        <f t="shared" si="444"/>
        <v>-343.2</v>
      </c>
      <c r="AK149" s="8">
        <f t="shared" si="444"/>
        <v>-440</v>
      </c>
      <c r="AL149" s="8">
        <f t="shared" si="444"/>
        <v>0</v>
      </c>
      <c r="AM149" s="7">
        <f t="shared" si="444"/>
        <v>0</v>
      </c>
      <c r="AN149" s="7">
        <f t="shared" si="444"/>
        <v>90</v>
      </c>
      <c r="AO149" s="7">
        <f t="shared" si="444"/>
        <v>0</v>
      </c>
      <c r="AP149" s="7">
        <f t="shared" si="444"/>
        <v>0</v>
      </c>
      <c r="AQ149" s="6">
        <f t="shared" si="444"/>
        <v>0</v>
      </c>
      <c r="AU149" s="170"/>
      <c r="AV149" s="1" t="s">
        <v>20</v>
      </c>
      <c r="AX149" s="8">
        <f t="shared" ref="AX149:BF149" si="445">AX105*AX138</f>
        <v>-336</v>
      </c>
      <c r="AY149" s="8">
        <f t="shared" si="445"/>
        <v>-187.2</v>
      </c>
      <c r="AZ149" s="8">
        <f t="shared" si="445"/>
        <v>-240</v>
      </c>
      <c r="BA149" s="8">
        <f t="shared" si="445"/>
        <v>0</v>
      </c>
      <c r="BB149" s="7">
        <f t="shared" si="445"/>
        <v>0</v>
      </c>
      <c r="BC149" s="7">
        <f t="shared" si="445"/>
        <v>90</v>
      </c>
      <c r="BD149" s="7">
        <f t="shared" si="445"/>
        <v>0</v>
      </c>
      <c r="BE149" s="7">
        <f t="shared" si="445"/>
        <v>0</v>
      </c>
      <c r="BF149" s="6">
        <f t="shared" si="445"/>
        <v>0</v>
      </c>
      <c r="BJ149" s="170"/>
      <c r="BK149" s="1" t="s">
        <v>20</v>
      </c>
      <c r="BM149" s="8">
        <f t="shared" ref="BM149:BU149" si="446">BM105*BM138</f>
        <v>-112</v>
      </c>
      <c r="BN149" s="8">
        <f t="shared" si="446"/>
        <v>-62.4</v>
      </c>
      <c r="BO149" s="8">
        <f t="shared" si="446"/>
        <v>-80</v>
      </c>
      <c r="BP149" s="8">
        <f t="shared" si="446"/>
        <v>0</v>
      </c>
      <c r="BQ149" s="7">
        <f t="shared" si="446"/>
        <v>0</v>
      </c>
      <c r="BR149" s="7">
        <f t="shared" si="446"/>
        <v>90</v>
      </c>
      <c r="BS149" s="7">
        <f t="shared" si="446"/>
        <v>0</v>
      </c>
      <c r="BT149" s="7">
        <f t="shared" si="446"/>
        <v>0</v>
      </c>
      <c r="BU149" s="6">
        <f t="shared" si="446"/>
        <v>0</v>
      </c>
      <c r="BY149" s="170"/>
      <c r="BZ149" s="1" t="s">
        <v>20</v>
      </c>
      <c r="CB149" s="8">
        <f t="shared" ref="CB149:CJ149" si="447">CB105*CB138</f>
        <v>-112</v>
      </c>
      <c r="CC149" s="8">
        <f t="shared" si="447"/>
        <v>-62.4</v>
      </c>
      <c r="CD149" s="8">
        <f t="shared" si="447"/>
        <v>-80</v>
      </c>
      <c r="CE149" s="8">
        <f t="shared" si="447"/>
        <v>0</v>
      </c>
      <c r="CF149" s="7">
        <f t="shared" si="447"/>
        <v>0</v>
      </c>
      <c r="CG149" s="7">
        <f t="shared" si="447"/>
        <v>-180</v>
      </c>
      <c r="CH149" s="7">
        <f t="shared" si="447"/>
        <v>0</v>
      </c>
      <c r="CI149" s="7">
        <f t="shared" si="447"/>
        <v>0</v>
      </c>
      <c r="CJ149" s="6">
        <f t="shared" si="447"/>
        <v>0</v>
      </c>
      <c r="CN149" s="170"/>
      <c r="CO149" s="1" t="s">
        <v>20</v>
      </c>
      <c r="CQ149" s="8">
        <f t="shared" ref="CQ149:CY149" si="448">CQ105*CQ138</f>
        <v>0</v>
      </c>
      <c r="CR149" s="8">
        <f t="shared" si="448"/>
        <v>0</v>
      </c>
      <c r="CS149" s="8">
        <f t="shared" si="448"/>
        <v>0</v>
      </c>
      <c r="CT149" s="8">
        <f t="shared" si="448"/>
        <v>0</v>
      </c>
      <c r="CU149" s="7">
        <f t="shared" si="448"/>
        <v>0</v>
      </c>
      <c r="CV149" s="7">
        <f t="shared" si="448"/>
        <v>0</v>
      </c>
      <c r="CW149" s="7">
        <f t="shared" si="448"/>
        <v>0</v>
      </c>
      <c r="CX149" s="7">
        <f t="shared" si="448"/>
        <v>0</v>
      </c>
      <c r="CY149" s="6">
        <f t="shared" si="448"/>
        <v>0</v>
      </c>
      <c r="DC149" s="170"/>
      <c r="DD149" s="1" t="s">
        <v>20</v>
      </c>
      <c r="DF149" s="8">
        <f t="shared" ref="DF149:DN149" si="449">DF105*DF138</f>
        <v>0</v>
      </c>
      <c r="DG149" s="8">
        <f t="shared" si="449"/>
        <v>0</v>
      </c>
      <c r="DH149" s="8">
        <f t="shared" si="449"/>
        <v>0</v>
      </c>
      <c r="DI149" s="8">
        <f t="shared" si="449"/>
        <v>0</v>
      </c>
      <c r="DJ149" s="7">
        <f t="shared" si="449"/>
        <v>0</v>
      </c>
      <c r="DK149" s="7">
        <f t="shared" si="449"/>
        <v>-180</v>
      </c>
      <c r="DL149" s="7">
        <f t="shared" si="449"/>
        <v>0</v>
      </c>
      <c r="DM149" s="7">
        <f t="shared" si="449"/>
        <v>0</v>
      </c>
      <c r="DN149" s="6">
        <f t="shared" si="449"/>
        <v>0</v>
      </c>
      <c r="DR149" s="170"/>
      <c r="DS149" s="1" t="s">
        <v>20</v>
      </c>
      <c r="DU149" s="8">
        <f t="shared" ref="DU149:EC149" si="450">DU105*DU138</f>
        <v>-56</v>
      </c>
      <c r="DV149" s="8">
        <f t="shared" si="450"/>
        <v>-31.2</v>
      </c>
      <c r="DW149" s="8">
        <f t="shared" si="450"/>
        <v>-40</v>
      </c>
      <c r="DX149" s="8">
        <f t="shared" si="450"/>
        <v>0</v>
      </c>
      <c r="DY149" s="7">
        <f t="shared" si="450"/>
        <v>0</v>
      </c>
      <c r="DZ149" s="7">
        <f t="shared" si="450"/>
        <v>90</v>
      </c>
      <c r="EA149" s="7">
        <f t="shared" si="450"/>
        <v>0</v>
      </c>
      <c r="EB149" s="7">
        <f t="shared" si="450"/>
        <v>0</v>
      </c>
      <c r="EC149" s="6">
        <f t="shared" si="450"/>
        <v>0</v>
      </c>
      <c r="EG149" s="170"/>
      <c r="EH149" s="1" t="s">
        <v>20</v>
      </c>
      <c r="EJ149" s="8">
        <f t="shared" ref="EJ149:ER149" si="451">EJ105*EJ138</f>
        <v>-336</v>
      </c>
      <c r="EK149" s="8">
        <f t="shared" si="451"/>
        <v>-187.2</v>
      </c>
      <c r="EL149" s="8">
        <f t="shared" si="451"/>
        <v>-240</v>
      </c>
      <c r="EM149" s="8">
        <f t="shared" si="451"/>
        <v>0</v>
      </c>
      <c r="EN149" s="7">
        <f t="shared" si="451"/>
        <v>0</v>
      </c>
      <c r="EO149" s="7">
        <f t="shared" si="451"/>
        <v>90</v>
      </c>
      <c r="EP149" s="7">
        <f t="shared" si="451"/>
        <v>0</v>
      </c>
      <c r="EQ149" s="7">
        <f t="shared" si="451"/>
        <v>0</v>
      </c>
      <c r="ER149" s="6">
        <f t="shared" si="451"/>
        <v>0</v>
      </c>
      <c r="EV149" s="170"/>
      <c r="EW149" s="1" t="s">
        <v>20</v>
      </c>
      <c r="EY149" s="8">
        <f t="shared" ref="EY149:FG149" si="452">EY105*EY138</f>
        <v>-728</v>
      </c>
      <c r="EZ149" s="8">
        <f t="shared" si="452"/>
        <v>-405.59999999999997</v>
      </c>
      <c r="FA149" s="8">
        <f t="shared" si="452"/>
        <v>-520</v>
      </c>
      <c r="FB149" s="8">
        <f t="shared" si="452"/>
        <v>0</v>
      </c>
      <c r="FC149" s="7">
        <f t="shared" si="452"/>
        <v>0</v>
      </c>
      <c r="FD149" s="7">
        <f t="shared" si="452"/>
        <v>90</v>
      </c>
      <c r="FE149" s="7">
        <f t="shared" si="452"/>
        <v>0</v>
      </c>
      <c r="FF149" s="7">
        <f t="shared" si="452"/>
        <v>0</v>
      </c>
      <c r="FG149" s="6">
        <f t="shared" si="452"/>
        <v>0</v>
      </c>
      <c r="FK149" s="170"/>
      <c r="FL149" s="1" t="s">
        <v>20</v>
      </c>
      <c r="FN149" s="8">
        <f t="shared" ref="FN149:FV149" si="453">FN105*FN138</f>
        <v>-896</v>
      </c>
      <c r="FO149" s="8">
        <f t="shared" si="453"/>
        <v>-499.2</v>
      </c>
      <c r="FP149" s="8">
        <f t="shared" si="453"/>
        <v>-640</v>
      </c>
      <c r="FQ149" s="8">
        <f t="shared" si="453"/>
        <v>0</v>
      </c>
      <c r="FR149" s="7">
        <f t="shared" si="453"/>
        <v>0</v>
      </c>
      <c r="FS149" s="7">
        <f t="shared" si="453"/>
        <v>90</v>
      </c>
      <c r="FT149" s="7">
        <f t="shared" si="453"/>
        <v>0</v>
      </c>
      <c r="FU149" s="7">
        <f t="shared" si="453"/>
        <v>0</v>
      </c>
      <c r="FV149" s="6">
        <f t="shared" si="453"/>
        <v>0</v>
      </c>
      <c r="FZ149" s="167"/>
    </row>
    <row r="150" spans="2:182" x14ac:dyDescent="0.2">
      <c r="B150" s="170"/>
      <c r="C150" s="1" t="s">
        <v>21</v>
      </c>
      <c r="E150" s="8">
        <f t="shared" ref="E150:M150" si="454">E106*E139</f>
        <v>-2520</v>
      </c>
      <c r="F150" s="8">
        <f t="shared" si="454"/>
        <v>0</v>
      </c>
      <c r="G150" s="8">
        <f t="shared" si="454"/>
        <v>-720</v>
      </c>
      <c r="H150" s="8">
        <f t="shared" si="454"/>
        <v>-36</v>
      </c>
      <c r="I150" s="7">
        <f t="shared" si="454"/>
        <v>-90</v>
      </c>
      <c r="J150" s="7">
        <f t="shared" si="454"/>
        <v>0</v>
      </c>
      <c r="K150" s="7">
        <f t="shared" si="454"/>
        <v>0</v>
      </c>
      <c r="L150" s="7">
        <f t="shared" si="454"/>
        <v>0</v>
      </c>
      <c r="M150" s="6">
        <f t="shared" si="454"/>
        <v>0</v>
      </c>
      <c r="Q150" s="170"/>
      <c r="R150" s="1" t="s">
        <v>21</v>
      </c>
      <c r="T150" s="8">
        <f t="shared" ref="T150:AB150" si="455">T106*T139</f>
        <v>-2240</v>
      </c>
      <c r="U150" s="8">
        <f t="shared" si="455"/>
        <v>0</v>
      </c>
      <c r="V150" s="8">
        <f t="shared" si="455"/>
        <v>-640</v>
      </c>
      <c r="W150" s="8">
        <f t="shared" si="455"/>
        <v>-32</v>
      </c>
      <c r="X150" s="7">
        <f t="shared" si="455"/>
        <v>-90</v>
      </c>
      <c r="Y150" s="7">
        <f t="shared" si="455"/>
        <v>0</v>
      </c>
      <c r="Z150" s="7">
        <f t="shared" si="455"/>
        <v>0</v>
      </c>
      <c r="AA150" s="7">
        <f t="shared" si="455"/>
        <v>0</v>
      </c>
      <c r="AB150" s="6">
        <f t="shared" si="455"/>
        <v>0</v>
      </c>
      <c r="AF150" s="170"/>
      <c r="AG150" s="1" t="s">
        <v>21</v>
      </c>
      <c r="AI150" s="8">
        <f t="shared" ref="AI150:AQ150" si="456">AI106*AI139</f>
        <v>-1680</v>
      </c>
      <c r="AJ150" s="8">
        <f t="shared" si="456"/>
        <v>0</v>
      </c>
      <c r="AK150" s="8">
        <f t="shared" si="456"/>
        <v>-480</v>
      </c>
      <c r="AL150" s="8">
        <f t="shared" si="456"/>
        <v>-24</v>
      </c>
      <c r="AM150" s="7">
        <f t="shared" si="456"/>
        <v>-90</v>
      </c>
      <c r="AN150" s="7">
        <f t="shared" si="456"/>
        <v>0</v>
      </c>
      <c r="AO150" s="7">
        <f t="shared" si="456"/>
        <v>0</v>
      </c>
      <c r="AP150" s="7">
        <f t="shared" si="456"/>
        <v>0</v>
      </c>
      <c r="AQ150" s="6">
        <f t="shared" si="456"/>
        <v>0</v>
      </c>
      <c r="AU150" s="170"/>
      <c r="AV150" s="1" t="s">
        <v>21</v>
      </c>
      <c r="AX150" s="8">
        <f t="shared" ref="AX150:BF150" si="457">AX106*AX139</f>
        <v>-980</v>
      </c>
      <c r="AY150" s="8">
        <f t="shared" si="457"/>
        <v>0</v>
      </c>
      <c r="AZ150" s="8">
        <f t="shared" si="457"/>
        <v>-280</v>
      </c>
      <c r="BA150" s="8">
        <f t="shared" si="457"/>
        <v>-14</v>
      </c>
      <c r="BB150" s="7">
        <f t="shared" si="457"/>
        <v>-90</v>
      </c>
      <c r="BC150" s="7">
        <f t="shared" si="457"/>
        <v>0</v>
      </c>
      <c r="BD150" s="7">
        <f t="shared" si="457"/>
        <v>0</v>
      </c>
      <c r="BE150" s="7">
        <f t="shared" si="457"/>
        <v>0</v>
      </c>
      <c r="BF150" s="6">
        <f t="shared" si="457"/>
        <v>0</v>
      </c>
      <c r="BJ150" s="170"/>
      <c r="BK150" s="1" t="s">
        <v>21</v>
      </c>
      <c r="BM150" s="8">
        <f t="shared" ref="BM150:BU150" si="458">BM106*BM139</f>
        <v>-420</v>
      </c>
      <c r="BN150" s="8">
        <f t="shared" si="458"/>
        <v>0</v>
      </c>
      <c r="BO150" s="8">
        <f t="shared" si="458"/>
        <v>-120</v>
      </c>
      <c r="BP150" s="8">
        <f t="shared" si="458"/>
        <v>-6</v>
      </c>
      <c r="BQ150" s="7">
        <f t="shared" si="458"/>
        <v>-90</v>
      </c>
      <c r="BR150" s="7">
        <f t="shared" si="458"/>
        <v>0</v>
      </c>
      <c r="BS150" s="7">
        <f t="shared" si="458"/>
        <v>0</v>
      </c>
      <c r="BT150" s="7">
        <f t="shared" si="458"/>
        <v>0</v>
      </c>
      <c r="BU150" s="6">
        <f t="shared" si="458"/>
        <v>0</v>
      </c>
      <c r="BY150" s="170"/>
      <c r="BZ150" s="1" t="s">
        <v>21</v>
      </c>
      <c r="CB150" s="8">
        <f t="shared" ref="CB150:CJ150" si="459">CB106*CB139</f>
        <v>0</v>
      </c>
      <c r="CC150" s="8">
        <f t="shared" si="459"/>
        <v>0</v>
      </c>
      <c r="CD150" s="8">
        <f t="shared" si="459"/>
        <v>0</v>
      </c>
      <c r="CE150" s="8">
        <f t="shared" si="459"/>
        <v>0</v>
      </c>
      <c r="CF150" s="7">
        <f t="shared" si="459"/>
        <v>180</v>
      </c>
      <c r="CG150" s="7">
        <f t="shared" si="459"/>
        <v>0</v>
      </c>
      <c r="CH150" s="7">
        <f t="shared" si="459"/>
        <v>0</v>
      </c>
      <c r="CI150" s="7">
        <f t="shared" si="459"/>
        <v>0</v>
      </c>
      <c r="CJ150" s="6">
        <f t="shared" si="459"/>
        <v>0</v>
      </c>
      <c r="CN150" s="170"/>
      <c r="CO150" s="1" t="s">
        <v>21</v>
      </c>
      <c r="CQ150" s="8">
        <f t="shared" ref="CQ150:CY150" si="460">CQ106*CQ139</f>
        <v>0</v>
      </c>
      <c r="CR150" s="8">
        <f t="shared" si="460"/>
        <v>0</v>
      </c>
      <c r="CS150" s="8">
        <f t="shared" si="460"/>
        <v>0</v>
      </c>
      <c r="CT150" s="8">
        <f t="shared" si="460"/>
        <v>0</v>
      </c>
      <c r="CU150" s="7">
        <f t="shared" si="460"/>
        <v>0</v>
      </c>
      <c r="CV150" s="7">
        <f t="shared" si="460"/>
        <v>0</v>
      </c>
      <c r="CW150" s="7">
        <f t="shared" si="460"/>
        <v>-180</v>
      </c>
      <c r="CX150" s="7">
        <f t="shared" si="460"/>
        <v>0</v>
      </c>
      <c r="CY150" s="6">
        <f t="shared" si="460"/>
        <v>0</v>
      </c>
      <c r="DC150" s="170"/>
      <c r="DD150" s="1" t="s">
        <v>21</v>
      </c>
      <c r="DF150" s="8">
        <f t="shared" ref="DF150:DN150" si="461">DF106*DF139</f>
        <v>280</v>
      </c>
      <c r="DG150" s="8">
        <f t="shared" si="461"/>
        <v>0</v>
      </c>
      <c r="DH150" s="8">
        <f t="shared" si="461"/>
        <v>80</v>
      </c>
      <c r="DI150" s="8">
        <f t="shared" si="461"/>
        <v>4</v>
      </c>
      <c r="DJ150" s="7">
        <f t="shared" si="461"/>
        <v>180</v>
      </c>
      <c r="DK150" s="7">
        <f t="shared" si="461"/>
        <v>0</v>
      </c>
      <c r="DL150" s="7">
        <f t="shared" si="461"/>
        <v>0</v>
      </c>
      <c r="DM150" s="7">
        <f t="shared" si="461"/>
        <v>0</v>
      </c>
      <c r="DN150" s="6">
        <f t="shared" si="461"/>
        <v>0</v>
      </c>
      <c r="DR150" s="170"/>
      <c r="DS150" s="1" t="s">
        <v>21</v>
      </c>
      <c r="DU150" s="8">
        <f t="shared" ref="DU150:EC150" si="462">DU106*DU139</f>
        <v>-280</v>
      </c>
      <c r="DV150" s="8">
        <f t="shared" si="462"/>
        <v>0</v>
      </c>
      <c r="DW150" s="8">
        <f t="shared" si="462"/>
        <v>-80</v>
      </c>
      <c r="DX150" s="8">
        <f t="shared" si="462"/>
        <v>-4</v>
      </c>
      <c r="DY150" s="7">
        <f t="shared" si="462"/>
        <v>-90</v>
      </c>
      <c r="DZ150" s="7">
        <f t="shared" si="462"/>
        <v>0</v>
      </c>
      <c r="EA150" s="7">
        <f t="shared" si="462"/>
        <v>0</v>
      </c>
      <c r="EB150" s="7">
        <f t="shared" si="462"/>
        <v>0</v>
      </c>
      <c r="EC150" s="6">
        <f t="shared" si="462"/>
        <v>0</v>
      </c>
      <c r="EG150" s="170"/>
      <c r="EH150" s="1" t="s">
        <v>21</v>
      </c>
      <c r="EJ150" s="8">
        <f t="shared" ref="EJ150:ER150" si="463">EJ106*EJ139</f>
        <v>-980</v>
      </c>
      <c r="EK150" s="8">
        <f t="shared" si="463"/>
        <v>0</v>
      </c>
      <c r="EL150" s="8">
        <f t="shared" si="463"/>
        <v>-280</v>
      </c>
      <c r="EM150" s="8">
        <f t="shared" si="463"/>
        <v>-14</v>
      </c>
      <c r="EN150" s="7">
        <f t="shared" si="463"/>
        <v>-90</v>
      </c>
      <c r="EO150" s="7">
        <f t="shared" si="463"/>
        <v>0</v>
      </c>
      <c r="EP150" s="7">
        <f t="shared" si="463"/>
        <v>0</v>
      </c>
      <c r="EQ150" s="7">
        <f t="shared" si="463"/>
        <v>0</v>
      </c>
      <c r="ER150" s="6">
        <f t="shared" si="463"/>
        <v>0</v>
      </c>
      <c r="EV150" s="170"/>
      <c r="EW150" s="1" t="s">
        <v>21</v>
      </c>
      <c r="EY150" s="8">
        <f t="shared" ref="EY150:FG150" si="464">EY106*EY139</f>
        <v>-1960</v>
      </c>
      <c r="EZ150" s="8">
        <f t="shared" si="464"/>
        <v>0</v>
      </c>
      <c r="FA150" s="8">
        <f t="shared" si="464"/>
        <v>-560</v>
      </c>
      <c r="FB150" s="8">
        <f t="shared" si="464"/>
        <v>-28</v>
      </c>
      <c r="FC150" s="7">
        <f t="shared" si="464"/>
        <v>-90</v>
      </c>
      <c r="FD150" s="7">
        <f t="shared" si="464"/>
        <v>0</v>
      </c>
      <c r="FE150" s="7">
        <f t="shared" si="464"/>
        <v>0</v>
      </c>
      <c r="FF150" s="7">
        <f t="shared" si="464"/>
        <v>0</v>
      </c>
      <c r="FG150" s="6">
        <f t="shared" si="464"/>
        <v>0</v>
      </c>
      <c r="FK150" s="170"/>
      <c r="FL150" s="1" t="s">
        <v>21</v>
      </c>
      <c r="FN150" s="8">
        <f t="shared" ref="FN150:FV150" si="465">FN106*FN139</f>
        <v>-2380</v>
      </c>
      <c r="FO150" s="8">
        <f t="shared" si="465"/>
        <v>0</v>
      </c>
      <c r="FP150" s="8">
        <f t="shared" si="465"/>
        <v>-680</v>
      </c>
      <c r="FQ150" s="8">
        <f t="shared" si="465"/>
        <v>-34</v>
      </c>
      <c r="FR150" s="7">
        <f t="shared" si="465"/>
        <v>-90</v>
      </c>
      <c r="FS150" s="7">
        <f t="shared" si="465"/>
        <v>0</v>
      </c>
      <c r="FT150" s="7">
        <f t="shared" si="465"/>
        <v>0</v>
      </c>
      <c r="FU150" s="7">
        <f t="shared" si="465"/>
        <v>0</v>
      </c>
      <c r="FV150" s="6">
        <f t="shared" si="465"/>
        <v>0</v>
      </c>
      <c r="FZ150" s="167"/>
    </row>
    <row r="151" spans="2:182" x14ac:dyDescent="0.2">
      <c r="B151" s="170"/>
      <c r="C151" s="1" t="s">
        <v>27</v>
      </c>
      <c r="E151" s="8">
        <f t="shared" ref="E151:M151" si="466">E107*E140</f>
        <v>-2520</v>
      </c>
      <c r="F151" s="8">
        <f t="shared" si="466"/>
        <v>0</v>
      </c>
      <c r="G151" s="8">
        <f t="shared" si="466"/>
        <v>-720</v>
      </c>
      <c r="H151" s="8">
        <f t="shared" si="466"/>
        <v>-180</v>
      </c>
      <c r="I151" s="7">
        <f t="shared" si="466"/>
        <v>0</v>
      </c>
      <c r="J151" s="7">
        <f t="shared" si="466"/>
        <v>0</v>
      </c>
      <c r="K151" s="7">
        <f t="shared" si="466"/>
        <v>0</v>
      </c>
      <c r="L151" s="7">
        <f t="shared" si="466"/>
        <v>-858.73401435965491</v>
      </c>
      <c r="M151" s="6">
        <f t="shared" si="466"/>
        <v>0</v>
      </c>
      <c r="Q151" s="170"/>
      <c r="R151" s="1" t="s">
        <v>27</v>
      </c>
      <c r="T151" s="8">
        <f t="shared" ref="T151:AB151" si="467">T107*T140</f>
        <v>-2240</v>
      </c>
      <c r="U151" s="8">
        <f t="shared" si="467"/>
        <v>0</v>
      </c>
      <c r="V151" s="8">
        <f t="shared" si="467"/>
        <v>-640</v>
      </c>
      <c r="W151" s="8">
        <f t="shared" si="467"/>
        <v>-160</v>
      </c>
      <c r="X151" s="7">
        <f t="shared" si="467"/>
        <v>0</v>
      </c>
      <c r="Y151" s="7">
        <f t="shared" si="467"/>
        <v>0</v>
      </c>
      <c r="Z151" s="7">
        <f t="shared" si="467"/>
        <v>0</v>
      </c>
      <c r="AA151" s="7">
        <f t="shared" si="467"/>
        <v>-812.13331594206215</v>
      </c>
      <c r="AB151" s="6">
        <f t="shared" si="467"/>
        <v>0</v>
      </c>
      <c r="AF151" s="170"/>
      <c r="AG151" s="1" t="s">
        <v>27</v>
      </c>
      <c r="AI151" s="8">
        <f t="shared" ref="AI151:AQ151" si="468">AI107*AI140</f>
        <v>-1680</v>
      </c>
      <c r="AJ151" s="8">
        <f t="shared" si="468"/>
        <v>0</v>
      </c>
      <c r="AK151" s="8">
        <f t="shared" si="468"/>
        <v>-480</v>
      </c>
      <c r="AL151" s="8">
        <f t="shared" si="468"/>
        <v>-120</v>
      </c>
      <c r="AM151" s="7">
        <f t="shared" si="468"/>
        <v>0</v>
      </c>
      <c r="AN151" s="7">
        <f t="shared" si="468"/>
        <v>0</v>
      </c>
      <c r="AO151" s="7">
        <f t="shared" si="468"/>
        <v>0</v>
      </c>
      <c r="AP151" s="7">
        <f t="shared" si="468"/>
        <v>-752.72631872269267</v>
      </c>
      <c r="AQ151" s="6">
        <f t="shared" si="468"/>
        <v>0</v>
      </c>
      <c r="AU151" s="170"/>
      <c r="AV151" s="1" t="s">
        <v>27</v>
      </c>
      <c r="AX151" s="8">
        <f t="shared" ref="AX151:BF151" si="469">AX107*AX140</f>
        <v>-980</v>
      </c>
      <c r="AY151" s="8">
        <f t="shared" si="469"/>
        <v>0</v>
      </c>
      <c r="AZ151" s="8">
        <f t="shared" si="469"/>
        <v>-280</v>
      </c>
      <c r="BA151" s="8">
        <f t="shared" si="469"/>
        <v>-70</v>
      </c>
      <c r="BB151" s="7">
        <f t="shared" si="469"/>
        <v>0</v>
      </c>
      <c r="BC151" s="7">
        <f t="shared" si="469"/>
        <v>0</v>
      </c>
      <c r="BD151" s="7">
        <f t="shared" si="469"/>
        <v>0</v>
      </c>
      <c r="BE151" s="7">
        <f t="shared" si="469"/>
        <v>-653.12177248661499</v>
      </c>
      <c r="BF151" s="6">
        <f t="shared" si="469"/>
        <v>0</v>
      </c>
      <c r="BJ151" s="170"/>
      <c r="BK151" s="1" t="s">
        <v>27</v>
      </c>
      <c r="BM151" s="8">
        <f t="shared" ref="BM151:BU151" si="470">BM107*BM140</f>
        <v>-420</v>
      </c>
      <c r="BN151" s="8">
        <f t="shared" si="470"/>
        <v>0</v>
      </c>
      <c r="BO151" s="8">
        <f t="shared" si="470"/>
        <v>-120</v>
      </c>
      <c r="BP151" s="8">
        <f t="shared" si="470"/>
        <v>-30</v>
      </c>
      <c r="BQ151" s="7">
        <f t="shared" si="470"/>
        <v>0</v>
      </c>
      <c r="BR151" s="7">
        <f t="shared" si="470"/>
        <v>0</v>
      </c>
      <c r="BS151" s="7">
        <f t="shared" si="470"/>
        <v>0</v>
      </c>
      <c r="BT151" s="7">
        <f t="shared" si="470"/>
        <v>-593.71477526724311</v>
      </c>
      <c r="BU151" s="6">
        <f t="shared" si="470"/>
        <v>0</v>
      </c>
      <c r="BY151" s="170"/>
      <c r="BZ151" s="1" t="s">
        <v>27</v>
      </c>
      <c r="CB151" s="8">
        <f t="shared" ref="CB151:CJ151" si="471">CB107*CB140</f>
        <v>0</v>
      </c>
      <c r="CC151" s="8">
        <f t="shared" si="471"/>
        <v>0</v>
      </c>
      <c r="CD151" s="8">
        <f t="shared" si="471"/>
        <v>0</v>
      </c>
      <c r="CE151" s="8">
        <f t="shared" si="471"/>
        <v>0</v>
      </c>
      <c r="CF151" s="7">
        <f t="shared" si="471"/>
        <v>0</v>
      </c>
      <c r="CG151" s="7">
        <f t="shared" si="471"/>
        <v>0</v>
      </c>
      <c r="CH151" s="7">
        <f t="shared" si="471"/>
        <v>0</v>
      </c>
      <c r="CI151" s="7">
        <f t="shared" si="471"/>
        <v>-540.71092744875682</v>
      </c>
      <c r="CJ151" s="6">
        <f t="shared" si="471"/>
        <v>0</v>
      </c>
      <c r="CN151" s="170"/>
      <c r="CO151" s="1" t="s">
        <v>27</v>
      </c>
      <c r="CQ151" s="8">
        <f t="shared" ref="CQ151:CY151" si="472">CQ107*CQ140</f>
        <v>280</v>
      </c>
      <c r="CR151" s="8">
        <f t="shared" si="472"/>
        <v>0</v>
      </c>
      <c r="CS151" s="8">
        <f t="shared" si="472"/>
        <v>80</v>
      </c>
      <c r="CT151" s="8">
        <f t="shared" si="472"/>
        <v>20</v>
      </c>
      <c r="CU151" s="7">
        <f t="shared" si="472"/>
        <v>0</v>
      </c>
      <c r="CV151" s="7">
        <f t="shared" si="472"/>
        <v>180</v>
      </c>
      <c r="CW151" s="7">
        <f t="shared" si="472"/>
        <v>0</v>
      </c>
      <c r="CX151" s="7">
        <f t="shared" si="472"/>
        <v>-527.9046286469752</v>
      </c>
      <c r="CY151" s="6">
        <f t="shared" si="472"/>
        <v>0</v>
      </c>
      <c r="DC151" s="170"/>
      <c r="DD151" s="1" t="s">
        <v>27</v>
      </c>
      <c r="DF151" s="8">
        <f t="shared" ref="DF151:DN151" si="473">DF107*DF140</f>
        <v>280</v>
      </c>
      <c r="DG151" s="8">
        <f t="shared" si="473"/>
        <v>0</v>
      </c>
      <c r="DH151" s="8">
        <f t="shared" si="473"/>
        <v>80</v>
      </c>
      <c r="DI151" s="8">
        <f t="shared" si="473"/>
        <v>20</v>
      </c>
      <c r="DJ151" s="7">
        <f t="shared" si="473"/>
        <v>0</v>
      </c>
      <c r="DK151" s="7">
        <f t="shared" si="473"/>
        <v>0</v>
      </c>
      <c r="DL151" s="7">
        <f t="shared" si="473"/>
        <v>0</v>
      </c>
      <c r="DM151" s="7">
        <f t="shared" si="473"/>
        <v>-527.90462864697577</v>
      </c>
      <c r="DN151" s="6">
        <f t="shared" si="473"/>
        <v>0</v>
      </c>
      <c r="DR151" s="170"/>
      <c r="DS151" s="1" t="s">
        <v>27</v>
      </c>
      <c r="DU151" s="8">
        <f t="shared" ref="DU151:EC151" si="474">DU107*DU140</f>
        <v>-280</v>
      </c>
      <c r="DV151" s="8">
        <f t="shared" si="474"/>
        <v>0</v>
      </c>
      <c r="DW151" s="8">
        <f t="shared" si="474"/>
        <v>-80</v>
      </c>
      <c r="DX151" s="8">
        <f t="shared" si="474"/>
        <v>-20</v>
      </c>
      <c r="DY151" s="7">
        <f t="shared" si="474"/>
        <v>0</v>
      </c>
      <c r="DZ151" s="7">
        <f t="shared" si="474"/>
        <v>0</v>
      </c>
      <c r="EA151" s="7">
        <f t="shared" si="474"/>
        <v>0</v>
      </c>
      <c r="EB151" s="7">
        <f t="shared" si="474"/>
        <v>-587.3116258663506</v>
      </c>
      <c r="EC151" s="6">
        <f t="shared" si="474"/>
        <v>0</v>
      </c>
      <c r="EG151" s="170"/>
      <c r="EH151" s="1" t="s">
        <v>27</v>
      </c>
      <c r="EJ151" s="8">
        <f t="shared" ref="EJ151:ER151" si="475">EJ107*EJ140</f>
        <v>-980</v>
      </c>
      <c r="EK151" s="8">
        <f t="shared" si="475"/>
        <v>0</v>
      </c>
      <c r="EL151" s="8">
        <f t="shared" si="475"/>
        <v>-280</v>
      </c>
      <c r="EM151" s="8">
        <f t="shared" si="475"/>
        <v>-70</v>
      </c>
      <c r="EN151" s="7">
        <f t="shared" si="475"/>
        <v>0</v>
      </c>
      <c r="EO151" s="7">
        <f t="shared" si="475"/>
        <v>0</v>
      </c>
      <c r="EP151" s="7">
        <f t="shared" si="475"/>
        <v>0</v>
      </c>
      <c r="EQ151" s="7">
        <f t="shared" si="475"/>
        <v>-653.12177248661499</v>
      </c>
      <c r="ER151" s="6">
        <f t="shared" si="475"/>
        <v>0</v>
      </c>
      <c r="EV151" s="170"/>
      <c r="EW151" s="1" t="s">
        <v>27</v>
      </c>
      <c r="EY151" s="8">
        <f t="shared" ref="EY151:FG151" si="476">EY107*EY140</f>
        <v>-1960</v>
      </c>
      <c r="EZ151" s="8">
        <f t="shared" si="476"/>
        <v>0</v>
      </c>
      <c r="FA151" s="8">
        <f t="shared" si="476"/>
        <v>-560</v>
      </c>
      <c r="FB151" s="8">
        <f t="shared" si="476"/>
        <v>-140</v>
      </c>
      <c r="FC151" s="7">
        <f t="shared" si="476"/>
        <v>0</v>
      </c>
      <c r="FD151" s="7">
        <f t="shared" si="476"/>
        <v>0</v>
      </c>
      <c r="FE151" s="7">
        <f t="shared" si="476"/>
        <v>0</v>
      </c>
      <c r="FF151" s="7">
        <f t="shared" si="476"/>
        <v>-731.73821790865816</v>
      </c>
      <c r="FG151" s="6">
        <f t="shared" si="476"/>
        <v>0</v>
      </c>
      <c r="FK151" s="170"/>
      <c r="FL151" s="1" t="s">
        <v>27</v>
      </c>
      <c r="FN151" s="8">
        <f t="shared" ref="FN151:FV151" si="477">FN107*FN140</f>
        <v>-2380</v>
      </c>
      <c r="FO151" s="8">
        <f t="shared" si="477"/>
        <v>0</v>
      </c>
      <c r="FP151" s="8">
        <f t="shared" si="477"/>
        <v>-680</v>
      </c>
      <c r="FQ151" s="8">
        <f t="shared" si="477"/>
        <v>-170</v>
      </c>
      <c r="FR151" s="7">
        <f t="shared" si="477"/>
        <v>0</v>
      </c>
      <c r="FS151" s="7">
        <f t="shared" si="477"/>
        <v>0</v>
      </c>
      <c r="FT151" s="7">
        <f t="shared" si="477"/>
        <v>0</v>
      </c>
      <c r="FU151" s="7">
        <f t="shared" si="477"/>
        <v>-784.7420657271457</v>
      </c>
      <c r="FV151" s="6">
        <f t="shared" si="477"/>
        <v>0</v>
      </c>
      <c r="FZ151" s="167"/>
    </row>
    <row r="152" spans="2:182" x14ac:dyDescent="0.2">
      <c r="B152" s="170"/>
      <c r="C152" s="1" t="s">
        <v>19</v>
      </c>
      <c r="E152" s="8">
        <f t="shared" ref="E152:M152" si="478">E108*E141</f>
        <v>-236.83830664366292</v>
      </c>
      <c r="F152" s="8">
        <f t="shared" si="478"/>
        <v>0</v>
      </c>
      <c r="G152" s="8">
        <f t="shared" si="478"/>
        <v>-33.83404380623756</v>
      </c>
      <c r="H152" s="8">
        <f t="shared" si="478"/>
        <v>-33.83404380623756</v>
      </c>
      <c r="I152" s="7">
        <f t="shared" si="478"/>
        <v>0</v>
      </c>
      <c r="J152" s="7">
        <f t="shared" si="478"/>
        <v>0</v>
      </c>
      <c r="K152" s="7">
        <f t="shared" si="478"/>
        <v>858.73401435965491</v>
      </c>
      <c r="L152" s="7">
        <f t="shared" si="478"/>
        <v>0</v>
      </c>
      <c r="M152" s="6">
        <f t="shared" si="478"/>
        <v>-554.23416159256817</v>
      </c>
      <c r="Q152" s="170"/>
      <c r="R152" s="1" t="s">
        <v>19</v>
      </c>
      <c r="T152" s="8">
        <f t="shared" ref="T152:AB152" si="479">T108*T141</f>
        <v>-195.33630170691401</v>
      </c>
      <c r="U152" s="8">
        <f t="shared" si="479"/>
        <v>0</v>
      </c>
      <c r="V152" s="8">
        <f t="shared" si="479"/>
        <v>-27.905185958130573</v>
      </c>
      <c r="W152" s="8">
        <f t="shared" si="479"/>
        <v>-27.905185958130573</v>
      </c>
      <c r="X152" s="7">
        <f t="shared" si="479"/>
        <v>0</v>
      </c>
      <c r="Y152" s="7">
        <f t="shared" si="479"/>
        <v>0</v>
      </c>
      <c r="Z152" s="7">
        <f t="shared" si="479"/>
        <v>812.13331594206215</v>
      </c>
      <c r="AA152" s="7">
        <f t="shared" si="479"/>
        <v>0</v>
      </c>
      <c r="AB152" s="6">
        <f t="shared" si="479"/>
        <v>-560.99266602240448</v>
      </c>
      <c r="AF152" s="170"/>
      <c r="AG152" s="1" t="s">
        <v>19</v>
      </c>
      <c r="AI152" s="8">
        <f t="shared" ref="AI152:AQ152" si="480">AI108*AI141</f>
        <v>-101.81847861960671</v>
      </c>
      <c r="AJ152" s="8">
        <f t="shared" si="480"/>
        <v>0</v>
      </c>
      <c r="AK152" s="8">
        <f t="shared" si="480"/>
        <v>-14.545496945658101</v>
      </c>
      <c r="AL152" s="8">
        <f t="shared" si="480"/>
        <v>-14.545496945658101</v>
      </c>
      <c r="AM152" s="7">
        <f t="shared" si="480"/>
        <v>0</v>
      </c>
      <c r="AN152" s="7">
        <f t="shared" si="480"/>
        <v>0</v>
      </c>
      <c r="AO152" s="7">
        <f t="shared" si="480"/>
        <v>752.72631872269267</v>
      </c>
      <c r="AP152" s="7">
        <f t="shared" si="480"/>
        <v>0</v>
      </c>
      <c r="AQ152" s="6">
        <f t="shared" si="480"/>
        <v>-621.82220983751961</v>
      </c>
      <c r="AU152" s="170"/>
      <c r="AV152" s="1" t="s">
        <v>19</v>
      </c>
      <c r="AX152" s="8">
        <f t="shared" ref="AX152:BF152" si="481">AX108*AX141</f>
        <v>7.1934403291691069</v>
      </c>
      <c r="AY152" s="8">
        <f t="shared" si="481"/>
        <v>0</v>
      </c>
      <c r="AZ152" s="8">
        <f t="shared" si="481"/>
        <v>1.0276343327384438</v>
      </c>
      <c r="BA152" s="8">
        <f t="shared" si="481"/>
        <v>1.0276343327384438</v>
      </c>
      <c r="BB152" s="7">
        <f t="shared" si="481"/>
        <v>0</v>
      </c>
      <c r="BC152" s="7">
        <f t="shared" si="481"/>
        <v>0</v>
      </c>
      <c r="BD152" s="7">
        <f t="shared" si="481"/>
        <v>653.12177248661499</v>
      </c>
      <c r="BE152" s="7">
        <f t="shared" si="481"/>
        <v>0</v>
      </c>
      <c r="BF152" s="6">
        <f t="shared" si="481"/>
        <v>-662.37473838984783</v>
      </c>
      <c r="BJ152" s="170"/>
      <c r="BK152" s="1" t="s">
        <v>19</v>
      </c>
      <c r="BM152" s="8">
        <f t="shared" ref="BM152:BU152" si="482">BM108*BM141</f>
        <v>100.71126341647562</v>
      </c>
      <c r="BN152" s="8">
        <f t="shared" si="482"/>
        <v>0</v>
      </c>
      <c r="BO152" s="8">
        <f t="shared" si="482"/>
        <v>14.387323345210802</v>
      </c>
      <c r="BP152" s="8">
        <f t="shared" si="482"/>
        <v>14.387323345210802</v>
      </c>
      <c r="BQ152" s="7">
        <f t="shared" si="482"/>
        <v>0</v>
      </c>
      <c r="BR152" s="7">
        <f t="shared" si="482"/>
        <v>0</v>
      </c>
      <c r="BS152" s="7">
        <f t="shared" si="482"/>
        <v>593.71477526724311</v>
      </c>
      <c r="BT152" s="7">
        <f t="shared" si="482"/>
        <v>0</v>
      </c>
      <c r="BU152" s="6">
        <f t="shared" si="482"/>
        <v>-723.20428220497377</v>
      </c>
      <c r="BY152" s="170"/>
      <c r="BZ152" s="1" t="s">
        <v>19</v>
      </c>
      <c r="CB152" s="8">
        <f t="shared" ref="CB152:CJ152" si="483">CB108*CB141</f>
        <v>168.22117742850213</v>
      </c>
      <c r="CC152" s="8">
        <f t="shared" si="483"/>
        <v>0</v>
      </c>
      <c r="CD152" s="8">
        <f t="shared" si="483"/>
        <v>24.031596775500304</v>
      </c>
      <c r="CE152" s="8">
        <f t="shared" si="483"/>
        <v>24.031596775500304</v>
      </c>
      <c r="CF152" s="7">
        <f t="shared" si="483"/>
        <v>0</v>
      </c>
      <c r="CG152" s="7">
        <f t="shared" si="483"/>
        <v>0</v>
      </c>
      <c r="CH152" s="7">
        <f t="shared" si="483"/>
        <v>540.71092744875682</v>
      </c>
      <c r="CI152" s="7">
        <f t="shared" si="483"/>
        <v>0</v>
      </c>
      <c r="CJ152" s="6">
        <f t="shared" si="483"/>
        <v>-756.99830632747103</v>
      </c>
      <c r="CN152" s="170"/>
      <c r="CO152" s="1" t="s">
        <v>19</v>
      </c>
      <c r="CQ152" s="8">
        <f t="shared" ref="CQ152:CY152" si="484">CQ108*CQ141</f>
        <v>220.23699557905894</v>
      </c>
      <c r="CR152" s="8">
        <f t="shared" si="484"/>
        <v>0</v>
      </c>
      <c r="CS152" s="8">
        <f t="shared" si="484"/>
        <v>31.462427939865563</v>
      </c>
      <c r="CT152" s="8">
        <f t="shared" si="484"/>
        <v>31.462427939865563</v>
      </c>
      <c r="CU152" s="7">
        <f t="shared" si="484"/>
        <v>0</v>
      </c>
      <c r="CV152" s="7">
        <f t="shared" si="484"/>
        <v>0</v>
      </c>
      <c r="CW152" s="7">
        <f t="shared" si="484"/>
        <v>527.9046286469752</v>
      </c>
      <c r="CX152" s="7">
        <f t="shared" si="484"/>
        <v>0</v>
      </c>
      <c r="CY152" s="6">
        <f t="shared" si="484"/>
        <v>-811.06934571277156</v>
      </c>
      <c r="DC152" s="170"/>
      <c r="DD152" s="1" t="s">
        <v>19</v>
      </c>
      <c r="DF152" s="8">
        <f t="shared" ref="DF152:DN152" si="485">DF108*DF141</f>
        <v>220.23699557905914</v>
      </c>
      <c r="DG152" s="8">
        <f t="shared" si="485"/>
        <v>0</v>
      </c>
      <c r="DH152" s="8">
        <f t="shared" si="485"/>
        <v>31.462427939865591</v>
      </c>
      <c r="DI152" s="8">
        <f t="shared" si="485"/>
        <v>31.462427939865591</v>
      </c>
      <c r="DJ152" s="7">
        <f t="shared" si="485"/>
        <v>0</v>
      </c>
      <c r="DK152" s="7">
        <f t="shared" si="485"/>
        <v>0</v>
      </c>
      <c r="DL152" s="7">
        <f t="shared" si="485"/>
        <v>527.90462864697577</v>
      </c>
      <c r="DM152" s="7">
        <f t="shared" si="485"/>
        <v>0</v>
      </c>
      <c r="DN152" s="6">
        <f t="shared" si="485"/>
        <v>-811.06934571276884</v>
      </c>
      <c r="DR152" s="170"/>
      <c r="DS152" s="1" t="s">
        <v>19</v>
      </c>
      <c r="DU152" s="8">
        <f t="shared" ref="DU152:EC152" si="486">DU108*DU141</f>
        <v>126.71917249175353</v>
      </c>
      <c r="DV152" s="8">
        <f t="shared" si="486"/>
        <v>0</v>
      </c>
      <c r="DW152" s="8">
        <f t="shared" si="486"/>
        <v>18.102738927393361</v>
      </c>
      <c r="DX152" s="8">
        <f t="shared" si="486"/>
        <v>18.102738927393361</v>
      </c>
      <c r="DY152" s="7">
        <f t="shared" si="486"/>
        <v>0</v>
      </c>
      <c r="DZ152" s="7">
        <f t="shared" si="486"/>
        <v>0</v>
      </c>
      <c r="EA152" s="7">
        <f t="shared" si="486"/>
        <v>587.3116258663506</v>
      </c>
      <c r="EB152" s="7">
        <f t="shared" si="486"/>
        <v>0</v>
      </c>
      <c r="EC152" s="6">
        <f t="shared" si="486"/>
        <v>-750.23980189763074</v>
      </c>
      <c r="EG152" s="170"/>
      <c r="EH152" s="1" t="s">
        <v>19</v>
      </c>
      <c r="EJ152" s="8">
        <f t="shared" ref="EJ152:ER152" si="487">EJ108*EJ141</f>
        <v>7.1934403291691069</v>
      </c>
      <c r="EK152" s="8">
        <f t="shared" si="487"/>
        <v>0</v>
      </c>
      <c r="EL152" s="8">
        <f t="shared" si="487"/>
        <v>1.0276343327384438</v>
      </c>
      <c r="EM152" s="8">
        <f t="shared" si="487"/>
        <v>1.0276343327384438</v>
      </c>
      <c r="EN152" s="7">
        <f t="shared" si="487"/>
        <v>0</v>
      </c>
      <c r="EO152" s="7">
        <f t="shared" si="487"/>
        <v>0</v>
      </c>
      <c r="EP152" s="7">
        <f t="shared" si="487"/>
        <v>653.12177248661499</v>
      </c>
      <c r="EQ152" s="7">
        <f t="shared" si="487"/>
        <v>0</v>
      </c>
      <c r="ER152" s="6">
        <f t="shared" si="487"/>
        <v>-662.37473838984783</v>
      </c>
      <c r="EV152" s="170"/>
      <c r="EW152" s="1" t="s">
        <v>19</v>
      </c>
      <c r="EY152" s="8">
        <f t="shared" ref="EY152:FG152" si="488">EY108*EY141</f>
        <v>-164.34810998397302</v>
      </c>
      <c r="EZ152" s="8">
        <f t="shared" si="488"/>
        <v>0</v>
      </c>
      <c r="FA152" s="8">
        <f t="shared" si="488"/>
        <v>-23.47830142628186</v>
      </c>
      <c r="FB152" s="8">
        <f t="shared" si="488"/>
        <v>-23.47830142628186</v>
      </c>
      <c r="FC152" s="7">
        <f t="shared" si="488"/>
        <v>0</v>
      </c>
      <c r="FD152" s="7">
        <f t="shared" si="488"/>
        <v>0</v>
      </c>
      <c r="FE152" s="7">
        <f t="shared" si="488"/>
        <v>731.73821790865816</v>
      </c>
      <c r="FF152" s="7">
        <f t="shared" si="488"/>
        <v>0</v>
      </c>
      <c r="FG152" s="6">
        <f t="shared" si="488"/>
        <v>-520.43863549677667</v>
      </c>
      <c r="FK152" s="170"/>
      <c r="FL152" s="1" t="s">
        <v>19</v>
      </c>
      <c r="FN152" s="8">
        <f t="shared" ref="FN152:FV152" si="489">FN108*FN141</f>
        <v>-231.85802399599913</v>
      </c>
      <c r="FO152" s="8">
        <f t="shared" si="489"/>
        <v>0</v>
      </c>
      <c r="FP152" s="8">
        <f t="shared" si="489"/>
        <v>-33.122574856571305</v>
      </c>
      <c r="FQ152" s="8">
        <f t="shared" si="489"/>
        <v>-33.122574856571305</v>
      </c>
      <c r="FR152" s="7">
        <f t="shared" si="489"/>
        <v>0</v>
      </c>
      <c r="FS152" s="7">
        <f t="shared" si="489"/>
        <v>0</v>
      </c>
      <c r="FT152" s="7">
        <f t="shared" si="489"/>
        <v>784.7420657271457</v>
      </c>
      <c r="FU152" s="7">
        <f t="shared" si="489"/>
        <v>0</v>
      </c>
      <c r="FV152" s="6">
        <f t="shared" si="489"/>
        <v>-486.64461137427395</v>
      </c>
      <c r="FZ152" s="167"/>
    </row>
    <row r="153" spans="2:182" x14ac:dyDescent="0.2">
      <c r="B153" s="170"/>
      <c r="C153" s="1" t="s">
        <v>35</v>
      </c>
      <c r="E153" s="6">
        <f t="shared" ref="E153:M153" si="490">E109*E142</f>
        <v>0</v>
      </c>
      <c r="F153" s="6">
        <f t="shared" si="490"/>
        <v>0</v>
      </c>
      <c r="G153" s="6">
        <f t="shared" si="490"/>
        <v>0</v>
      </c>
      <c r="H153" s="6">
        <f t="shared" si="490"/>
        <v>0</v>
      </c>
      <c r="I153" s="6">
        <f t="shared" si="490"/>
        <v>0</v>
      </c>
      <c r="J153" s="6">
        <f t="shared" si="490"/>
        <v>0</v>
      </c>
      <c r="K153" s="6">
        <f t="shared" si="490"/>
        <v>0</v>
      </c>
      <c r="L153" s="6">
        <f t="shared" si="490"/>
        <v>554.23416159256817</v>
      </c>
      <c r="M153" s="6">
        <f t="shared" si="490"/>
        <v>0</v>
      </c>
      <c r="Q153" s="170"/>
      <c r="R153" s="1" t="s">
        <v>35</v>
      </c>
      <c r="T153" s="6">
        <f t="shared" ref="T153:AB153" si="491">T109*T142</f>
        <v>0</v>
      </c>
      <c r="U153" s="6">
        <f t="shared" si="491"/>
        <v>0</v>
      </c>
      <c r="V153" s="6">
        <f t="shared" si="491"/>
        <v>0</v>
      </c>
      <c r="W153" s="6">
        <f t="shared" si="491"/>
        <v>0</v>
      </c>
      <c r="X153" s="6">
        <f t="shared" si="491"/>
        <v>0</v>
      </c>
      <c r="Y153" s="6">
        <f t="shared" si="491"/>
        <v>0</v>
      </c>
      <c r="Z153" s="6">
        <f t="shared" si="491"/>
        <v>0</v>
      </c>
      <c r="AA153" s="6">
        <f t="shared" si="491"/>
        <v>560.99266602240448</v>
      </c>
      <c r="AB153" s="6">
        <f t="shared" si="491"/>
        <v>0</v>
      </c>
      <c r="AF153" s="170"/>
      <c r="AG153" s="1" t="s">
        <v>35</v>
      </c>
      <c r="AI153" s="6">
        <f t="shared" ref="AI153:AQ153" si="492">AI109*AI142</f>
        <v>0</v>
      </c>
      <c r="AJ153" s="6">
        <f t="shared" si="492"/>
        <v>0</v>
      </c>
      <c r="AK153" s="6">
        <f t="shared" si="492"/>
        <v>0</v>
      </c>
      <c r="AL153" s="6">
        <f t="shared" si="492"/>
        <v>0</v>
      </c>
      <c r="AM153" s="6">
        <f t="shared" si="492"/>
        <v>0</v>
      </c>
      <c r="AN153" s="6">
        <f t="shared" si="492"/>
        <v>0</v>
      </c>
      <c r="AO153" s="6">
        <f t="shared" si="492"/>
        <v>0</v>
      </c>
      <c r="AP153" s="6">
        <f t="shared" si="492"/>
        <v>621.82220983751961</v>
      </c>
      <c r="AQ153" s="6">
        <f t="shared" si="492"/>
        <v>0</v>
      </c>
      <c r="AU153" s="170"/>
      <c r="AV153" s="1" t="s">
        <v>35</v>
      </c>
      <c r="AX153" s="6">
        <f t="shared" ref="AX153:BF153" si="493">AX109*AX142</f>
        <v>0</v>
      </c>
      <c r="AY153" s="6">
        <f t="shared" si="493"/>
        <v>0</v>
      </c>
      <c r="AZ153" s="6">
        <f t="shared" si="493"/>
        <v>0</v>
      </c>
      <c r="BA153" s="6">
        <f t="shared" si="493"/>
        <v>0</v>
      </c>
      <c r="BB153" s="6">
        <f t="shared" si="493"/>
        <v>0</v>
      </c>
      <c r="BC153" s="6">
        <f t="shared" si="493"/>
        <v>0</v>
      </c>
      <c r="BD153" s="6">
        <f t="shared" si="493"/>
        <v>0</v>
      </c>
      <c r="BE153" s="6">
        <f t="shared" si="493"/>
        <v>662.37473838984783</v>
      </c>
      <c r="BF153" s="6">
        <f t="shared" si="493"/>
        <v>0</v>
      </c>
      <c r="BJ153" s="170"/>
      <c r="BK153" s="1" t="s">
        <v>35</v>
      </c>
      <c r="BM153" s="6">
        <f t="shared" ref="BM153:BU153" si="494">BM109*BM142</f>
        <v>0</v>
      </c>
      <c r="BN153" s="6">
        <f t="shared" si="494"/>
        <v>0</v>
      </c>
      <c r="BO153" s="6">
        <f t="shared" si="494"/>
        <v>0</v>
      </c>
      <c r="BP153" s="6">
        <f t="shared" si="494"/>
        <v>0</v>
      </c>
      <c r="BQ153" s="6">
        <f t="shared" si="494"/>
        <v>0</v>
      </c>
      <c r="BR153" s="6">
        <f t="shared" si="494"/>
        <v>0</v>
      </c>
      <c r="BS153" s="6">
        <f t="shared" si="494"/>
        <v>0</v>
      </c>
      <c r="BT153" s="6">
        <f t="shared" si="494"/>
        <v>723.20428220497377</v>
      </c>
      <c r="BU153" s="6">
        <f t="shared" si="494"/>
        <v>0</v>
      </c>
      <c r="BY153" s="170"/>
      <c r="BZ153" s="1" t="s">
        <v>35</v>
      </c>
      <c r="CB153" s="6">
        <f t="shared" ref="CB153:CJ153" si="495">CB109*CB142</f>
        <v>0</v>
      </c>
      <c r="CC153" s="6">
        <f t="shared" si="495"/>
        <v>0</v>
      </c>
      <c r="CD153" s="6">
        <f t="shared" si="495"/>
        <v>0</v>
      </c>
      <c r="CE153" s="6">
        <f t="shared" si="495"/>
        <v>0</v>
      </c>
      <c r="CF153" s="6">
        <f t="shared" si="495"/>
        <v>0</v>
      </c>
      <c r="CG153" s="6">
        <f t="shared" si="495"/>
        <v>0</v>
      </c>
      <c r="CH153" s="6">
        <f t="shared" si="495"/>
        <v>0</v>
      </c>
      <c r="CI153" s="6">
        <f t="shared" si="495"/>
        <v>756.99830632747103</v>
      </c>
      <c r="CJ153" s="6">
        <f t="shared" si="495"/>
        <v>0</v>
      </c>
      <c r="CN153" s="170"/>
      <c r="CO153" s="1" t="s">
        <v>35</v>
      </c>
      <c r="CQ153" s="6">
        <f t="shared" ref="CQ153:CY153" si="496">CQ109*CQ142</f>
        <v>0</v>
      </c>
      <c r="CR153" s="6">
        <f t="shared" si="496"/>
        <v>0</v>
      </c>
      <c r="CS153" s="6">
        <f t="shared" si="496"/>
        <v>0</v>
      </c>
      <c r="CT153" s="6">
        <f t="shared" si="496"/>
        <v>0</v>
      </c>
      <c r="CU153" s="6">
        <f t="shared" si="496"/>
        <v>0</v>
      </c>
      <c r="CV153" s="6">
        <f t="shared" si="496"/>
        <v>0</v>
      </c>
      <c r="CW153" s="6">
        <f t="shared" si="496"/>
        <v>0</v>
      </c>
      <c r="CX153" s="6">
        <f t="shared" si="496"/>
        <v>811.06934571277156</v>
      </c>
      <c r="CY153" s="6">
        <f t="shared" si="496"/>
        <v>0</v>
      </c>
      <c r="DC153" s="170"/>
      <c r="DD153" s="1" t="s">
        <v>35</v>
      </c>
      <c r="DF153" s="6">
        <f t="shared" ref="DF153:DN153" si="497">DF109*DF142</f>
        <v>0</v>
      </c>
      <c r="DG153" s="6">
        <f t="shared" si="497"/>
        <v>0</v>
      </c>
      <c r="DH153" s="6">
        <f t="shared" si="497"/>
        <v>0</v>
      </c>
      <c r="DI153" s="6">
        <f t="shared" si="497"/>
        <v>0</v>
      </c>
      <c r="DJ153" s="6">
        <f t="shared" si="497"/>
        <v>0</v>
      </c>
      <c r="DK153" s="6">
        <f t="shared" si="497"/>
        <v>0</v>
      </c>
      <c r="DL153" s="6">
        <f t="shared" si="497"/>
        <v>0</v>
      </c>
      <c r="DM153" s="6">
        <f t="shared" si="497"/>
        <v>811.06934571276884</v>
      </c>
      <c r="DN153" s="6">
        <f t="shared" si="497"/>
        <v>0</v>
      </c>
      <c r="DR153" s="170"/>
      <c r="DS153" s="1" t="s">
        <v>35</v>
      </c>
      <c r="DU153" s="6">
        <f t="shared" ref="DU153:EC153" si="498">DU109*DU142</f>
        <v>0</v>
      </c>
      <c r="DV153" s="6">
        <f t="shared" si="498"/>
        <v>0</v>
      </c>
      <c r="DW153" s="6">
        <f t="shared" si="498"/>
        <v>0</v>
      </c>
      <c r="DX153" s="6">
        <f t="shared" si="498"/>
        <v>0</v>
      </c>
      <c r="DY153" s="6">
        <f t="shared" si="498"/>
        <v>0</v>
      </c>
      <c r="DZ153" s="6">
        <f t="shared" si="498"/>
        <v>0</v>
      </c>
      <c r="EA153" s="6">
        <f t="shared" si="498"/>
        <v>0</v>
      </c>
      <c r="EB153" s="6">
        <f t="shared" si="498"/>
        <v>750.23980189763074</v>
      </c>
      <c r="EC153" s="6">
        <f t="shared" si="498"/>
        <v>0</v>
      </c>
      <c r="EG153" s="170"/>
      <c r="EH153" s="1" t="s">
        <v>35</v>
      </c>
      <c r="EJ153" s="6">
        <f t="shared" ref="EJ153:ER153" si="499">EJ109*EJ142</f>
        <v>0</v>
      </c>
      <c r="EK153" s="6">
        <f t="shared" si="499"/>
        <v>0</v>
      </c>
      <c r="EL153" s="6">
        <f t="shared" si="499"/>
        <v>0</v>
      </c>
      <c r="EM153" s="6">
        <f t="shared" si="499"/>
        <v>0</v>
      </c>
      <c r="EN153" s="6">
        <f t="shared" si="499"/>
        <v>0</v>
      </c>
      <c r="EO153" s="6">
        <f t="shared" si="499"/>
        <v>0</v>
      </c>
      <c r="EP153" s="6">
        <f t="shared" si="499"/>
        <v>0</v>
      </c>
      <c r="EQ153" s="6">
        <f t="shared" si="499"/>
        <v>662.37473838984783</v>
      </c>
      <c r="ER153" s="6">
        <f t="shared" si="499"/>
        <v>0</v>
      </c>
      <c r="EV153" s="170"/>
      <c r="EW153" s="1" t="s">
        <v>35</v>
      </c>
      <c r="EY153" s="6">
        <f t="shared" ref="EY153:FG153" si="500">EY109*EY142</f>
        <v>0</v>
      </c>
      <c r="EZ153" s="6">
        <f t="shared" si="500"/>
        <v>0</v>
      </c>
      <c r="FA153" s="6">
        <f t="shared" si="500"/>
        <v>0</v>
      </c>
      <c r="FB153" s="6">
        <f t="shared" si="500"/>
        <v>0</v>
      </c>
      <c r="FC153" s="6">
        <f t="shared" si="500"/>
        <v>0</v>
      </c>
      <c r="FD153" s="6">
        <f t="shared" si="500"/>
        <v>0</v>
      </c>
      <c r="FE153" s="6">
        <f t="shared" si="500"/>
        <v>0</v>
      </c>
      <c r="FF153" s="6">
        <f t="shared" si="500"/>
        <v>520.43863549677667</v>
      </c>
      <c r="FG153" s="6">
        <f t="shared" si="500"/>
        <v>0</v>
      </c>
      <c r="FK153" s="170"/>
      <c r="FL153" s="1" t="s">
        <v>35</v>
      </c>
      <c r="FN153" s="6">
        <f t="shared" ref="FN153:FV153" si="501">FN109*FN142</f>
        <v>0</v>
      </c>
      <c r="FO153" s="6">
        <f t="shared" si="501"/>
        <v>0</v>
      </c>
      <c r="FP153" s="6">
        <f t="shared" si="501"/>
        <v>0</v>
      </c>
      <c r="FQ153" s="6">
        <f t="shared" si="501"/>
        <v>0</v>
      </c>
      <c r="FR153" s="6">
        <f t="shared" si="501"/>
        <v>0</v>
      </c>
      <c r="FS153" s="6">
        <f t="shared" si="501"/>
        <v>0</v>
      </c>
      <c r="FT153" s="6">
        <f t="shared" si="501"/>
        <v>0</v>
      </c>
      <c r="FU153" s="6">
        <f t="shared" si="501"/>
        <v>486.64461137427395</v>
      </c>
      <c r="FV153" s="6">
        <f t="shared" si="501"/>
        <v>0</v>
      </c>
      <c r="FZ153" s="167"/>
    </row>
    <row r="154" spans="2:182" x14ac:dyDescent="0.2">
      <c r="B154" s="170"/>
      <c r="Q154" s="170"/>
      <c r="AF154" s="170"/>
      <c r="AU154" s="170"/>
      <c r="BJ154" s="170"/>
      <c r="BY154" s="170"/>
      <c r="CN154" s="170"/>
      <c r="DC154" s="170"/>
      <c r="DR154" s="170"/>
      <c r="EG154" s="170"/>
      <c r="EV154" s="170"/>
      <c r="FK154" s="170"/>
      <c r="FZ154" s="167"/>
    </row>
    <row r="155" spans="2:182" ht="17" x14ac:dyDescent="0.2">
      <c r="B155" s="170"/>
      <c r="C155" s="16" t="s">
        <v>44</v>
      </c>
      <c r="D155" s="4" t="s">
        <v>3</v>
      </c>
      <c r="Q155" s="170"/>
      <c r="R155" s="16" t="s">
        <v>44</v>
      </c>
      <c r="S155" s="4" t="s">
        <v>3</v>
      </c>
      <c r="AF155" s="170"/>
      <c r="AG155" s="16" t="s">
        <v>44</v>
      </c>
      <c r="AH155" s="4" t="s">
        <v>3</v>
      </c>
      <c r="AU155" s="170"/>
      <c r="AV155" s="16" t="s">
        <v>44</v>
      </c>
      <c r="AW155" s="4" t="s">
        <v>3</v>
      </c>
      <c r="BJ155" s="170"/>
      <c r="BK155" s="16" t="s">
        <v>44</v>
      </c>
      <c r="BL155" s="4" t="s">
        <v>3</v>
      </c>
      <c r="BY155" s="170"/>
      <c r="BZ155" s="16" t="s">
        <v>44</v>
      </c>
      <c r="CA155" s="4" t="s">
        <v>3</v>
      </c>
      <c r="CN155" s="170"/>
      <c r="CO155" s="16" t="s">
        <v>44</v>
      </c>
      <c r="CP155" s="4" t="s">
        <v>3</v>
      </c>
      <c r="DC155" s="170"/>
      <c r="DD155" s="16" t="s">
        <v>44</v>
      </c>
      <c r="DE155" s="4" t="s">
        <v>3</v>
      </c>
      <c r="DR155" s="170"/>
      <c r="DS155" s="16" t="s">
        <v>44</v>
      </c>
      <c r="DT155" s="4" t="s">
        <v>3</v>
      </c>
      <c r="EG155" s="170"/>
      <c r="EH155" s="16" t="s">
        <v>44</v>
      </c>
      <c r="EI155" s="4" t="s">
        <v>3</v>
      </c>
      <c r="EV155" s="170"/>
      <c r="EW155" s="16" t="s">
        <v>44</v>
      </c>
      <c r="EX155" s="4" t="s">
        <v>3</v>
      </c>
      <c r="FK155" s="170"/>
      <c r="FL155" s="16" t="s">
        <v>44</v>
      </c>
      <c r="FM155" s="4" t="s">
        <v>3</v>
      </c>
      <c r="FZ155" s="167"/>
    </row>
    <row r="156" spans="2:182" x14ac:dyDescent="0.2">
      <c r="B156" s="170"/>
      <c r="C156" s="1" t="s">
        <v>39</v>
      </c>
      <c r="E156" s="9">
        <f>G88*I88*E145/1000</f>
        <v>0</v>
      </c>
      <c r="F156" s="9">
        <f>G88*I88*F145/1000</f>
        <v>0</v>
      </c>
      <c r="G156" s="9">
        <f>G88*I88*G145/1000</f>
        <v>0</v>
      </c>
      <c r="H156" s="9">
        <f>G88*I88*H145/1000</f>
        <v>0</v>
      </c>
      <c r="I156" s="9">
        <f>G88*I88*I145/1000</f>
        <v>354.14400000000001</v>
      </c>
      <c r="J156" s="9">
        <f>G88*I88*J145/1000</f>
        <v>937.44</v>
      </c>
      <c r="K156" s="9">
        <f>G88*I88*K145/1000</f>
        <v>937.44</v>
      </c>
      <c r="L156" s="9">
        <f>G88*I88*L145/1000</f>
        <v>88.103850071442608</v>
      </c>
      <c r="M156" s="9">
        <f>G88*I88*M145/1000</f>
        <v>0</v>
      </c>
      <c r="N156" s="13"/>
      <c r="O156" s="5"/>
      <c r="P156" s="14"/>
      <c r="Q156" s="170"/>
      <c r="R156" s="1" t="s">
        <v>39</v>
      </c>
      <c r="T156" s="9">
        <f>V88*X88*T145/1000</f>
        <v>0</v>
      </c>
      <c r="U156" s="9">
        <f>V88*X88*U145/1000</f>
        <v>0</v>
      </c>
      <c r="V156" s="9">
        <f>V88*X88*V145/1000</f>
        <v>0</v>
      </c>
      <c r="W156" s="9">
        <f>V88*X88*W145/1000</f>
        <v>0</v>
      </c>
      <c r="X156" s="9">
        <f>V88*X88*X145/1000</f>
        <v>284.76</v>
      </c>
      <c r="Y156" s="9">
        <f>V88*X88*Y145/1000</f>
        <v>759.36</v>
      </c>
      <c r="Z156" s="9">
        <f>V88*X88*Z145/1000</f>
        <v>759.36</v>
      </c>
      <c r="AA156" s="9">
        <f>V88*X88*AA145/1000</f>
        <v>66.219006278643846</v>
      </c>
      <c r="AB156" s="9">
        <f>V88*X88*AB145/1000</f>
        <v>0</v>
      </c>
      <c r="AC156" s="13"/>
      <c r="AD156" s="5"/>
      <c r="AE156" s="14"/>
      <c r="AF156" s="170"/>
      <c r="AG156" s="1" t="s">
        <v>39</v>
      </c>
      <c r="AI156" s="9">
        <f>AK88*AM88*AI145/1000</f>
        <v>0</v>
      </c>
      <c r="AJ156" s="9">
        <f>AK88*AM88*AJ145/1000</f>
        <v>0</v>
      </c>
      <c r="AK156" s="9">
        <f>AK88*AM88*AK145/1000</f>
        <v>0</v>
      </c>
      <c r="AL156" s="9">
        <f>AK88*AM88*AL145/1000</f>
        <v>0</v>
      </c>
      <c r="AM156" s="9">
        <f>AK88*AM88*AM145/1000</f>
        <v>229.15199999999999</v>
      </c>
      <c r="AN156" s="9">
        <f>AK88*AM88*AN145/1000</f>
        <v>624.96</v>
      </c>
      <c r="AO156" s="9">
        <f>AK88*AM88*AO145/1000</f>
        <v>624.96</v>
      </c>
      <c r="AP156" s="9">
        <f>AK88*AM88*AP145/1000</f>
        <v>37.876474046493698</v>
      </c>
      <c r="AQ156" s="9">
        <f>AK88*AM88*AQ145/1000</f>
        <v>0</v>
      </c>
      <c r="AR156" s="13"/>
      <c r="AS156" s="5"/>
      <c r="AT156" s="14"/>
      <c r="AU156" s="170"/>
      <c r="AV156" s="1" t="s">
        <v>39</v>
      </c>
      <c r="AX156" s="9">
        <f>AZ88*BB88*AX145/1000</f>
        <v>0</v>
      </c>
      <c r="AY156" s="9">
        <f>AZ88*BB88*AY145/1000</f>
        <v>0</v>
      </c>
      <c r="AZ156" s="9">
        <f>AZ88*BB88*AZ145/1000</f>
        <v>0</v>
      </c>
      <c r="BA156" s="9">
        <f>AZ88*BB88*BA145/1000</f>
        <v>0</v>
      </c>
      <c r="BB156" s="9">
        <f>AZ88*BB88*BB145/1000</f>
        <v>120.96</v>
      </c>
      <c r="BC156" s="9">
        <f>AZ88*BB88*BC145/1000</f>
        <v>352.8</v>
      </c>
      <c r="BD156" s="9">
        <f>AZ88*BB88*BD145/1000</f>
        <v>352.8</v>
      </c>
      <c r="BE156" s="9">
        <f>AZ88*BB88*BE145/1000</f>
        <v>-2.5896385185008786</v>
      </c>
      <c r="BF156" s="9">
        <f>AZ88*BB88*BF145/1000</f>
        <v>0</v>
      </c>
      <c r="BG156" s="13"/>
      <c r="BH156" s="5"/>
      <c r="BI156" s="14"/>
      <c r="BJ156" s="170"/>
      <c r="BK156" s="1" t="s">
        <v>39</v>
      </c>
      <c r="BM156" s="9">
        <f>BO88*BQ88*BM145/1000</f>
        <v>0</v>
      </c>
      <c r="BN156" s="9">
        <f>BO88*BQ88*BN145/1000</f>
        <v>0</v>
      </c>
      <c r="BO156" s="9">
        <f>BO88*BQ88*BO145/1000</f>
        <v>0</v>
      </c>
      <c r="BP156" s="9">
        <f>BO88*BQ88*BP145/1000</f>
        <v>0</v>
      </c>
      <c r="BQ156" s="9">
        <f>BO88*BQ88*BQ145/1000</f>
        <v>41.664000000000001</v>
      </c>
      <c r="BR156" s="9">
        <f>BO88*BQ88*BR145/1000</f>
        <v>156.24</v>
      </c>
      <c r="BS156" s="9">
        <f>BO88*BQ88*BS145/1000</f>
        <v>156.24</v>
      </c>
      <c r="BT156" s="9">
        <f>BO88*BQ88*BT145/1000</f>
        <v>-37.464589990928928</v>
      </c>
      <c r="BU156" s="9">
        <f>BO88*BQ88*BU145/1000</f>
        <v>0</v>
      </c>
      <c r="BV156" s="13"/>
      <c r="BW156" s="5"/>
      <c r="BX156" s="14"/>
      <c r="BY156" s="170"/>
      <c r="BZ156" s="1" t="s">
        <v>39</v>
      </c>
      <c r="CB156" s="9">
        <f>CD88*CF88*CB145/1000</f>
        <v>0</v>
      </c>
      <c r="CC156" s="9">
        <f>CD88*CF88*CC145/1000</f>
        <v>0</v>
      </c>
      <c r="CD156" s="9">
        <f>CD88*CF88*CD145/1000</f>
        <v>0</v>
      </c>
      <c r="CE156" s="9">
        <f>CD88*CF88*CE145/1000</f>
        <v>0</v>
      </c>
      <c r="CF156" s="9">
        <f>CD88*CF88*CF145/1000</f>
        <v>40.32</v>
      </c>
      <c r="CG156" s="9">
        <f>CD88*CF88*CG145/1000</f>
        <v>0</v>
      </c>
      <c r="CH156" s="9">
        <f>CD88*CF88*CH145/1000</f>
        <v>0</v>
      </c>
      <c r="CI156" s="9">
        <f>CD88*CF88*CI145/1000</f>
        <v>-60.559623874260765</v>
      </c>
      <c r="CJ156" s="9">
        <f>CD88*CF88*CJ145/1000</f>
        <v>0</v>
      </c>
      <c r="CK156" s="13"/>
      <c r="CL156" s="5"/>
      <c r="CM156" s="14"/>
      <c r="CN156" s="170"/>
      <c r="CO156" s="1" t="s">
        <v>39</v>
      </c>
      <c r="CQ156" s="9">
        <f>CS88*CU88*CQ145/1000</f>
        <v>0</v>
      </c>
      <c r="CR156" s="9">
        <f>CS88*CU88*CR145/1000</f>
        <v>0</v>
      </c>
      <c r="CS156" s="9">
        <f>CS88*CU88*CS145/1000</f>
        <v>0</v>
      </c>
      <c r="CT156" s="9">
        <f>CS88*CU88*CT145/1000</f>
        <v>0</v>
      </c>
      <c r="CU156" s="9">
        <f>CS88*CU88*CU145/1000</f>
        <v>0</v>
      </c>
      <c r="CV156" s="9">
        <f>CS88*CU88*CV145/1000</f>
        <v>0</v>
      </c>
      <c r="CW156" s="9">
        <f>CS88*CU88*CW145/1000</f>
        <v>-104.16</v>
      </c>
      <c r="CX156" s="9">
        <f>CS88*CU88*CX145/1000</f>
        <v>-81.928162355409924</v>
      </c>
      <c r="CY156" s="9">
        <f>CS88*CU88*CY145/1000</f>
        <v>0</v>
      </c>
      <c r="CZ156" s="13"/>
      <c r="DA156" s="5"/>
      <c r="DB156" s="14"/>
      <c r="DC156" s="170"/>
      <c r="DD156" s="1" t="s">
        <v>39</v>
      </c>
      <c r="DF156" s="9">
        <f>DH88*DJ88*DF145/1000</f>
        <v>0</v>
      </c>
      <c r="DG156" s="9">
        <f>DH88*DJ88*DG145/1000</f>
        <v>0</v>
      </c>
      <c r="DH156" s="9">
        <f>DH88*DJ88*DH145/1000</f>
        <v>0</v>
      </c>
      <c r="DI156" s="9">
        <f>DH88*DJ88*DI145/1000</f>
        <v>0</v>
      </c>
      <c r="DJ156" s="9">
        <f>DH88*DJ88*DJ145/1000</f>
        <v>0</v>
      </c>
      <c r="DK156" s="9">
        <f>DH88*DJ88*DK145/1000</f>
        <v>-104.16</v>
      </c>
      <c r="DL156" s="9">
        <f>DH88*DJ88*DL145/1000</f>
        <v>-104.16</v>
      </c>
      <c r="DM156" s="9">
        <f>DH88*DJ88*DM145/1000</f>
        <v>-81.928162355409995</v>
      </c>
      <c r="DN156" s="9">
        <f>DH88*DJ88*DN145/1000</f>
        <v>0</v>
      </c>
      <c r="DO156" s="13"/>
      <c r="DP156" s="5"/>
      <c r="DQ156" s="14"/>
      <c r="DR156" s="170"/>
      <c r="DS156" s="1" t="s">
        <v>39</v>
      </c>
      <c r="DU156" s="9">
        <f>DW88*DY88*DU145/1000</f>
        <v>0</v>
      </c>
      <c r="DV156" s="9">
        <f>DW88*DY88*DV145/1000</f>
        <v>0</v>
      </c>
      <c r="DW156" s="9">
        <f>DW88*DY88*DW145/1000</f>
        <v>0</v>
      </c>
      <c r="DX156" s="9">
        <f>DW88*DY88*DX145/1000</f>
        <v>0</v>
      </c>
      <c r="DY156" s="9">
        <f>DW88*DY88*DY145/1000</f>
        <v>20.16</v>
      </c>
      <c r="DZ156" s="9">
        <f>DW88*DY88*DZ145/1000</f>
        <v>100.8</v>
      </c>
      <c r="EA156" s="9">
        <f>DW88*DY88*EA145/1000</f>
        <v>100.8</v>
      </c>
      <c r="EB156" s="9">
        <f>DW88*DY88*EB145/1000</f>
        <v>-45.618902097031267</v>
      </c>
      <c r="EC156" s="9">
        <f>DW88*DY88*EC145/1000</f>
        <v>0</v>
      </c>
      <c r="ED156" s="13"/>
      <c r="EE156" s="5"/>
      <c r="EF156" s="14"/>
      <c r="EG156" s="170"/>
      <c r="EH156" s="1" t="s">
        <v>39</v>
      </c>
      <c r="EJ156" s="9">
        <f>EL88*EN88*EJ145/1000</f>
        <v>0</v>
      </c>
      <c r="EK156" s="9">
        <f>EL88*EN88*EK145/1000</f>
        <v>0</v>
      </c>
      <c r="EL156" s="9">
        <f>EL88*EN88*EL145/1000</f>
        <v>0</v>
      </c>
      <c r="EM156" s="9">
        <f>EL88*EN88*EM145/1000</f>
        <v>0</v>
      </c>
      <c r="EN156" s="9">
        <f>EL88*EN88*EN145/1000</f>
        <v>124.992</v>
      </c>
      <c r="EO156" s="9">
        <f>EL88*EN88*EO145/1000</f>
        <v>364.56</v>
      </c>
      <c r="EP156" s="9">
        <f>EL88*EN88*EP145/1000</f>
        <v>364.56</v>
      </c>
      <c r="EQ156" s="9">
        <f>EL88*EN88*EQ145/1000</f>
        <v>-2.6759598024509077</v>
      </c>
      <c r="ER156" s="9">
        <f>EL88*EN88*ER145/1000</f>
        <v>0</v>
      </c>
      <c r="ES156" s="13"/>
      <c r="ET156" s="5"/>
      <c r="EU156" s="14"/>
      <c r="EV156" s="170"/>
      <c r="EW156" s="1" t="s">
        <v>39</v>
      </c>
      <c r="EY156" s="9">
        <f>FA88*FC88*EY145/1000</f>
        <v>0</v>
      </c>
      <c r="EZ156" s="9">
        <f>FA88*FC88*EZ145/1000</f>
        <v>0</v>
      </c>
      <c r="FA156" s="9">
        <f>FA88*FC88*FA145/1000</f>
        <v>0</v>
      </c>
      <c r="FB156" s="9">
        <f>FA88*FC88*FB145/1000</f>
        <v>0</v>
      </c>
      <c r="FC156" s="9">
        <f>FA88*FC88*FC145/1000</f>
        <v>262.08</v>
      </c>
      <c r="FD156" s="9">
        <f>FA88*FC88*FD145/1000</f>
        <v>705.6</v>
      </c>
      <c r="FE156" s="9">
        <f>FA88*FC88*FE145/1000</f>
        <v>705.6</v>
      </c>
      <c r="FF156" s="9">
        <f>FA88*FC88*FF145/1000</f>
        <v>59.165319594230283</v>
      </c>
      <c r="FG156" s="9">
        <f>FA88*FC88*FG145/1000</f>
        <v>0</v>
      </c>
      <c r="FH156" s="13"/>
      <c r="FI156" s="5"/>
      <c r="FJ156" s="14"/>
      <c r="FK156" s="170"/>
      <c r="FL156" s="1" t="s">
        <v>39</v>
      </c>
      <c r="FN156" s="9">
        <f>FP88*FR88*FN145/1000</f>
        <v>0</v>
      </c>
      <c r="FO156" s="9">
        <f>FP88*FR88*FO145/1000</f>
        <v>0</v>
      </c>
      <c r="FP156" s="9">
        <f>FP88*FR88*FP145/1000</f>
        <v>0</v>
      </c>
      <c r="FQ156" s="9">
        <f>FP88*FR88*FQ145/1000</f>
        <v>0</v>
      </c>
      <c r="FR156" s="9">
        <f>FP88*FR88*FR145/1000</f>
        <v>333.31200000000001</v>
      </c>
      <c r="FS156" s="9">
        <f>FP88*FR88*FS145/1000</f>
        <v>885.36</v>
      </c>
      <c r="FT156" s="9">
        <f>FP88*FR88*FT145/1000</f>
        <v>885.36</v>
      </c>
      <c r="FU156" s="9">
        <f>FP88*FR88*FU145/1000</f>
        <v>86.251184926511669</v>
      </c>
      <c r="FV156" s="9">
        <f>FP88*FR88*FV145/1000</f>
        <v>0</v>
      </c>
      <c r="FW156" s="13"/>
      <c r="FX156" s="5"/>
      <c r="FY156" s="14"/>
      <c r="FZ156" s="167"/>
    </row>
    <row r="157" spans="2:182" x14ac:dyDescent="0.2">
      <c r="B157" s="170"/>
      <c r="C157" s="1" t="s">
        <v>36</v>
      </c>
      <c r="E157" s="9">
        <f>G88*I88*E146/1000</f>
        <v>0</v>
      </c>
      <c r="F157" s="9">
        <f>G88*I88*F146/1000</f>
        <v>0</v>
      </c>
      <c r="G157" s="9">
        <f>G88*I88*G146/1000</f>
        <v>0</v>
      </c>
      <c r="H157" s="9">
        <f>G88*I88*H146/1000</f>
        <v>0</v>
      </c>
      <c r="I157" s="9">
        <f>G88*I88*I146/1000</f>
        <v>197.30879999999999</v>
      </c>
      <c r="J157" s="9">
        <f>G88*I88*J146/1000</f>
        <v>0</v>
      </c>
      <c r="K157" s="9">
        <f>G88*I88*K146/1000</f>
        <v>0</v>
      </c>
      <c r="L157" s="9">
        <f>G88*I88*L146/1000</f>
        <v>0</v>
      </c>
      <c r="M157" s="9">
        <f>G88*I88*M146/1000</f>
        <v>0</v>
      </c>
      <c r="N157" s="13"/>
      <c r="O157" s="5"/>
      <c r="P157" s="14"/>
      <c r="Q157" s="170"/>
      <c r="R157" s="1" t="s">
        <v>36</v>
      </c>
      <c r="T157" s="9">
        <f>V88*X88*T146/1000</f>
        <v>0</v>
      </c>
      <c r="U157" s="9">
        <f>V88*X88*U146/1000</f>
        <v>0</v>
      </c>
      <c r="V157" s="9">
        <f>V88*X88*V146/1000</f>
        <v>0</v>
      </c>
      <c r="W157" s="9">
        <f>V88*X88*W146/1000</f>
        <v>0</v>
      </c>
      <c r="X157" s="9">
        <f>V88*X88*X146/1000</f>
        <v>158.65199999999999</v>
      </c>
      <c r="Y157" s="9">
        <f>V88*X88*Y146/1000</f>
        <v>0</v>
      </c>
      <c r="Z157" s="9">
        <f>V88*X88*Z146/1000</f>
        <v>0</v>
      </c>
      <c r="AA157" s="9">
        <f>V88*X88*AA146/1000</f>
        <v>0</v>
      </c>
      <c r="AB157" s="9">
        <f>V88*X88*AB146/1000</f>
        <v>0</v>
      </c>
      <c r="AC157" s="13"/>
      <c r="AD157" s="5"/>
      <c r="AE157" s="14"/>
      <c r="AF157" s="170"/>
      <c r="AG157" s="1" t="s">
        <v>36</v>
      </c>
      <c r="AI157" s="9">
        <f>AK88*AM88*AI146/1000</f>
        <v>0</v>
      </c>
      <c r="AJ157" s="9">
        <f>AK88*AM88*AJ146/1000</f>
        <v>0</v>
      </c>
      <c r="AK157" s="9">
        <f>AK88*AM88*AK146/1000</f>
        <v>0</v>
      </c>
      <c r="AL157" s="9">
        <f>AK88*AM88*AL146/1000</f>
        <v>0</v>
      </c>
      <c r="AM157" s="9">
        <f>AK88*AM88*AM146/1000</f>
        <v>127.6704</v>
      </c>
      <c r="AN157" s="9">
        <f>AK88*AM88*AN146/1000</f>
        <v>0</v>
      </c>
      <c r="AO157" s="9">
        <f>AK88*AM88*AO146/1000</f>
        <v>0</v>
      </c>
      <c r="AP157" s="9">
        <f>AK88*AM88*AP146/1000</f>
        <v>0</v>
      </c>
      <c r="AQ157" s="9">
        <f>AK88*AM88*AQ146/1000</f>
        <v>0</v>
      </c>
      <c r="AR157" s="13"/>
      <c r="AS157" s="5"/>
      <c r="AT157" s="14"/>
      <c r="AU157" s="170"/>
      <c r="AV157" s="1" t="s">
        <v>36</v>
      </c>
      <c r="AX157" s="9">
        <f>AZ88*BB88*AX146/1000</f>
        <v>0</v>
      </c>
      <c r="AY157" s="9">
        <f>AZ88*BB88*AY146/1000</f>
        <v>0</v>
      </c>
      <c r="AZ157" s="9">
        <f>AZ88*BB88*AZ146/1000</f>
        <v>0</v>
      </c>
      <c r="BA157" s="9">
        <f>AZ88*BB88*BA146/1000</f>
        <v>0</v>
      </c>
      <c r="BB157" s="9">
        <f>AZ88*BB88*BB146/1000</f>
        <v>67.391999999999996</v>
      </c>
      <c r="BC157" s="9">
        <f>AZ88*BB88*BC146/1000</f>
        <v>0</v>
      </c>
      <c r="BD157" s="9">
        <f>AZ88*BB88*BD146/1000</f>
        <v>0</v>
      </c>
      <c r="BE157" s="9">
        <f>AZ88*BB88*BE146/1000</f>
        <v>0</v>
      </c>
      <c r="BF157" s="9">
        <f>AZ88*BB88*BF146/1000</f>
        <v>0</v>
      </c>
      <c r="BG157" s="13"/>
      <c r="BH157" s="5"/>
      <c r="BI157" s="14"/>
      <c r="BJ157" s="170"/>
      <c r="BK157" s="1" t="s">
        <v>36</v>
      </c>
      <c r="BM157" s="9">
        <f>BO88*BQ88*BM146/1000</f>
        <v>0</v>
      </c>
      <c r="BN157" s="9">
        <f>BO88*BQ88*BN146/1000</f>
        <v>0</v>
      </c>
      <c r="BO157" s="9">
        <f>BO88*BQ88*BO146/1000</f>
        <v>0</v>
      </c>
      <c r="BP157" s="9">
        <f>BO88*BQ88*BP146/1000</f>
        <v>0</v>
      </c>
      <c r="BQ157" s="9">
        <f>BO88*BQ88*BQ146/1000</f>
        <v>23.212799999999998</v>
      </c>
      <c r="BR157" s="9">
        <f>BO88*BQ88*BR146/1000</f>
        <v>0</v>
      </c>
      <c r="BS157" s="9">
        <f>BO88*BQ88*BS146/1000</f>
        <v>0</v>
      </c>
      <c r="BT157" s="9">
        <f>BO88*BQ88*BT146/1000</f>
        <v>0</v>
      </c>
      <c r="BU157" s="9">
        <f>BO88*BQ88*BU146/1000</f>
        <v>0</v>
      </c>
      <c r="BV157" s="13"/>
      <c r="BW157" s="5"/>
      <c r="BX157" s="14"/>
      <c r="BY157" s="170"/>
      <c r="BZ157" s="1" t="s">
        <v>36</v>
      </c>
      <c r="CB157" s="9">
        <f>CD88*CF88*CB146/1000</f>
        <v>0</v>
      </c>
      <c r="CC157" s="9">
        <f>CD88*CF88*CC146/1000</f>
        <v>0</v>
      </c>
      <c r="CD157" s="9">
        <f>CD88*CF88*CD146/1000</f>
        <v>0</v>
      </c>
      <c r="CE157" s="9">
        <f>CD88*CF88*CE146/1000</f>
        <v>0</v>
      </c>
      <c r="CF157" s="9">
        <f>CD88*CF88*CF146/1000</f>
        <v>22.463999999999999</v>
      </c>
      <c r="CG157" s="9">
        <f>CD88*CF88*CG146/1000</f>
        <v>0</v>
      </c>
      <c r="CH157" s="9">
        <f>CD88*CF88*CH146/1000</f>
        <v>0</v>
      </c>
      <c r="CI157" s="9">
        <f>CD88*CF88*CI146/1000</f>
        <v>0</v>
      </c>
      <c r="CJ157" s="9">
        <f>CD88*CF88*CJ146/1000</f>
        <v>0</v>
      </c>
      <c r="CK157" s="13"/>
      <c r="CL157" s="5"/>
      <c r="CM157" s="14"/>
      <c r="CN157" s="170"/>
      <c r="CO157" s="1" t="s">
        <v>36</v>
      </c>
      <c r="CQ157" s="9">
        <f>CS88*CU88*CQ146/1000</f>
        <v>0</v>
      </c>
      <c r="CR157" s="9">
        <f>CS88*CU88*CR146/1000</f>
        <v>0</v>
      </c>
      <c r="CS157" s="9">
        <f>CS88*CU88*CS146/1000</f>
        <v>0</v>
      </c>
      <c r="CT157" s="9">
        <f>CS88*CU88*CT146/1000</f>
        <v>0</v>
      </c>
      <c r="CU157" s="9">
        <f>CS88*CU88*CU146/1000</f>
        <v>0</v>
      </c>
      <c r="CV157" s="9">
        <f>CS88*CU88*CV146/1000</f>
        <v>0</v>
      </c>
      <c r="CW157" s="9">
        <f>CS88*CU88*CW146/1000</f>
        <v>0</v>
      </c>
      <c r="CX157" s="9">
        <f>CS88*CU88*CX146/1000</f>
        <v>0</v>
      </c>
      <c r="CY157" s="9">
        <f>CS88*CU88*CY146/1000</f>
        <v>0</v>
      </c>
      <c r="CZ157" s="13"/>
      <c r="DA157" s="5"/>
      <c r="DB157" s="14"/>
      <c r="DC157" s="170"/>
      <c r="DD157" s="1" t="s">
        <v>36</v>
      </c>
      <c r="DF157" s="9">
        <f>DH88*DJ88*DF146/1000</f>
        <v>0</v>
      </c>
      <c r="DG157" s="9">
        <f>DH88*DJ88*DG146/1000</f>
        <v>0</v>
      </c>
      <c r="DH157" s="9">
        <f>DH88*DJ88*DH146/1000</f>
        <v>0</v>
      </c>
      <c r="DI157" s="9">
        <f>DH88*DJ88*DI146/1000</f>
        <v>0</v>
      </c>
      <c r="DJ157" s="9">
        <f>DH88*DJ88*DJ146/1000</f>
        <v>0</v>
      </c>
      <c r="DK157" s="9">
        <f>DH88*DJ88*DK146/1000</f>
        <v>0</v>
      </c>
      <c r="DL157" s="9">
        <f>DH88*DJ88*DL146/1000</f>
        <v>0</v>
      </c>
      <c r="DM157" s="9">
        <f>DH88*DJ88*DM146/1000</f>
        <v>0</v>
      </c>
      <c r="DN157" s="9">
        <f>DH88*DJ88*DN146/1000</f>
        <v>0</v>
      </c>
      <c r="DO157" s="13"/>
      <c r="DP157" s="5"/>
      <c r="DQ157" s="14"/>
      <c r="DR157" s="170"/>
      <c r="DS157" s="1" t="s">
        <v>36</v>
      </c>
      <c r="DU157" s="9">
        <f>DW88*DY88*DU146/1000</f>
        <v>0</v>
      </c>
      <c r="DV157" s="9">
        <f>DW88*DY88*DV146/1000</f>
        <v>0</v>
      </c>
      <c r="DW157" s="9">
        <f>DW88*DY88*DW146/1000</f>
        <v>0</v>
      </c>
      <c r="DX157" s="9">
        <f>DW88*DY88*DX146/1000</f>
        <v>0</v>
      </c>
      <c r="DY157" s="9">
        <f>DW88*DY88*DY146/1000</f>
        <v>11.231999999999999</v>
      </c>
      <c r="DZ157" s="9">
        <f>DW88*DY88*DZ146/1000</f>
        <v>0</v>
      </c>
      <c r="EA157" s="9">
        <f>DW88*DY88*EA146/1000</f>
        <v>0</v>
      </c>
      <c r="EB157" s="9">
        <f>DW88*DY88*EB146/1000</f>
        <v>0</v>
      </c>
      <c r="EC157" s="9">
        <f>DW88*DY88*EC146/1000</f>
        <v>0</v>
      </c>
      <c r="ED157" s="13"/>
      <c r="EE157" s="5"/>
      <c r="EF157" s="14"/>
      <c r="EG157" s="170"/>
      <c r="EH157" s="1" t="s">
        <v>36</v>
      </c>
      <c r="EJ157" s="9">
        <f>EL88*EN88*EJ146/1000</f>
        <v>0</v>
      </c>
      <c r="EK157" s="9">
        <f>EL88*EN88*EK146/1000</f>
        <v>0</v>
      </c>
      <c r="EL157" s="9">
        <f>EL88*EN88*EL146/1000</f>
        <v>0</v>
      </c>
      <c r="EM157" s="9">
        <f>EL88*EN88*EM146/1000</f>
        <v>0</v>
      </c>
      <c r="EN157" s="9">
        <f>EL88*EN88*EN146/1000</f>
        <v>69.63839999999999</v>
      </c>
      <c r="EO157" s="9">
        <f>EL88*EN88*EO146/1000</f>
        <v>0</v>
      </c>
      <c r="EP157" s="9">
        <f>EL88*EN88*EP146/1000</f>
        <v>0</v>
      </c>
      <c r="EQ157" s="9">
        <f>EL88*EN88*EQ146/1000</f>
        <v>0</v>
      </c>
      <c r="ER157" s="9">
        <f>EL88*EN88*ER146/1000</f>
        <v>0</v>
      </c>
      <c r="ES157" s="13"/>
      <c r="ET157" s="5"/>
      <c r="EU157" s="14"/>
      <c r="EV157" s="170"/>
      <c r="EW157" s="1" t="s">
        <v>36</v>
      </c>
      <c r="EY157" s="9">
        <f>FA88*FC88*EY146/1000</f>
        <v>0</v>
      </c>
      <c r="EZ157" s="9">
        <f>FA88*FC88*EZ146/1000</f>
        <v>0</v>
      </c>
      <c r="FA157" s="9">
        <f>FA88*FC88*FA146/1000</f>
        <v>0</v>
      </c>
      <c r="FB157" s="9">
        <f>FA88*FC88*FB146/1000</f>
        <v>0</v>
      </c>
      <c r="FC157" s="9">
        <f>FA88*FC88*FC146/1000</f>
        <v>146.01599999999999</v>
      </c>
      <c r="FD157" s="9">
        <f>FA88*FC88*FD146/1000</f>
        <v>0</v>
      </c>
      <c r="FE157" s="9">
        <f>FA88*FC88*FE146/1000</f>
        <v>0</v>
      </c>
      <c r="FF157" s="9">
        <f>FA88*FC88*FF146/1000</f>
        <v>0</v>
      </c>
      <c r="FG157" s="9">
        <f>FA88*FC88*FG146/1000</f>
        <v>0</v>
      </c>
      <c r="FH157" s="13"/>
      <c r="FI157" s="5"/>
      <c r="FJ157" s="14"/>
      <c r="FK157" s="170"/>
      <c r="FL157" s="1" t="s">
        <v>36</v>
      </c>
      <c r="FN157" s="9">
        <f>FP88*FR88*FN146/1000</f>
        <v>0</v>
      </c>
      <c r="FO157" s="9">
        <f>FP88*FR88*FO146/1000</f>
        <v>0</v>
      </c>
      <c r="FP157" s="9">
        <f>FP88*FR88*FP146/1000</f>
        <v>0</v>
      </c>
      <c r="FQ157" s="9">
        <f>FP88*FR88*FQ146/1000</f>
        <v>0</v>
      </c>
      <c r="FR157" s="9">
        <f>FP88*FR88*FR146/1000</f>
        <v>185.70239999999998</v>
      </c>
      <c r="FS157" s="9">
        <f>FP88*FR88*FS146/1000</f>
        <v>0</v>
      </c>
      <c r="FT157" s="9">
        <f>FP88*FR88*FT146/1000</f>
        <v>0</v>
      </c>
      <c r="FU157" s="9">
        <f>FP88*FR88*FU146/1000</f>
        <v>0</v>
      </c>
      <c r="FV157" s="9">
        <f>FP88*FR88*FV146/1000</f>
        <v>0</v>
      </c>
      <c r="FW157" s="13"/>
      <c r="FX157" s="5"/>
      <c r="FY157" s="14"/>
      <c r="FZ157" s="167"/>
    </row>
    <row r="158" spans="2:182" x14ac:dyDescent="0.2">
      <c r="B158" s="170"/>
      <c r="C158" s="1" t="s">
        <v>37</v>
      </c>
      <c r="E158" s="9">
        <f>G88*I88*E147/1000</f>
        <v>0</v>
      </c>
      <c r="F158" s="9">
        <f>G88*I88*F147/1000</f>
        <v>0</v>
      </c>
      <c r="G158" s="9">
        <f>G88*I88*G147/1000</f>
        <v>0</v>
      </c>
      <c r="H158" s="9">
        <f>G88*I88*H147/1000</f>
        <v>0</v>
      </c>
      <c r="I158" s="9">
        <f>G88*I88*I147/1000</f>
        <v>252.96</v>
      </c>
      <c r="J158" s="9">
        <f>G88*I88*J147/1000</f>
        <v>267.83999999999997</v>
      </c>
      <c r="K158" s="9">
        <f>G88*I88*K147/1000</f>
        <v>267.83999999999997</v>
      </c>
      <c r="L158" s="9">
        <f>G88*I88*L147/1000</f>
        <v>12.586264295920373</v>
      </c>
      <c r="M158" s="9">
        <f>G88*I88*M147/1000</f>
        <v>0</v>
      </c>
      <c r="N158" s="13"/>
      <c r="O158" s="5"/>
      <c r="P158" s="14"/>
      <c r="Q158" s="170"/>
      <c r="R158" s="1" t="s">
        <v>37</v>
      </c>
      <c r="T158" s="9">
        <f>V88*X88*T147/1000</f>
        <v>0</v>
      </c>
      <c r="U158" s="9">
        <f>V88*X88*U147/1000</f>
        <v>0</v>
      </c>
      <c r="V158" s="9">
        <f>V88*X88*V147/1000</f>
        <v>0</v>
      </c>
      <c r="W158" s="9">
        <f>V88*X88*W147/1000</f>
        <v>0</v>
      </c>
      <c r="X158" s="9">
        <f>V88*X88*X147/1000</f>
        <v>203.4</v>
      </c>
      <c r="Y158" s="9">
        <f>V88*X88*Y147/1000</f>
        <v>216.96</v>
      </c>
      <c r="Z158" s="9">
        <f>V88*X88*Z147/1000</f>
        <v>216.96</v>
      </c>
      <c r="AA158" s="9">
        <f>V88*X88*AA147/1000</f>
        <v>9.4598580398062637</v>
      </c>
      <c r="AB158" s="9">
        <f>V88*X88*AB147/1000</f>
        <v>0</v>
      </c>
      <c r="AC158" s="13"/>
      <c r="AD158" s="5"/>
      <c r="AE158" s="14"/>
      <c r="AF158" s="170"/>
      <c r="AG158" s="1" t="s">
        <v>37</v>
      </c>
      <c r="AI158" s="9">
        <f>AK88*AM88*AI147/1000</f>
        <v>0</v>
      </c>
      <c r="AJ158" s="9">
        <f>AK88*AM88*AJ147/1000</f>
        <v>0</v>
      </c>
      <c r="AK158" s="9">
        <f>AK88*AM88*AK147/1000</f>
        <v>0</v>
      </c>
      <c r="AL158" s="9">
        <f>AK88*AM88*AL147/1000</f>
        <v>0</v>
      </c>
      <c r="AM158" s="9">
        <f>AK88*AM88*AM147/1000</f>
        <v>163.68</v>
      </c>
      <c r="AN158" s="9">
        <f>AK88*AM88*AN147/1000</f>
        <v>178.56</v>
      </c>
      <c r="AO158" s="9">
        <f>AK88*AM88*AO147/1000</f>
        <v>178.56</v>
      </c>
      <c r="AP158" s="9">
        <f>AK88*AM88*AP147/1000</f>
        <v>5.410924863784814</v>
      </c>
      <c r="AQ158" s="9">
        <f>AK88*AM88*AQ147/1000</f>
        <v>0</v>
      </c>
      <c r="AR158" s="13"/>
      <c r="AS158" s="5"/>
      <c r="AT158" s="14"/>
      <c r="AU158" s="170"/>
      <c r="AV158" s="1" t="s">
        <v>37</v>
      </c>
      <c r="AX158" s="9">
        <f>AZ88*BB88*AX147/1000</f>
        <v>0</v>
      </c>
      <c r="AY158" s="9">
        <f>AZ88*BB88*AY147/1000</f>
        <v>0</v>
      </c>
      <c r="AZ158" s="9">
        <f>AZ88*BB88*AZ147/1000</f>
        <v>0</v>
      </c>
      <c r="BA158" s="9">
        <f>AZ88*BB88*BA147/1000</f>
        <v>0</v>
      </c>
      <c r="BB158" s="9">
        <f>AZ88*BB88*BB147/1000</f>
        <v>86.4</v>
      </c>
      <c r="BC158" s="9">
        <f>AZ88*BB88*BC147/1000</f>
        <v>100.8</v>
      </c>
      <c r="BD158" s="9">
        <f>AZ88*BB88*BD147/1000</f>
        <v>100.8</v>
      </c>
      <c r="BE158" s="9">
        <f>AZ88*BB88*BE147/1000</f>
        <v>-0.36994835978583979</v>
      </c>
      <c r="BF158" s="9">
        <f>AZ88*BB88*BF147/1000</f>
        <v>0</v>
      </c>
      <c r="BG158" s="13"/>
      <c r="BH158" s="5"/>
      <c r="BI158" s="14"/>
      <c r="BJ158" s="170"/>
      <c r="BK158" s="1" t="s">
        <v>37</v>
      </c>
      <c r="BM158" s="9">
        <f>BO88*BQ88*BM147/1000</f>
        <v>0</v>
      </c>
      <c r="BN158" s="9">
        <f>BO88*BQ88*BN147/1000</f>
        <v>0</v>
      </c>
      <c r="BO158" s="9">
        <f>BO88*BQ88*BO147/1000</f>
        <v>0</v>
      </c>
      <c r="BP158" s="9">
        <f>BO88*BQ88*BP147/1000</f>
        <v>0</v>
      </c>
      <c r="BQ158" s="9">
        <f>BO88*BQ88*BQ147/1000</f>
        <v>29.76</v>
      </c>
      <c r="BR158" s="9">
        <f>BO88*BQ88*BR147/1000</f>
        <v>44.64</v>
      </c>
      <c r="BS158" s="9">
        <f>BO88*BQ88*BS147/1000</f>
        <v>44.64</v>
      </c>
      <c r="BT158" s="9">
        <f>BO88*BQ88*BT147/1000</f>
        <v>-5.3520842844184191</v>
      </c>
      <c r="BU158" s="9">
        <f>BO88*BQ88*BU147/1000</f>
        <v>0</v>
      </c>
      <c r="BV158" s="13"/>
      <c r="BW158" s="5"/>
      <c r="BX158" s="14"/>
      <c r="BY158" s="170"/>
      <c r="BZ158" s="1" t="s">
        <v>37</v>
      </c>
      <c r="CB158" s="9">
        <f>CD88*CF88*CB147/1000</f>
        <v>0</v>
      </c>
      <c r="CC158" s="9">
        <f>CD88*CF88*CC147/1000</f>
        <v>0</v>
      </c>
      <c r="CD158" s="9">
        <f>CD88*CF88*CD147/1000</f>
        <v>0</v>
      </c>
      <c r="CE158" s="9">
        <f>CD88*CF88*CE147/1000</f>
        <v>0</v>
      </c>
      <c r="CF158" s="9">
        <f>CD88*CF88*CF147/1000</f>
        <v>28.8</v>
      </c>
      <c r="CG158" s="9">
        <f>CD88*CF88*CG147/1000</f>
        <v>0</v>
      </c>
      <c r="CH158" s="9">
        <f>CD88*CF88*CH147/1000</f>
        <v>0</v>
      </c>
      <c r="CI158" s="9">
        <f>CD88*CF88*CI147/1000</f>
        <v>-8.6513748391801091</v>
      </c>
      <c r="CJ158" s="9">
        <f>CD88*CF88*CJ147/1000</f>
        <v>0</v>
      </c>
      <c r="CK158" s="13"/>
      <c r="CL158" s="5"/>
      <c r="CM158" s="14"/>
      <c r="CN158" s="170"/>
      <c r="CO158" s="1" t="s">
        <v>37</v>
      </c>
      <c r="CQ158" s="9">
        <f>CS88*CU88*CQ147/1000</f>
        <v>0</v>
      </c>
      <c r="CR158" s="9">
        <f>CS88*CU88*CR147/1000</f>
        <v>0</v>
      </c>
      <c r="CS158" s="9">
        <f>CS88*CU88*CS147/1000</f>
        <v>0</v>
      </c>
      <c r="CT158" s="9">
        <f>CS88*CU88*CT147/1000</f>
        <v>0</v>
      </c>
      <c r="CU158" s="9">
        <f>CS88*CU88*CU147/1000</f>
        <v>0</v>
      </c>
      <c r="CV158" s="9">
        <f>CS88*CU88*CV147/1000</f>
        <v>0</v>
      </c>
      <c r="CW158" s="9">
        <f>CS88*CU88*CW147/1000</f>
        <v>-29.76</v>
      </c>
      <c r="CX158" s="9">
        <f>CS88*CU88*CX147/1000</f>
        <v>-11.70402319362999</v>
      </c>
      <c r="CY158" s="9">
        <f>CS88*CU88*CY147/1000</f>
        <v>0</v>
      </c>
      <c r="CZ158" s="13"/>
      <c r="DA158" s="5"/>
      <c r="DB158" s="14"/>
      <c r="DC158" s="170"/>
      <c r="DD158" s="1" t="s">
        <v>37</v>
      </c>
      <c r="DF158" s="9">
        <f>DH88*DJ88*DF147/1000</f>
        <v>0</v>
      </c>
      <c r="DG158" s="9">
        <f>DH88*DJ88*DG147/1000</f>
        <v>0</v>
      </c>
      <c r="DH158" s="9">
        <f>DH88*DJ88*DH147/1000</f>
        <v>0</v>
      </c>
      <c r="DI158" s="9">
        <f>DH88*DJ88*DI147/1000</f>
        <v>0</v>
      </c>
      <c r="DJ158" s="9">
        <f>DH88*DJ88*DJ147/1000</f>
        <v>0</v>
      </c>
      <c r="DK158" s="9">
        <f>DH88*DJ88*DK147/1000</f>
        <v>-29.76</v>
      </c>
      <c r="DL158" s="9">
        <f>DH88*DJ88*DL147/1000</f>
        <v>-29.76</v>
      </c>
      <c r="DM158" s="9">
        <f>DH88*DJ88*DM147/1000</f>
        <v>-11.70402319363</v>
      </c>
      <c r="DN158" s="9">
        <f>DH88*DJ88*DN147/1000</f>
        <v>0</v>
      </c>
      <c r="DO158" s="13"/>
      <c r="DP158" s="5"/>
      <c r="DQ158" s="14"/>
      <c r="DR158" s="170"/>
      <c r="DS158" s="1" t="s">
        <v>37</v>
      </c>
      <c r="DU158" s="9">
        <f>DW88*DY88*DU147/1000</f>
        <v>0</v>
      </c>
      <c r="DV158" s="9">
        <f>DW88*DY88*DV147/1000</f>
        <v>0</v>
      </c>
      <c r="DW158" s="9">
        <f>DW88*DY88*DW147/1000</f>
        <v>0</v>
      </c>
      <c r="DX158" s="9">
        <f>DW88*DY88*DX147/1000</f>
        <v>0</v>
      </c>
      <c r="DY158" s="9">
        <f>DW88*DY88*DY147/1000</f>
        <v>14.4</v>
      </c>
      <c r="DZ158" s="9">
        <f>DW88*DY88*DZ147/1000</f>
        <v>28.8</v>
      </c>
      <c r="EA158" s="9">
        <f>DW88*DY88*EA147/1000</f>
        <v>28.8</v>
      </c>
      <c r="EB158" s="9">
        <f>DW88*DY88*EB147/1000</f>
        <v>-6.5169860138616098</v>
      </c>
      <c r="EC158" s="9">
        <f>DW88*DY88*EC147/1000</f>
        <v>0</v>
      </c>
      <c r="ED158" s="13"/>
      <c r="EE158" s="5"/>
      <c r="EF158" s="14"/>
      <c r="EG158" s="170"/>
      <c r="EH158" s="1" t="s">
        <v>37</v>
      </c>
      <c r="EJ158" s="9">
        <f>EL88*EN88*EJ147/1000</f>
        <v>0</v>
      </c>
      <c r="EK158" s="9">
        <f>EL88*EN88*EK147/1000</f>
        <v>0</v>
      </c>
      <c r="EL158" s="9">
        <f>EL88*EN88*EL147/1000</f>
        <v>0</v>
      </c>
      <c r="EM158" s="9">
        <f>EL88*EN88*EM147/1000</f>
        <v>0</v>
      </c>
      <c r="EN158" s="9">
        <f>EL88*EN88*EN147/1000</f>
        <v>89.28</v>
      </c>
      <c r="EO158" s="9">
        <f>EL88*EN88*EO147/1000</f>
        <v>104.16</v>
      </c>
      <c r="EP158" s="9">
        <f>EL88*EN88*EP147/1000</f>
        <v>104.16</v>
      </c>
      <c r="EQ158" s="9">
        <f>EL88*EN88*EQ147/1000</f>
        <v>-0.3822799717787011</v>
      </c>
      <c r="ER158" s="9">
        <f>EL88*EN88*ER147/1000</f>
        <v>0</v>
      </c>
      <c r="ES158" s="13"/>
      <c r="ET158" s="5"/>
      <c r="EU158" s="14"/>
      <c r="EV158" s="170"/>
      <c r="EW158" s="1" t="s">
        <v>37</v>
      </c>
      <c r="EY158" s="9">
        <f>FA88*FC88*EY147/1000</f>
        <v>0</v>
      </c>
      <c r="EZ158" s="9">
        <f>FA88*FC88*EZ147/1000</f>
        <v>0</v>
      </c>
      <c r="FA158" s="9">
        <f>FA88*FC88*FA147/1000</f>
        <v>0</v>
      </c>
      <c r="FB158" s="9">
        <f>FA88*FC88*FB147/1000</f>
        <v>0</v>
      </c>
      <c r="FC158" s="9">
        <f>FA88*FC88*FC147/1000</f>
        <v>187.2</v>
      </c>
      <c r="FD158" s="9">
        <f>FA88*FC88*FD147/1000</f>
        <v>201.6</v>
      </c>
      <c r="FE158" s="9">
        <f>FA88*FC88*FE147/1000</f>
        <v>201.6</v>
      </c>
      <c r="FF158" s="9">
        <f>FA88*FC88*FF147/1000</f>
        <v>8.4521885134614703</v>
      </c>
      <c r="FG158" s="9">
        <f>FA88*FC88*FG147/1000</f>
        <v>0</v>
      </c>
      <c r="FH158" s="13"/>
      <c r="FI158" s="5"/>
      <c r="FJ158" s="14"/>
      <c r="FK158" s="170"/>
      <c r="FL158" s="1" t="s">
        <v>37</v>
      </c>
      <c r="FN158" s="9">
        <f>FP88*FR88*FN147/1000</f>
        <v>0</v>
      </c>
      <c r="FO158" s="9">
        <f>FP88*FR88*FO147/1000</f>
        <v>0</v>
      </c>
      <c r="FP158" s="9">
        <f>FP88*FR88*FP147/1000</f>
        <v>0</v>
      </c>
      <c r="FQ158" s="9">
        <f>FP88*FR88*FQ147/1000</f>
        <v>0</v>
      </c>
      <c r="FR158" s="9">
        <f>FP88*FR88*FR147/1000</f>
        <v>238.08</v>
      </c>
      <c r="FS158" s="9">
        <f>FP88*FR88*FS147/1000</f>
        <v>252.96</v>
      </c>
      <c r="FT158" s="9">
        <f>FP88*FR88*FT147/1000</f>
        <v>252.96</v>
      </c>
      <c r="FU158" s="9">
        <f>FP88*FR88*FU147/1000</f>
        <v>12.321597846644526</v>
      </c>
      <c r="FV158" s="9">
        <f>FP88*FR88*FV147/1000</f>
        <v>0</v>
      </c>
      <c r="FW158" s="13"/>
      <c r="FX158" s="5"/>
      <c r="FY158" s="14"/>
      <c r="FZ158" s="167"/>
    </row>
    <row r="159" spans="2:182" x14ac:dyDescent="0.2">
      <c r="B159" s="170"/>
      <c r="C159" s="1" t="s">
        <v>38</v>
      </c>
      <c r="E159" s="9">
        <f>G88*I88*E148/1000</f>
        <v>0</v>
      </c>
      <c r="F159" s="9">
        <f>G88*I88*F148/1000</f>
        <v>0</v>
      </c>
      <c r="G159" s="9">
        <f>G88*I88*G148/1000</f>
        <v>0</v>
      </c>
      <c r="H159" s="9">
        <f>G88*I88*H148/1000</f>
        <v>0</v>
      </c>
      <c r="I159" s="9">
        <f>G88*I88*I148/1000</f>
        <v>0</v>
      </c>
      <c r="J159" s="9">
        <f>G88*I88*J148/1000</f>
        <v>13.391999999999999</v>
      </c>
      <c r="K159" s="9">
        <f>G88*I88*K148/1000</f>
        <v>66.959999999999994</v>
      </c>
      <c r="L159" s="9">
        <f>G88*I88*L148/1000</f>
        <v>12.586264295920373</v>
      </c>
      <c r="M159" s="9">
        <f>G88*I88*M148/1000</f>
        <v>0</v>
      </c>
      <c r="N159" s="13"/>
      <c r="O159" s="5"/>
      <c r="P159" s="14"/>
      <c r="Q159" s="170"/>
      <c r="R159" s="1" t="s">
        <v>38</v>
      </c>
      <c r="T159" s="9">
        <f>V88*X88*T148/1000</f>
        <v>0</v>
      </c>
      <c r="U159" s="9">
        <f>V88*X88*U148/1000</f>
        <v>0</v>
      </c>
      <c r="V159" s="9">
        <f>V88*X88*V148/1000</f>
        <v>0</v>
      </c>
      <c r="W159" s="9">
        <f>V88*X88*W148/1000</f>
        <v>0</v>
      </c>
      <c r="X159" s="9">
        <f>V88*X88*X148/1000</f>
        <v>0</v>
      </c>
      <c r="Y159" s="9">
        <f>V88*X88*Y148/1000</f>
        <v>10.848000000000001</v>
      </c>
      <c r="Z159" s="9">
        <f>V88*X88*Z148/1000</f>
        <v>54.24</v>
      </c>
      <c r="AA159" s="9">
        <f>V88*X88*AA148/1000</f>
        <v>9.4598580398062637</v>
      </c>
      <c r="AB159" s="9">
        <f>V88*X88*AB148/1000</f>
        <v>0</v>
      </c>
      <c r="AC159" s="13"/>
      <c r="AD159" s="5"/>
      <c r="AE159" s="14"/>
      <c r="AF159" s="170"/>
      <c r="AG159" s="1" t="s">
        <v>38</v>
      </c>
      <c r="AI159" s="9">
        <f>AK88*AM88*AI148/1000</f>
        <v>0</v>
      </c>
      <c r="AJ159" s="9">
        <f>AK88*AM88*AJ148/1000</f>
        <v>0</v>
      </c>
      <c r="AK159" s="9">
        <f>AK88*AM88*AK148/1000</f>
        <v>0</v>
      </c>
      <c r="AL159" s="9">
        <f>AK88*AM88*AL148/1000</f>
        <v>0</v>
      </c>
      <c r="AM159" s="9">
        <f>AK88*AM88*AM148/1000</f>
        <v>0</v>
      </c>
      <c r="AN159" s="9">
        <f>AK88*AM88*AN148/1000</f>
        <v>8.9280000000000008</v>
      </c>
      <c r="AO159" s="9">
        <f>AK88*AM88*AO148/1000</f>
        <v>44.64</v>
      </c>
      <c r="AP159" s="9">
        <f>AK88*AM88*AP148/1000</f>
        <v>5.410924863784814</v>
      </c>
      <c r="AQ159" s="9">
        <f>AK88*AM88*AQ148/1000</f>
        <v>0</v>
      </c>
      <c r="AR159" s="13"/>
      <c r="AS159" s="5"/>
      <c r="AT159" s="14"/>
      <c r="AU159" s="170"/>
      <c r="AV159" s="1" t="s">
        <v>38</v>
      </c>
      <c r="AX159" s="9">
        <f>AZ88*BB88*AX148/1000</f>
        <v>0</v>
      </c>
      <c r="AY159" s="9">
        <f>AZ88*BB88*AY148/1000</f>
        <v>0</v>
      </c>
      <c r="AZ159" s="9">
        <f>AZ88*BB88*AZ148/1000</f>
        <v>0</v>
      </c>
      <c r="BA159" s="9">
        <f>AZ88*BB88*BA148/1000</f>
        <v>0</v>
      </c>
      <c r="BB159" s="9">
        <f>AZ88*BB88*BB148/1000</f>
        <v>0</v>
      </c>
      <c r="BC159" s="9">
        <f>AZ88*BB88*BC148/1000</f>
        <v>5.04</v>
      </c>
      <c r="BD159" s="9">
        <f>AZ88*BB88*BD148/1000</f>
        <v>25.2</v>
      </c>
      <c r="BE159" s="9">
        <f>AZ88*BB88*BE148/1000</f>
        <v>-0.36994835978583979</v>
      </c>
      <c r="BF159" s="9">
        <f>AZ88*BB88*BF148/1000</f>
        <v>0</v>
      </c>
      <c r="BG159" s="13"/>
      <c r="BH159" s="5"/>
      <c r="BI159" s="14"/>
      <c r="BJ159" s="170"/>
      <c r="BK159" s="1" t="s">
        <v>38</v>
      </c>
      <c r="BM159" s="9">
        <f>BO88*BQ88*BM148/1000</f>
        <v>0</v>
      </c>
      <c r="BN159" s="9">
        <f>BO88*BQ88*BN148/1000</f>
        <v>0</v>
      </c>
      <c r="BO159" s="9">
        <f>BO88*BQ88*BO148/1000</f>
        <v>0</v>
      </c>
      <c r="BP159" s="9">
        <f>BO88*BQ88*BP148/1000</f>
        <v>0</v>
      </c>
      <c r="BQ159" s="9">
        <f>BO88*BQ88*BQ148/1000</f>
        <v>0</v>
      </c>
      <c r="BR159" s="9">
        <f>BO88*BQ88*BR148/1000</f>
        <v>2.2320000000000002</v>
      </c>
      <c r="BS159" s="9">
        <f>BO88*BQ88*BS148/1000</f>
        <v>11.16</v>
      </c>
      <c r="BT159" s="9">
        <f>BO88*BQ88*BT148/1000</f>
        <v>-5.3520842844184191</v>
      </c>
      <c r="BU159" s="9">
        <f>BO88*BQ88*BU148/1000</f>
        <v>0</v>
      </c>
      <c r="BV159" s="13"/>
      <c r="BW159" s="5"/>
      <c r="BX159" s="14"/>
      <c r="BY159" s="170"/>
      <c r="BZ159" s="1" t="s">
        <v>38</v>
      </c>
      <c r="CB159" s="9">
        <f>CD88*CF88*CB148/1000</f>
        <v>0</v>
      </c>
      <c r="CC159" s="9">
        <f>CD88*CF88*CC148/1000</f>
        <v>0</v>
      </c>
      <c r="CD159" s="9">
        <f>CD88*CF88*CD148/1000</f>
        <v>0</v>
      </c>
      <c r="CE159" s="9">
        <f>CD88*CF88*CE148/1000</f>
        <v>0</v>
      </c>
      <c r="CF159" s="9">
        <f>CD88*CF88*CF148/1000</f>
        <v>0</v>
      </c>
      <c r="CG159" s="9">
        <f>CD88*CF88*CG148/1000</f>
        <v>0</v>
      </c>
      <c r="CH159" s="9">
        <f>CD88*CF88*CH148/1000</f>
        <v>0</v>
      </c>
      <c r="CI159" s="9">
        <f>CD88*CF88*CI148/1000</f>
        <v>-8.6513748391801091</v>
      </c>
      <c r="CJ159" s="9">
        <f>CD88*CF88*CJ148/1000</f>
        <v>0</v>
      </c>
      <c r="CK159" s="13"/>
      <c r="CL159" s="5"/>
      <c r="CM159" s="14"/>
      <c r="CN159" s="170"/>
      <c r="CO159" s="1" t="s">
        <v>38</v>
      </c>
      <c r="CQ159" s="9">
        <f>CS88*CU88*CQ148/1000</f>
        <v>0</v>
      </c>
      <c r="CR159" s="9">
        <f>CS88*CU88*CR148/1000</f>
        <v>0</v>
      </c>
      <c r="CS159" s="9">
        <f>CS88*CU88*CS148/1000</f>
        <v>0</v>
      </c>
      <c r="CT159" s="9">
        <f>CS88*CU88*CT148/1000</f>
        <v>0</v>
      </c>
      <c r="CU159" s="9">
        <f>CS88*CU88*CU148/1000</f>
        <v>0</v>
      </c>
      <c r="CV159" s="9">
        <f>CS88*CU88*CV148/1000</f>
        <v>0</v>
      </c>
      <c r="CW159" s="9">
        <f>CS88*CU88*CW148/1000</f>
        <v>-7.44</v>
      </c>
      <c r="CX159" s="9">
        <f>CS88*CU88*CX148/1000</f>
        <v>-11.70402319362999</v>
      </c>
      <c r="CY159" s="9">
        <f>CS88*CU88*CY148/1000</f>
        <v>0</v>
      </c>
      <c r="CZ159" s="13"/>
      <c r="DA159" s="5"/>
      <c r="DB159" s="14"/>
      <c r="DC159" s="170"/>
      <c r="DD159" s="1" t="s">
        <v>38</v>
      </c>
      <c r="DF159" s="9">
        <f>DH88*DJ88*DF148/1000</f>
        <v>0</v>
      </c>
      <c r="DG159" s="9">
        <f>DH88*DJ88*DG148/1000</f>
        <v>0</v>
      </c>
      <c r="DH159" s="9">
        <f>DH88*DJ88*DH148/1000</f>
        <v>0</v>
      </c>
      <c r="DI159" s="9">
        <f>DH88*DJ88*DI148/1000</f>
        <v>0</v>
      </c>
      <c r="DJ159" s="9">
        <f>DH88*DJ88*DJ148/1000</f>
        <v>0</v>
      </c>
      <c r="DK159" s="9">
        <f>DH88*DJ88*DK148/1000</f>
        <v>-1.488</v>
      </c>
      <c r="DL159" s="9">
        <f>DH88*DJ88*DL148/1000</f>
        <v>-7.44</v>
      </c>
      <c r="DM159" s="9">
        <f>DH88*DJ88*DM148/1000</f>
        <v>-11.70402319363</v>
      </c>
      <c r="DN159" s="9">
        <f>DH88*DJ88*DN148/1000</f>
        <v>0</v>
      </c>
      <c r="DO159" s="13"/>
      <c r="DP159" s="5"/>
      <c r="DQ159" s="14"/>
      <c r="DR159" s="170"/>
      <c r="DS159" s="1" t="s">
        <v>38</v>
      </c>
      <c r="DU159" s="9">
        <f>DW88*DY88*DU148/1000</f>
        <v>0</v>
      </c>
      <c r="DV159" s="9">
        <f>DW88*DY88*DV148/1000</f>
        <v>0</v>
      </c>
      <c r="DW159" s="9">
        <f>DW88*DY88*DW148/1000</f>
        <v>0</v>
      </c>
      <c r="DX159" s="9">
        <f>DW88*DY88*DX148/1000</f>
        <v>0</v>
      </c>
      <c r="DY159" s="9">
        <f>DW88*DY88*DY148/1000</f>
        <v>0</v>
      </c>
      <c r="DZ159" s="9">
        <f>DW88*DY88*DZ148/1000</f>
        <v>1.44</v>
      </c>
      <c r="EA159" s="9">
        <f>DW88*DY88*EA148/1000</f>
        <v>7.2</v>
      </c>
      <c r="EB159" s="9">
        <f>DW88*DY88*EB148/1000</f>
        <v>-6.5169860138616098</v>
      </c>
      <c r="EC159" s="9">
        <f>DW88*DY88*EC148/1000</f>
        <v>0</v>
      </c>
      <c r="ED159" s="13"/>
      <c r="EE159" s="5"/>
      <c r="EF159" s="14"/>
      <c r="EG159" s="170"/>
      <c r="EH159" s="1" t="s">
        <v>38</v>
      </c>
      <c r="EJ159" s="9">
        <f>EL88*EN88*EJ148/1000</f>
        <v>0</v>
      </c>
      <c r="EK159" s="9">
        <f>EL88*EN88*EK148/1000</f>
        <v>0</v>
      </c>
      <c r="EL159" s="9">
        <f>EL88*EN88*EL148/1000</f>
        <v>0</v>
      </c>
      <c r="EM159" s="9">
        <f>EL88*EN88*EM148/1000</f>
        <v>0</v>
      </c>
      <c r="EN159" s="9">
        <f>EL88*EN88*EN148/1000</f>
        <v>0</v>
      </c>
      <c r="EO159" s="9">
        <f>EL88*EN88*EO148/1000</f>
        <v>5.2080000000000002</v>
      </c>
      <c r="EP159" s="9">
        <f>EL88*EN88*EP148/1000</f>
        <v>26.04</v>
      </c>
      <c r="EQ159" s="9">
        <f>EL88*EN88*EQ148/1000</f>
        <v>-0.3822799717787011</v>
      </c>
      <c r="ER159" s="9">
        <f>EL88*EN88*ER148/1000</f>
        <v>0</v>
      </c>
      <c r="ES159" s="13"/>
      <c r="ET159" s="5"/>
      <c r="EU159" s="14"/>
      <c r="EV159" s="170"/>
      <c r="EW159" s="1" t="s">
        <v>38</v>
      </c>
      <c r="EY159" s="9">
        <f>FA88*FC88*EY148/1000</f>
        <v>0</v>
      </c>
      <c r="EZ159" s="9">
        <f>FA88*FC88*EZ148/1000</f>
        <v>0</v>
      </c>
      <c r="FA159" s="9">
        <f>FA88*FC88*FA148/1000</f>
        <v>0</v>
      </c>
      <c r="FB159" s="9">
        <f>FA88*FC88*FB148/1000</f>
        <v>0</v>
      </c>
      <c r="FC159" s="9">
        <f>FA88*FC88*FC148/1000</f>
        <v>0</v>
      </c>
      <c r="FD159" s="9">
        <f>FA88*FC88*FD148/1000</f>
        <v>10.08</v>
      </c>
      <c r="FE159" s="9">
        <f>FA88*FC88*FE148/1000</f>
        <v>50.4</v>
      </c>
      <c r="FF159" s="9">
        <f>FA88*FC88*FF148/1000</f>
        <v>8.4521885134614703</v>
      </c>
      <c r="FG159" s="9">
        <f>FA88*FC88*FG148/1000</f>
        <v>0</v>
      </c>
      <c r="FH159" s="13"/>
      <c r="FI159" s="5"/>
      <c r="FJ159" s="14"/>
      <c r="FK159" s="170"/>
      <c r="FL159" s="1" t="s">
        <v>38</v>
      </c>
      <c r="FN159" s="9">
        <f>FP88*FR88*FN148/1000</f>
        <v>0</v>
      </c>
      <c r="FO159" s="9">
        <f>FP88*FR88*FO148/1000</f>
        <v>0</v>
      </c>
      <c r="FP159" s="9">
        <f>FP88*FR88*FP148/1000</f>
        <v>0</v>
      </c>
      <c r="FQ159" s="9">
        <f>FP88*FR88*FQ148/1000</f>
        <v>0</v>
      </c>
      <c r="FR159" s="9">
        <f>FP88*FR88*FR148/1000</f>
        <v>0</v>
      </c>
      <c r="FS159" s="9">
        <f>FP88*FR88*FS148/1000</f>
        <v>12.648</v>
      </c>
      <c r="FT159" s="9">
        <f>FP88*FR88*FT148/1000</f>
        <v>63.24</v>
      </c>
      <c r="FU159" s="9">
        <f>FP88*FR88*FU148/1000</f>
        <v>12.321597846644526</v>
      </c>
      <c r="FV159" s="9">
        <f>FP88*FR88*FV148/1000</f>
        <v>0</v>
      </c>
      <c r="FW159" s="13"/>
      <c r="FX159" s="5"/>
      <c r="FY159" s="14"/>
      <c r="FZ159" s="167"/>
    </row>
    <row r="160" spans="2:182" x14ac:dyDescent="0.2">
      <c r="B160" s="170"/>
      <c r="C160" s="1" t="s">
        <v>20</v>
      </c>
      <c r="E160" s="9">
        <f>G88*I88*E149/1000</f>
        <v>-354.14400000000001</v>
      </c>
      <c r="F160" s="9">
        <f>G88*I88*F149/1000</f>
        <v>-197.30879999999999</v>
      </c>
      <c r="G160" s="9">
        <f>G88*I88*G149/1000</f>
        <v>-252.96</v>
      </c>
      <c r="H160" s="9">
        <f>G88*I88*H149/1000</f>
        <v>0</v>
      </c>
      <c r="I160" s="9">
        <f>G88*I88*I149/1000</f>
        <v>0</v>
      </c>
      <c r="J160" s="9">
        <f>G88*I88*J149/1000</f>
        <v>33.479999999999997</v>
      </c>
      <c r="K160" s="9">
        <f>G88*I88*K149/1000</f>
        <v>0</v>
      </c>
      <c r="L160" s="9">
        <f>G88*I88*L149/1000</f>
        <v>0</v>
      </c>
      <c r="M160" s="9">
        <f>G88*I88*M149/1000</f>
        <v>0</v>
      </c>
      <c r="N160" s="172">
        <f>E93</f>
        <v>0</v>
      </c>
      <c r="O160" s="173">
        <f>I93</f>
        <v>0</v>
      </c>
      <c r="P160" s="174">
        <f>G93</f>
        <v>0</v>
      </c>
      <c r="Q160" s="170"/>
      <c r="R160" s="1" t="s">
        <v>20</v>
      </c>
      <c r="T160" s="9">
        <f>V88*X88*T149/1000</f>
        <v>-284.76</v>
      </c>
      <c r="U160" s="9">
        <f>V88*X88*U149/1000</f>
        <v>-158.65199999999999</v>
      </c>
      <c r="V160" s="9">
        <f>V88*X88*V149/1000</f>
        <v>-203.4</v>
      </c>
      <c r="W160" s="9">
        <f>V88*X88*W149/1000</f>
        <v>0</v>
      </c>
      <c r="X160" s="9">
        <f>V88*X88*X149/1000</f>
        <v>0</v>
      </c>
      <c r="Y160" s="9">
        <f>V88*X88*Y149/1000</f>
        <v>30.51</v>
      </c>
      <c r="Z160" s="9">
        <f>V88*X88*Z149/1000</f>
        <v>0</v>
      </c>
      <c r="AA160" s="9">
        <f>V88*X88*AA149/1000</f>
        <v>0</v>
      </c>
      <c r="AB160" s="9">
        <f>V88*X88*AB149/1000</f>
        <v>0</v>
      </c>
      <c r="AC160" s="172">
        <f>T93</f>
        <v>0</v>
      </c>
      <c r="AD160" s="173">
        <f>X93</f>
        <v>0</v>
      </c>
      <c r="AE160" s="174">
        <f>V93</f>
        <v>0</v>
      </c>
      <c r="AF160" s="170"/>
      <c r="AG160" s="1" t="s">
        <v>20</v>
      </c>
      <c r="AI160" s="9">
        <f>AK88*AM88*AI149/1000</f>
        <v>-229.15199999999999</v>
      </c>
      <c r="AJ160" s="9">
        <f>AK88*AM88*AJ149/1000</f>
        <v>-127.6704</v>
      </c>
      <c r="AK160" s="9">
        <f>AK88*AM88*AK149/1000</f>
        <v>-163.68</v>
      </c>
      <c r="AL160" s="9">
        <f>AK88*AM88*AL149/1000</f>
        <v>0</v>
      </c>
      <c r="AM160" s="9">
        <f>AK88*AM88*AM149/1000</f>
        <v>0</v>
      </c>
      <c r="AN160" s="9">
        <f>AK88*AM88*AN149/1000</f>
        <v>33.479999999999997</v>
      </c>
      <c r="AO160" s="9">
        <f>AK88*AM88*AO149/1000</f>
        <v>0</v>
      </c>
      <c r="AP160" s="9">
        <f>AK88*AM88*AP149/1000</f>
        <v>0</v>
      </c>
      <c r="AQ160" s="9">
        <f>AK88*AM88*AQ149/1000</f>
        <v>0</v>
      </c>
      <c r="AR160" s="172">
        <f>AI93</f>
        <v>0</v>
      </c>
      <c r="AS160" s="173">
        <f>AM93</f>
        <v>0</v>
      </c>
      <c r="AT160" s="174">
        <f>AK93</f>
        <v>0</v>
      </c>
      <c r="AU160" s="170"/>
      <c r="AV160" s="1" t="s">
        <v>20</v>
      </c>
      <c r="AX160" s="9">
        <f>AZ88*BB88*AX149/1000</f>
        <v>-120.96</v>
      </c>
      <c r="AY160" s="9">
        <f>AZ88*BB88*AY149/1000</f>
        <v>-67.391999999999996</v>
      </c>
      <c r="AZ160" s="9">
        <f>AZ88*BB88*AZ149/1000</f>
        <v>-86.4</v>
      </c>
      <c r="BA160" s="9">
        <f>AZ88*BB88*BA149/1000</f>
        <v>0</v>
      </c>
      <c r="BB160" s="9">
        <f>AZ88*BB88*BB149/1000</f>
        <v>0</v>
      </c>
      <c r="BC160" s="9">
        <f>AZ88*BB88*BC149/1000</f>
        <v>32.4</v>
      </c>
      <c r="BD160" s="9">
        <f>AZ88*BB88*BD149/1000</f>
        <v>0</v>
      </c>
      <c r="BE160" s="9">
        <f>AZ88*BB88*BE149/1000</f>
        <v>0</v>
      </c>
      <c r="BF160" s="9">
        <f>AZ88*BB88*BF149/1000</f>
        <v>0</v>
      </c>
      <c r="BG160" s="172">
        <f>AX93</f>
        <v>0</v>
      </c>
      <c r="BH160" s="173">
        <f>BB93</f>
        <v>0</v>
      </c>
      <c r="BI160" s="174">
        <f>AZ93</f>
        <v>0</v>
      </c>
      <c r="BJ160" s="170"/>
      <c r="BK160" s="1" t="s">
        <v>20</v>
      </c>
      <c r="BM160" s="9">
        <f>BO88*BQ88*BM149/1000</f>
        <v>-41.664000000000001</v>
      </c>
      <c r="BN160" s="9">
        <f>BO88*BQ88*BN149/1000</f>
        <v>-23.212799999999998</v>
      </c>
      <c r="BO160" s="9">
        <f>BO88*BQ88*BO149/1000</f>
        <v>-29.76</v>
      </c>
      <c r="BP160" s="9">
        <f>BO88*BQ88*BP149/1000</f>
        <v>0</v>
      </c>
      <c r="BQ160" s="9">
        <f>BO88*BQ88*BQ149/1000</f>
        <v>0</v>
      </c>
      <c r="BR160" s="9">
        <f>BO88*BQ88*BR149/1000</f>
        <v>33.479999999999997</v>
      </c>
      <c r="BS160" s="9">
        <f>BO88*BQ88*BS149/1000</f>
        <v>0</v>
      </c>
      <c r="BT160" s="9">
        <f>BO88*BQ88*BT149/1000</f>
        <v>0</v>
      </c>
      <c r="BU160" s="9">
        <f>BO88*BQ88*BU149/1000</f>
        <v>0</v>
      </c>
      <c r="BV160" s="172">
        <f>BM93</f>
        <v>0</v>
      </c>
      <c r="BW160" s="173">
        <f>BQ93</f>
        <v>0</v>
      </c>
      <c r="BX160" s="174">
        <f>BO93</f>
        <v>0</v>
      </c>
      <c r="BY160" s="170"/>
      <c r="BZ160" s="1" t="s">
        <v>20</v>
      </c>
      <c r="CB160" s="9">
        <f>CD88*CF88*CB149/1000</f>
        <v>-40.32</v>
      </c>
      <c r="CC160" s="9">
        <f>CD88*CF88*CC149/1000</f>
        <v>-22.463999999999999</v>
      </c>
      <c r="CD160" s="9">
        <f>CD88*CF88*CD149/1000</f>
        <v>-28.8</v>
      </c>
      <c r="CE160" s="9">
        <f>CD88*CF88*CE149/1000</f>
        <v>0</v>
      </c>
      <c r="CF160" s="9">
        <f>CD88*CF88*CF149/1000</f>
        <v>0</v>
      </c>
      <c r="CG160" s="9">
        <f>CD88*CF88*CG149/1000</f>
        <v>-64.8</v>
      </c>
      <c r="CH160" s="9">
        <f>CD88*CF88*CH149/1000</f>
        <v>0</v>
      </c>
      <c r="CI160" s="9">
        <f>CD88*CF88*CI149/1000</f>
        <v>0</v>
      </c>
      <c r="CJ160" s="9">
        <f>CD88*CF88*CJ149/1000</f>
        <v>0</v>
      </c>
      <c r="CK160" s="172">
        <f>CB93</f>
        <v>0</v>
      </c>
      <c r="CL160" s="173">
        <f>CF93</f>
        <v>0</v>
      </c>
      <c r="CM160" s="174">
        <f>CD93</f>
        <v>0</v>
      </c>
      <c r="CN160" s="170"/>
      <c r="CO160" s="1" t="s">
        <v>20</v>
      </c>
      <c r="CQ160" s="9">
        <f>CS88*CU88*CQ149/1000</f>
        <v>0</v>
      </c>
      <c r="CR160" s="9">
        <f>CS88*CU88*CR149/1000</f>
        <v>0</v>
      </c>
      <c r="CS160" s="9">
        <f>CS88*CU88*CS149/1000</f>
        <v>0</v>
      </c>
      <c r="CT160" s="9">
        <f>CS88*CU88*CT149/1000</f>
        <v>0</v>
      </c>
      <c r="CU160" s="9">
        <f>CS88*CU88*CU149/1000</f>
        <v>0</v>
      </c>
      <c r="CV160" s="9">
        <f>CS88*CU88*CV149/1000</f>
        <v>0</v>
      </c>
      <c r="CW160" s="9">
        <f>CS88*CU88*CW149/1000</f>
        <v>0</v>
      </c>
      <c r="CX160" s="9">
        <f>CS88*CU88*CX149/1000</f>
        <v>0</v>
      </c>
      <c r="CY160" s="9">
        <f>CS88*CU88*CY149/1000</f>
        <v>0</v>
      </c>
      <c r="CZ160" s="172">
        <f>CQ93</f>
        <v>0</v>
      </c>
      <c r="DA160" s="173">
        <f>CU93</f>
        <v>0</v>
      </c>
      <c r="DB160" s="174">
        <f>CS93</f>
        <v>0</v>
      </c>
      <c r="DC160" s="170"/>
      <c r="DD160" s="1" t="s">
        <v>20</v>
      </c>
      <c r="DF160" s="9">
        <f>DH88*DJ88*DF149/1000</f>
        <v>0</v>
      </c>
      <c r="DG160" s="9">
        <f>DH88*DJ88*DG149/1000</f>
        <v>0</v>
      </c>
      <c r="DH160" s="9">
        <f>DH88*DJ88*DH149/1000</f>
        <v>0</v>
      </c>
      <c r="DI160" s="9">
        <f>DH88*DJ88*DI149/1000</f>
        <v>0</v>
      </c>
      <c r="DJ160" s="9">
        <f>DH88*DJ88*DJ149/1000</f>
        <v>0</v>
      </c>
      <c r="DK160" s="9">
        <f>DH88*DJ88*DK149/1000</f>
        <v>-66.959999999999994</v>
      </c>
      <c r="DL160" s="9">
        <f>DH88*DJ88*DL149/1000</f>
        <v>0</v>
      </c>
      <c r="DM160" s="9">
        <f>DH88*DJ88*DM149/1000</f>
        <v>0</v>
      </c>
      <c r="DN160" s="9">
        <f>DH88*DJ88*DN149/1000</f>
        <v>0</v>
      </c>
      <c r="DO160" s="172">
        <f>DF93</f>
        <v>0</v>
      </c>
      <c r="DP160" s="173">
        <f>DJ93</f>
        <v>0</v>
      </c>
      <c r="DQ160" s="174">
        <f>DH93</f>
        <v>0</v>
      </c>
      <c r="DR160" s="170"/>
      <c r="DS160" s="1" t="s">
        <v>20</v>
      </c>
      <c r="DU160" s="9">
        <f>DW88*DY88*DU149/1000</f>
        <v>-20.16</v>
      </c>
      <c r="DV160" s="9">
        <f>DW88*DY88*DV149/1000</f>
        <v>-11.231999999999999</v>
      </c>
      <c r="DW160" s="9">
        <f>DW88*DY88*DW149/1000</f>
        <v>-14.4</v>
      </c>
      <c r="DX160" s="9">
        <f>DW88*DY88*DX149/1000</f>
        <v>0</v>
      </c>
      <c r="DY160" s="9">
        <f>DW88*DY88*DY149/1000</f>
        <v>0</v>
      </c>
      <c r="DZ160" s="9">
        <f>DW88*DY88*DZ149/1000</f>
        <v>32.4</v>
      </c>
      <c r="EA160" s="9">
        <f>DW88*DY88*EA149/1000</f>
        <v>0</v>
      </c>
      <c r="EB160" s="9">
        <f>DW88*DY88*EB149/1000</f>
        <v>0</v>
      </c>
      <c r="EC160" s="9">
        <f>DW88*DY88*EC149/1000</f>
        <v>0</v>
      </c>
      <c r="ED160" s="172">
        <f>DU93</f>
        <v>0</v>
      </c>
      <c r="EE160" s="173">
        <f>DY93</f>
        <v>0</v>
      </c>
      <c r="EF160" s="174">
        <f>DW93</f>
        <v>0</v>
      </c>
      <c r="EG160" s="170"/>
      <c r="EH160" s="1" t="s">
        <v>20</v>
      </c>
      <c r="EJ160" s="9">
        <f>EL88*EN88*EJ149/1000</f>
        <v>-124.992</v>
      </c>
      <c r="EK160" s="9">
        <f>EL88*EN88*EK149/1000</f>
        <v>-69.63839999999999</v>
      </c>
      <c r="EL160" s="9">
        <f>EL88*EN88*EL149/1000</f>
        <v>-89.28</v>
      </c>
      <c r="EM160" s="9">
        <f>EL88*EN88*EM149/1000</f>
        <v>0</v>
      </c>
      <c r="EN160" s="9">
        <f>EL88*EN88*EN149/1000</f>
        <v>0</v>
      </c>
      <c r="EO160" s="9">
        <f>EL88*EN88*EO149/1000</f>
        <v>33.479999999999997</v>
      </c>
      <c r="EP160" s="9">
        <f>EL88*EN88*EP149/1000</f>
        <v>0</v>
      </c>
      <c r="EQ160" s="9">
        <f>EL88*EN88*EQ149/1000</f>
        <v>0</v>
      </c>
      <c r="ER160" s="9">
        <f>EL88*EN88*ER149/1000</f>
        <v>0</v>
      </c>
      <c r="ES160" s="172">
        <f>EJ93</f>
        <v>0</v>
      </c>
      <c r="ET160" s="173">
        <f>EN93</f>
        <v>0</v>
      </c>
      <c r="EU160" s="174">
        <f>EL93</f>
        <v>0</v>
      </c>
      <c r="EV160" s="170"/>
      <c r="EW160" s="1" t="s">
        <v>20</v>
      </c>
      <c r="EY160" s="9">
        <f>FA88*FC88*EY149/1000</f>
        <v>-262.08</v>
      </c>
      <c r="EZ160" s="9">
        <f>FA88*FC88*EZ149/1000</f>
        <v>-146.01599999999999</v>
      </c>
      <c r="FA160" s="9">
        <f>FA88*FC88*FA149/1000</f>
        <v>-187.2</v>
      </c>
      <c r="FB160" s="9">
        <f>FA88*FC88*FB149/1000</f>
        <v>0</v>
      </c>
      <c r="FC160" s="9">
        <f>FA88*FC88*FC149/1000</f>
        <v>0</v>
      </c>
      <c r="FD160" s="9">
        <f>FA88*FC88*FD149/1000</f>
        <v>32.4</v>
      </c>
      <c r="FE160" s="9">
        <f>FA88*FC88*FE149/1000</f>
        <v>0</v>
      </c>
      <c r="FF160" s="9">
        <f>FA88*FC88*FF149/1000</f>
        <v>0</v>
      </c>
      <c r="FG160" s="9">
        <f>FA88*FC88*FG149/1000</f>
        <v>0</v>
      </c>
      <c r="FH160" s="172">
        <f>EY93</f>
        <v>0</v>
      </c>
      <c r="FI160" s="173">
        <f>FC93</f>
        <v>0</v>
      </c>
      <c r="FJ160" s="174">
        <f>FA93</f>
        <v>0</v>
      </c>
      <c r="FK160" s="170"/>
      <c r="FL160" s="1" t="s">
        <v>20</v>
      </c>
      <c r="FN160" s="9">
        <f>FP88*FR88*FN149/1000</f>
        <v>-333.31200000000001</v>
      </c>
      <c r="FO160" s="9">
        <f>FP88*FR88*FO149/1000</f>
        <v>-185.70239999999998</v>
      </c>
      <c r="FP160" s="9">
        <f>FP88*FR88*FP149/1000</f>
        <v>-238.08</v>
      </c>
      <c r="FQ160" s="9">
        <f>FP88*FR88*FQ149/1000</f>
        <v>0</v>
      </c>
      <c r="FR160" s="9">
        <f>FP88*FR88*FR149/1000</f>
        <v>0</v>
      </c>
      <c r="FS160" s="9">
        <f>FP88*FR88*FS149/1000</f>
        <v>33.479999999999997</v>
      </c>
      <c r="FT160" s="9">
        <f>FP88*FR88*FT149/1000</f>
        <v>0</v>
      </c>
      <c r="FU160" s="9">
        <f>FP88*FR88*FU149/1000</f>
        <v>0</v>
      </c>
      <c r="FV160" s="9">
        <f>FP88*FR88*FV149/1000</f>
        <v>0</v>
      </c>
      <c r="FW160" s="172">
        <f>FN93</f>
        <v>0</v>
      </c>
      <c r="FX160" s="173">
        <f>FR93</f>
        <v>0</v>
      </c>
      <c r="FY160" s="174">
        <f>FP93</f>
        <v>0</v>
      </c>
      <c r="FZ160" s="167"/>
    </row>
    <row r="161" spans="2:182" x14ac:dyDescent="0.2">
      <c r="B161" s="170"/>
      <c r="C161" s="1" t="s">
        <v>21</v>
      </c>
      <c r="E161" s="9">
        <f>G88*I88*E150/1000</f>
        <v>-937.44</v>
      </c>
      <c r="F161" s="9">
        <f>G88*I88*F150/1000</f>
        <v>0</v>
      </c>
      <c r="G161" s="9">
        <f>G88*I88*G150/1000</f>
        <v>-267.83999999999997</v>
      </c>
      <c r="H161" s="9">
        <f>G88*I88*H150/1000</f>
        <v>-13.391999999999999</v>
      </c>
      <c r="I161" s="9">
        <f>G88*I88*I150/1000</f>
        <v>-33.479999999999997</v>
      </c>
      <c r="J161" s="9">
        <f>G88*I88*J150/1000</f>
        <v>0</v>
      </c>
      <c r="K161" s="9">
        <f>G88*I88*K150/1000</f>
        <v>0</v>
      </c>
      <c r="L161" s="9">
        <f>G88*I88*L150/1000</f>
        <v>0</v>
      </c>
      <c r="M161" s="9">
        <f>G88*I88*M150/1000</f>
        <v>0</v>
      </c>
      <c r="N161" s="172">
        <f t="shared" ref="N161:N163" si="502">E94</f>
        <v>0</v>
      </c>
      <c r="O161" s="173">
        <f t="shared" ref="O161:O163" si="503">I94</f>
        <v>0</v>
      </c>
      <c r="P161" s="174">
        <f t="shared" ref="P161:P163" si="504">G94</f>
        <v>0</v>
      </c>
      <c r="Q161" s="170"/>
      <c r="R161" s="1" t="s">
        <v>21</v>
      </c>
      <c r="T161" s="9">
        <f>V88*X88*T150/1000</f>
        <v>-759.36</v>
      </c>
      <c r="U161" s="9">
        <f>V88*X88*U150/1000</f>
        <v>0</v>
      </c>
      <c r="V161" s="9">
        <f>V88*X88*V150/1000</f>
        <v>-216.96</v>
      </c>
      <c r="W161" s="9">
        <f>V88*X88*W150/1000</f>
        <v>-10.848000000000001</v>
      </c>
      <c r="X161" s="9">
        <f>V88*X88*X150/1000</f>
        <v>-30.51</v>
      </c>
      <c r="Y161" s="9">
        <f>V88*X88*Y150/1000</f>
        <v>0</v>
      </c>
      <c r="Z161" s="9">
        <f>V88*X88*Z150/1000</f>
        <v>0</v>
      </c>
      <c r="AA161" s="9">
        <f>V88*X88*AA150/1000</f>
        <v>0</v>
      </c>
      <c r="AB161" s="9">
        <f>V88*X88*AB150/1000</f>
        <v>0</v>
      </c>
      <c r="AC161" s="172">
        <f t="shared" ref="AC161:AC163" si="505">T94</f>
        <v>0</v>
      </c>
      <c r="AD161" s="173">
        <f t="shared" ref="AD161:AD163" si="506">X94</f>
        <v>0</v>
      </c>
      <c r="AE161" s="174">
        <f t="shared" ref="AE161:AE163" si="507">V94</f>
        <v>0</v>
      </c>
      <c r="AF161" s="170"/>
      <c r="AG161" s="1" t="s">
        <v>21</v>
      </c>
      <c r="AI161" s="9">
        <f>AK88*AM88*AI150/1000</f>
        <v>-624.96</v>
      </c>
      <c r="AJ161" s="9">
        <f>AK88*AM88*AJ150/1000</f>
        <v>0</v>
      </c>
      <c r="AK161" s="9">
        <f>AK88*AM88*AK150/1000</f>
        <v>-178.56</v>
      </c>
      <c r="AL161" s="9">
        <f>AK88*AM88*AL150/1000</f>
        <v>-8.9280000000000008</v>
      </c>
      <c r="AM161" s="9">
        <f>AK88*AM88*AM150/1000</f>
        <v>-33.479999999999997</v>
      </c>
      <c r="AN161" s="9">
        <f>AK88*AM88*AN150/1000</f>
        <v>0</v>
      </c>
      <c r="AO161" s="9">
        <f>AK88*AM88*AO150/1000</f>
        <v>0</v>
      </c>
      <c r="AP161" s="9">
        <f>AK88*AM88*AP150/1000</f>
        <v>0</v>
      </c>
      <c r="AQ161" s="9">
        <f>AK88*AM88*AQ150/1000</f>
        <v>0</v>
      </c>
      <c r="AR161" s="172">
        <f t="shared" ref="AR161:AR163" si="508">AI94</f>
        <v>0</v>
      </c>
      <c r="AS161" s="173">
        <f t="shared" ref="AS161:AS163" si="509">AM94</f>
        <v>0</v>
      </c>
      <c r="AT161" s="174">
        <f t="shared" ref="AT161:AT163" si="510">AK94</f>
        <v>0</v>
      </c>
      <c r="AU161" s="170"/>
      <c r="AV161" s="1" t="s">
        <v>21</v>
      </c>
      <c r="AX161" s="9">
        <f>AZ88*BB88*AX150/1000</f>
        <v>-352.8</v>
      </c>
      <c r="AY161" s="9">
        <f>AZ88*BB88*AY150/1000</f>
        <v>0</v>
      </c>
      <c r="AZ161" s="9">
        <f>AZ88*BB88*AZ150/1000</f>
        <v>-100.8</v>
      </c>
      <c r="BA161" s="9">
        <f>AZ88*BB88*BA150/1000</f>
        <v>-5.04</v>
      </c>
      <c r="BB161" s="9">
        <f>AZ88*BB88*BB150/1000</f>
        <v>-32.4</v>
      </c>
      <c r="BC161" s="9">
        <f>AZ88*BB88*BC150/1000</f>
        <v>0</v>
      </c>
      <c r="BD161" s="9">
        <f>AZ88*BB88*BD150/1000</f>
        <v>0</v>
      </c>
      <c r="BE161" s="9">
        <f>AZ88*BB88*BE150/1000</f>
        <v>0</v>
      </c>
      <c r="BF161" s="9">
        <f>AZ88*BB88*BF150/1000</f>
        <v>0</v>
      </c>
      <c r="BG161" s="172">
        <f t="shared" ref="BG161:BG163" si="511">AX94</f>
        <v>0</v>
      </c>
      <c r="BH161" s="173">
        <f t="shared" ref="BH161:BH163" si="512">BB94</f>
        <v>0</v>
      </c>
      <c r="BI161" s="174">
        <f t="shared" ref="BI161:BI163" si="513">AZ94</f>
        <v>0</v>
      </c>
      <c r="BJ161" s="170"/>
      <c r="BK161" s="1" t="s">
        <v>21</v>
      </c>
      <c r="BM161" s="9">
        <f>BO88*BQ88*BM150/1000</f>
        <v>-156.24</v>
      </c>
      <c r="BN161" s="9">
        <f>BO88*BQ88*BN150/1000</f>
        <v>0</v>
      </c>
      <c r="BO161" s="9">
        <f>BO88*BQ88*BO150/1000</f>
        <v>-44.64</v>
      </c>
      <c r="BP161" s="9">
        <f>BO88*BQ88*BP150/1000</f>
        <v>-2.2320000000000002</v>
      </c>
      <c r="BQ161" s="9">
        <f>BO88*BQ88*BQ150/1000</f>
        <v>-33.479999999999997</v>
      </c>
      <c r="BR161" s="9">
        <f>BO88*BQ88*BR150/1000</f>
        <v>0</v>
      </c>
      <c r="BS161" s="9">
        <f>BO88*BQ88*BS150/1000</f>
        <v>0</v>
      </c>
      <c r="BT161" s="9">
        <f>BO88*BQ88*BT150/1000</f>
        <v>0</v>
      </c>
      <c r="BU161" s="9">
        <f>BO88*BQ88*BU150/1000</f>
        <v>0</v>
      </c>
      <c r="BV161" s="172">
        <f t="shared" ref="BV161:BV163" si="514">BM94</f>
        <v>0</v>
      </c>
      <c r="BW161" s="173">
        <f t="shared" ref="BW161:BW163" si="515">BQ94</f>
        <v>0</v>
      </c>
      <c r="BX161" s="174">
        <f t="shared" ref="BX161:BX163" si="516">BO94</f>
        <v>0</v>
      </c>
      <c r="BY161" s="170"/>
      <c r="BZ161" s="1" t="s">
        <v>21</v>
      </c>
      <c r="CB161" s="9">
        <f>CD88*CF88*CB150/1000</f>
        <v>0</v>
      </c>
      <c r="CC161" s="9">
        <f>CD88*CF88*CC150/1000</f>
        <v>0</v>
      </c>
      <c r="CD161" s="9">
        <f>CD88*CF88*CD150/1000</f>
        <v>0</v>
      </c>
      <c r="CE161" s="9">
        <f>CD88*CF88*CE150/1000</f>
        <v>0</v>
      </c>
      <c r="CF161" s="9">
        <f>CD88*CF88*CF150/1000</f>
        <v>64.8</v>
      </c>
      <c r="CG161" s="9">
        <f>CD88*CF88*CG150/1000</f>
        <v>0</v>
      </c>
      <c r="CH161" s="9">
        <f>CD88*CF88*CH150/1000</f>
        <v>0</v>
      </c>
      <c r="CI161" s="9">
        <f>CD88*CF88*CI150/1000</f>
        <v>0</v>
      </c>
      <c r="CJ161" s="9">
        <f>CD88*CF88*CJ150/1000</f>
        <v>0</v>
      </c>
      <c r="CK161" s="172">
        <f t="shared" ref="CK161:CK163" si="517">CB94</f>
        <v>0</v>
      </c>
      <c r="CL161" s="173">
        <f t="shared" ref="CL161:CL163" si="518">CF94</f>
        <v>0</v>
      </c>
      <c r="CM161" s="174">
        <f t="shared" ref="CM161:CM163" si="519">CD94</f>
        <v>0</v>
      </c>
      <c r="CN161" s="170"/>
      <c r="CO161" s="1" t="s">
        <v>21</v>
      </c>
      <c r="CQ161" s="9">
        <f>CS88*CU88*CQ150/1000</f>
        <v>0</v>
      </c>
      <c r="CR161" s="9">
        <f>CS88*CU88*CR150/1000</f>
        <v>0</v>
      </c>
      <c r="CS161" s="9">
        <f>CS88*CU88*CS150/1000</f>
        <v>0</v>
      </c>
      <c r="CT161" s="9">
        <f>CS88*CU88*CT150/1000</f>
        <v>0</v>
      </c>
      <c r="CU161" s="9">
        <f>CS88*CU88*CU150/1000</f>
        <v>0</v>
      </c>
      <c r="CV161" s="9">
        <f>CS88*CU88*CV150/1000</f>
        <v>0</v>
      </c>
      <c r="CW161" s="9">
        <f>CS88*CU88*CW150/1000</f>
        <v>-66.959999999999994</v>
      </c>
      <c r="CX161" s="9">
        <f>CS88*CU88*CX150/1000</f>
        <v>0</v>
      </c>
      <c r="CY161" s="9">
        <f>CS88*CU88*CY150/1000</f>
        <v>0</v>
      </c>
      <c r="CZ161" s="172">
        <f t="shared" ref="CZ161:CZ163" si="520">CQ94</f>
        <v>0</v>
      </c>
      <c r="DA161" s="173">
        <f t="shared" ref="DA161:DA163" si="521">CU94</f>
        <v>0</v>
      </c>
      <c r="DB161" s="174">
        <f t="shared" ref="DB161:DB163" si="522">CS94</f>
        <v>0</v>
      </c>
      <c r="DC161" s="170"/>
      <c r="DD161" s="1" t="s">
        <v>21</v>
      </c>
      <c r="DF161" s="9">
        <f>DH88*DJ88*DF150/1000</f>
        <v>104.16</v>
      </c>
      <c r="DG161" s="9">
        <f>DH88*DJ88*DG150/1000</f>
        <v>0</v>
      </c>
      <c r="DH161" s="9">
        <f>DH88*DJ88*DH150/1000</f>
        <v>29.76</v>
      </c>
      <c r="DI161" s="9">
        <f>DH88*DJ88*DI150/1000</f>
        <v>1.488</v>
      </c>
      <c r="DJ161" s="9">
        <f>DH88*DJ88*DJ150/1000</f>
        <v>66.959999999999994</v>
      </c>
      <c r="DK161" s="9">
        <f>DH88*DJ88*DK150/1000</f>
        <v>0</v>
      </c>
      <c r="DL161" s="9">
        <f>DH88*DJ88*DL150/1000</f>
        <v>0</v>
      </c>
      <c r="DM161" s="9">
        <f>DH88*DJ88*DM150/1000</f>
        <v>0</v>
      </c>
      <c r="DN161" s="9">
        <f>DH88*DJ88*DN150/1000</f>
        <v>0</v>
      </c>
      <c r="DO161" s="172">
        <f t="shared" ref="DO161:DO163" si="523">DF94</f>
        <v>0</v>
      </c>
      <c r="DP161" s="173">
        <f t="shared" ref="DP161:DP163" si="524">DJ94</f>
        <v>0</v>
      </c>
      <c r="DQ161" s="174">
        <f t="shared" ref="DQ161:DQ163" si="525">DH94</f>
        <v>0</v>
      </c>
      <c r="DR161" s="170"/>
      <c r="DS161" s="1" t="s">
        <v>21</v>
      </c>
      <c r="DU161" s="9">
        <f>DW88*DY88*DU150/1000</f>
        <v>-100.8</v>
      </c>
      <c r="DV161" s="9">
        <f>DW88*DY88*DV150/1000</f>
        <v>0</v>
      </c>
      <c r="DW161" s="9">
        <f>DW88*DY88*DW150/1000</f>
        <v>-28.8</v>
      </c>
      <c r="DX161" s="9">
        <f>DW88*DY88*DX150/1000</f>
        <v>-1.44</v>
      </c>
      <c r="DY161" s="9">
        <f>DW88*DY88*DY150/1000</f>
        <v>-32.4</v>
      </c>
      <c r="DZ161" s="9">
        <f>DW88*DY88*DZ150/1000</f>
        <v>0</v>
      </c>
      <c r="EA161" s="9">
        <f>DW88*DY88*EA150/1000</f>
        <v>0</v>
      </c>
      <c r="EB161" s="9">
        <f>DW88*DY88*EB150/1000</f>
        <v>0</v>
      </c>
      <c r="EC161" s="9">
        <f>DW88*DY88*EC150/1000</f>
        <v>0</v>
      </c>
      <c r="ED161" s="172">
        <f t="shared" ref="ED161:ED163" si="526">DU94</f>
        <v>0</v>
      </c>
      <c r="EE161" s="173">
        <f t="shared" ref="EE161:EE163" si="527">DY94</f>
        <v>0</v>
      </c>
      <c r="EF161" s="174">
        <f t="shared" ref="EF161:EF163" si="528">DW94</f>
        <v>0</v>
      </c>
      <c r="EG161" s="170"/>
      <c r="EH161" s="1" t="s">
        <v>21</v>
      </c>
      <c r="EJ161" s="9">
        <f>EL88*EN88*EJ150/1000</f>
        <v>-364.56</v>
      </c>
      <c r="EK161" s="9">
        <f>EL88*EN88*EK150/1000</f>
        <v>0</v>
      </c>
      <c r="EL161" s="9">
        <f>EL88*EN88*EL150/1000</f>
        <v>-104.16</v>
      </c>
      <c r="EM161" s="9">
        <f>EL88*EN88*EM150/1000</f>
        <v>-5.2080000000000002</v>
      </c>
      <c r="EN161" s="9">
        <f>EL88*EN88*EN150/1000</f>
        <v>-33.479999999999997</v>
      </c>
      <c r="EO161" s="9">
        <f>EL88*EN88*EO150/1000</f>
        <v>0</v>
      </c>
      <c r="EP161" s="9">
        <f>EL88*EN88*EP150/1000</f>
        <v>0</v>
      </c>
      <c r="EQ161" s="9">
        <f>EL88*EN88*EQ150/1000</f>
        <v>0</v>
      </c>
      <c r="ER161" s="9">
        <f>EL88*EN88*ER150/1000</f>
        <v>0</v>
      </c>
      <c r="ES161" s="172">
        <f t="shared" ref="ES161:ES163" si="529">EJ94</f>
        <v>0</v>
      </c>
      <c r="ET161" s="173">
        <f t="shared" ref="ET161:ET163" si="530">EN94</f>
        <v>0</v>
      </c>
      <c r="EU161" s="174">
        <f t="shared" ref="EU161:EU163" si="531">EL94</f>
        <v>0</v>
      </c>
      <c r="EV161" s="170"/>
      <c r="EW161" s="1" t="s">
        <v>21</v>
      </c>
      <c r="EY161" s="9">
        <f>FA88*FC88*EY150/1000</f>
        <v>-705.6</v>
      </c>
      <c r="EZ161" s="9">
        <f>FA88*FC88*EZ150/1000</f>
        <v>0</v>
      </c>
      <c r="FA161" s="9">
        <f>FA88*FC88*FA150/1000</f>
        <v>-201.6</v>
      </c>
      <c r="FB161" s="9">
        <f>FA88*FC88*FB150/1000</f>
        <v>-10.08</v>
      </c>
      <c r="FC161" s="9">
        <f>FA88*FC88*FC150/1000</f>
        <v>-32.4</v>
      </c>
      <c r="FD161" s="9">
        <f>FA88*FC88*FD150/1000</f>
        <v>0</v>
      </c>
      <c r="FE161" s="9">
        <f>FA88*FC88*FE150/1000</f>
        <v>0</v>
      </c>
      <c r="FF161" s="9">
        <f>FA88*FC88*FF150/1000</f>
        <v>0</v>
      </c>
      <c r="FG161" s="9">
        <f>FA88*FC88*FG150/1000</f>
        <v>0</v>
      </c>
      <c r="FH161" s="172">
        <f t="shared" ref="FH161:FH163" si="532">EY94</f>
        <v>0</v>
      </c>
      <c r="FI161" s="173">
        <f t="shared" ref="FI161:FI163" si="533">FC94</f>
        <v>0</v>
      </c>
      <c r="FJ161" s="174">
        <f t="shared" ref="FJ161:FJ163" si="534">FA94</f>
        <v>0</v>
      </c>
      <c r="FK161" s="170"/>
      <c r="FL161" s="1" t="s">
        <v>21</v>
      </c>
      <c r="FN161" s="9">
        <f>FP88*FR88*FN150/1000</f>
        <v>-885.36</v>
      </c>
      <c r="FO161" s="9">
        <f>FP88*FR88*FO150/1000</f>
        <v>0</v>
      </c>
      <c r="FP161" s="9">
        <f>FP88*FR88*FP150/1000</f>
        <v>-252.96</v>
      </c>
      <c r="FQ161" s="9">
        <f>FP88*FR88*FQ150/1000</f>
        <v>-12.648</v>
      </c>
      <c r="FR161" s="9">
        <f>FP88*FR88*FR150/1000</f>
        <v>-33.479999999999997</v>
      </c>
      <c r="FS161" s="9">
        <f>FP88*FR88*FS150/1000</f>
        <v>0</v>
      </c>
      <c r="FT161" s="9">
        <f>FP88*FR88*FT150/1000</f>
        <v>0</v>
      </c>
      <c r="FU161" s="9">
        <f>FP88*FR88*FU150/1000</f>
        <v>0</v>
      </c>
      <c r="FV161" s="9">
        <f>FP88*FR88*FV150/1000</f>
        <v>0</v>
      </c>
      <c r="FW161" s="172">
        <f t="shared" ref="FW161:FW163" si="535">FN94</f>
        <v>0</v>
      </c>
      <c r="FX161" s="173">
        <f t="shared" ref="FX161:FX163" si="536">FR94</f>
        <v>0</v>
      </c>
      <c r="FY161" s="174">
        <f t="shared" ref="FY161:FY163" si="537">FP94</f>
        <v>0</v>
      </c>
      <c r="FZ161" s="167"/>
    </row>
    <row r="162" spans="2:182" x14ac:dyDescent="0.2">
      <c r="B162" s="170"/>
      <c r="C162" s="1" t="s">
        <v>27</v>
      </c>
      <c r="E162" s="9">
        <f>G88*I88*E151/1000</f>
        <v>-937.44</v>
      </c>
      <c r="F162" s="9">
        <f>G88*I88*F151/1000</f>
        <v>0</v>
      </c>
      <c r="G162" s="9">
        <f>G88*I88*G151/1000</f>
        <v>-267.83999999999997</v>
      </c>
      <c r="H162" s="9">
        <f>G88*I88*H151/1000</f>
        <v>-66.959999999999994</v>
      </c>
      <c r="I162" s="9">
        <f>G88*I88*I151/1000</f>
        <v>0</v>
      </c>
      <c r="J162" s="9">
        <f>G88*I88*J151/1000</f>
        <v>0</v>
      </c>
      <c r="K162" s="9">
        <f>G88*I88*K151/1000</f>
        <v>0</v>
      </c>
      <c r="L162" s="9">
        <f>G88*I88*L151/1000</f>
        <v>-319.44905334179163</v>
      </c>
      <c r="M162" s="9">
        <f>G88*I88*M151/1000</f>
        <v>0</v>
      </c>
      <c r="N162" s="172">
        <f t="shared" si="502"/>
        <v>0</v>
      </c>
      <c r="O162" s="173">
        <f t="shared" si="503"/>
        <v>0</v>
      </c>
      <c r="P162" s="174">
        <f t="shared" si="504"/>
        <v>0</v>
      </c>
      <c r="Q162" s="170"/>
      <c r="R162" s="1" t="s">
        <v>27</v>
      </c>
      <c r="T162" s="9">
        <f>V88*X88*T151/1000</f>
        <v>-759.36</v>
      </c>
      <c r="U162" s="9">
        <f>V88*X88*U151/1000</f>
        <v>0</v>
      </c>
      <c r="V162" s="9">
        <f>V88*X88*V151/1000</f>
        <v>-216.96</v>
      </c>
      <c r="W162" s="9">
        <f>V88*X88*W151/1000</f>
        <v>-54.24</v>
      </c>
      <c r="X162" s="9">
        <f>V88*X88*X151/1000</f>
        <v>0</v>
      </c>
      <c r="Y162" s="9">
        <f>V88*X88*Y151/1000</f>
        <v>0</v>
      </c>
      <c r="Z162" s="9">
        <f>V88*X88*Z151/1000</f>
        <v>0</v>
      </c>
      <c r="AA162" s="9">
        <f>V88*X88*AA151/1000</f>
        <v>-275.31319410435907</v>
      </c>
      <c r="AB162" s="9">
        <f>V88*X88*AB151/1000</f>
        <v>0</v>
      </c>
      <c r="AC162" s="172">
        <f t="shared" si="505"/>
        <v>0</v>
      </c>
      <c r="AD162" s="173">
        <f t="shared" si="506"/>
        <v>0</v>
      </c>
      <c r="AE162" s="174">
        <f t="shared" si="507"/>
        <v>0</v>
      </c>
      <c r="AF162" s="170"/>
      <c r="AG162" s="1" t="s">
        <v>27</v>
      </c>
      <c r="AI162" s="9">
        <f>AK88*AM88*AI151/1000</f>
        <v>-624.96</v>
      </c>
      <c r="AJ162" s="9">
        <f>AK88*AM88*AJ151/1000</f>
        <v>0</v>
      </c>
      <c r="AK162" s="9">
        <f>AK88*AM88*AK151/1000</f>
        <v>-178.56</v>
      </c>
      <c r="AL162" s="9">
        <f>AK88*AM88*AL151/1000</f>
        <v>-44.64</v>
      </c>
      <c r="AM162" s="9">
        <f>AK88*AM88*AM151/1000</f>
        <v>0</v>
      </c>
      <c r="AN162" s="9">
        <f>AK88*AM88*AN151/1000</f>
        <v>0</v>
      </c>
      <c r="AO162" s="9">
        <f>AK88*AM88*AO151/1000</f>
        <v>0</v>
      </c>
      <c r="AP162" s="9">
        <f>AK88*AM88*AP151/1000</f>
        <v>-280.01419056484167</v>
      </c>
      <c r="AQ162" s="9">
        <f>AK88*AM88*AQ151/1000</f>
        <v>0</v>
      </c>
      <c r="AR162" s="172">
        <f t="shared" si="508"/>
        <v>0</v>
      </c>
      <c r="AS162" s="173">
        <f t="shared" si="509"/>
        <v>0</v>
      </c>
      <c r="AT162" s="174">
        <f t="shared" si="510"/>
        <v>0</v>
      </c>
      <c r="AU162" s="170"/>
      <c r="AV162" s="1" t="s">
        <v>27</v>
      </c>
      <c r="AX162" s="9">
        <f>AZ88*BB88*AX151/1000</f>
        <v>-352.8</v>
      </c>
      <c r="AY162" s="9">
        <f>AZ88*BB88*AY151/1000</f>
        <v>0</v>
      </c>
      <c r="AZ162" s="9">
        <f>AZ88*BB88*AZ151/1000</f>
        <v>-100.8</v>
      </c>
      <c r="BA162" s="9">
        <f>AZ88*BB88*BA151/1000</f>
        <v>-25.2</v>
      </c>
      <c r="BB162" s="9">
        <f>AZ88*BB88*BB151/1000</f>
        <v>0</v>
      </c>
      <c r="BC162" s="9">
        <f>AZ88*BB88*BC151/1000</f>
        <v>0</v>
      </c>
      <c r="BD162" s="9">
        <f>AZ88*BB88*BD151/1000</f>
        <v>0</v>
      </c>
      <c r="BE162" s="9">
        <f>AZ88*BB88*BE151/1000</f>
        <v>-235.12383809518138</v>
      </c>
      <c r="BF162" s="9">
        <f>AZ88*BB88*BF151/1000</f>
        <v>0</v>
      </c>
      <c r="BG162" s="172">
        <f t="shared" si="511"/>
        <v>0</v>
      </c>
      <c r="BH162" s="173">
        <f t="shared" si="512"/>
        <v>0</v>
      </c>
      <c r="BI162" s="174">
        <f t="shared" si="513"/>
        <v>0</v>
      </c>
      <c r="BJ162" s="170"/>
      <c r="BK162" s="1" t="s">
        <v>27</v>
      </c>
      <c r="BM162" s="9">
        <f>BO88*BQ88*BM151/1000</f>
        <v>-156.24</v>
      </c>
      <c r="BN162" s="9">
        <f>BO88*BQ88*BN151/1000</f>
        <v>0</v>
      </c>
      <c r="BO162" s="9">
        <f>BO88*BQ88*BO151/1000</f>
        <v>-44.64</v>
      </c>
      <c r="BP162" s="9">
        <f>BO88*BQ88*BP151/1000</f>
        <v>-11.16</v>
      </c>
      <c r="BQ162" s="9">
        <f>BO88*BQ88*BQ151/1000</f>
        <v>0</v>
      </c>
      <c r="BR162" s="9">
        <f>BO88*BQ88*BR151/1000</f>
        <v>0</v>
      </c>
      <c r="BS162" s="9">
        <f>BO88*BQ88*BS151/1000</f>
        <v>0</v>
      </c>
      <c r="BT162" s="9">
        <f>BO88*BQ88*BT151/1000</f>
        <v>-220.86189639941443</v>
      </c>
      <c r="BU162" s="9">
        <f>BO88*BQ88*BU151/1000</f>
        <v>0</v>
      </c>
      <c r="BV162" s="172">
        <f t="shared" si="514"/>
        <v>0</v>
      </c>
      <c r="BW162" s="173">
        <f t="shared" si="515"/>
        <v>0</v>
      </c>
      <c r="BX162" s="174">
        <f t="shared" si="516"/>
        <v>0</v>
      </c>
      <c r="BY162" s="170"/>
      <c r="BZ162" s="1" t="s">
        <v>27</v>
      </c>
      <c r="CB162" s="9">
        <f>CD88*CF88*CB151/1000</f>
        <v>0</v>
      </c>
      <c r="CC162" s="9">
        <f>CD88*CF88*CC151/1000</f>
        <v>0</v>
      </c>
      <c r="CD162" s="9">
        <f>CD88*CF88*CD151/1000</f>
        <v>0</v>
      </c>
      <c r="CE162" s="9">
        <f>CD88*CF88*CE151/1000</f>
        <v>0</v>
      </c>
      <c r="CF162" s="9">
        <f>CD88*CF88*CF151/1000</f>
        <v>0</v>
      </c>
      <c r="CG162" s="9">
        <f>CD88*CF88*CG151/1000</f>
        <v>0</v>
      </c>
      <c r="CH162" s="9">
        <f>CD88*CF88*CH151/1000</f>
        <v>0</v>
      </c>
      <c r="CI162" s="9">
        <f>CD88*CF88*CI151/1000</f>
        <v>-194.65593388155244</v>
      </c>
      <c r="CJ162" s="9">
        <f>CD88*CF88*CJ151/1000</f>
        <v>0</v>
      </c>
      <c r="CK162" s="172">
        <f t="shared" si="517"/>
        <v>0</v>
      </c>
      <c r="CL162" s="173">
        <f t="shared" si="518"/>
        <v>0</v>
      </c>
      <c r="CM162" s="174">
        <f t="shared" si="519"/>
        <v>0</v>
      </c>
      <c r="CN162" s="170"/>
      <c r="CO162" s="1" t="s">
        <v>27</v>
      </c>
      <c r="CQ162" s="9">
        <f>CS88*CU88*CQ151/1000</f>
        <v>104.16</v>
      </c>
      <c r="CR162" s="9">
        <f>CS88*CU88*CR151/1000</f>
        <v>0</v>
      </c>
      <c r="CS162" s="9">
        <f>CS88*CU88*CS151/1000</f>
        <v>29.76</v>
      </c>
      <c r="CT162" s="9">
        <f>CS88*CU88*CT151/1000</f>
        <v>7.44</v>
      </c>
      <c r="CU162" s="9">
        <f>CS88*CU88*CU151/1000</f>
        <v>0</v>
      </c>
      <c r="CV162" s="9">
        <f>CS88*CU88*CV151/1000</f>
        <v>66.959999999999994</v>
      </c>
      <c r="CW162" s="9">
        <f>CS88*CU88*CW151/1000</f>
        <v>0</v>
      </c>
      <c r="CX162" s="9">
        <f>CS88*CU88*CX151/1000</f>
        <v>-196.38052185667479</v>
      </c>
      <c r="CY162" s="9">
        <f>CS88*CU88*CY151/1000</f>
        <v>0</v>
      </c>
      <c r="CZ162" s="172">
        <f t="shared" si="520"/>
        <v>0</v>
      </c>
      <c r="DA162" s="173">
        <f t="shared" si="521"/>
        <v>0</v>
      </c>
      <c r="DB162" s="174">
        <f t="shared" si="522"/>
        <v>0</v>
      </c>
      <c r="DC162" s="170"/>
      <c r="DD162" s="1" t="s">
        <v>27</v>
      </c>
      <c r="DF162" s="9">
        <f>DH88*DJ88*DF151/1000</f>
        <v>104.16</v>
      </c>
      <c r="DG162" s="9">
        <f>DH88*DJ88*DG151/1000</f>
        <v>0</v>
      </c>
      <c r="DH162" s="9">
        <f>DH88*DJ88*DH151/1000</f>
        <v>29.76</v>
      </c>
      <c r="DI162" s="9">
        <f>DH88*DJ88*DI151/1000</f>
        <v>7.44</v>
      </c>
      <c r="DJ162" s="9">
        <f>DH88*DJ88*DJ151/1000</f>
        <v>0</v>
      </c>
      <c r="DK162" s="9">
        <f>DH88*DJ88*DK151/1000</f>
        <v>0</v>
      </c>
      <c r="DL162" s="9">
        <f>DH88*DJ88*DL151/1000</f>
        <v>0</v>
      </c>
      <c r="DM162" s="9">
        <f>DH88*DJ88*DM151/1000</f>
        <v>-196.38052185667499</v>
      </c>
      <c r="DN162" s="9">
        <f>DH88*DJ88*DN151/1000</f>
        <v>0</v>
      </c>
      <c r="DO162" s="172">
        <f t="shared" si="523"/>
        <v>0</v>
      </c>
      <c r="DP162" s="173">
        <f t="shared" si="524"/>
        <v>0</v>
      </c>
      <c r="DQ162" s="174">
        <f t="shared" si="525"/>
        <v>0</v>
      </c>
      <c r="DR162" s="170"/>
      <c r="DS162" s="1" t="s">
        <v>27</v>
      </c>
      <c r="DU162" s="9">
        <f>DW88*DY88*DU151/1000</f>
        <v>-100.8</v>
      </c>
      <c r="DV162" s="9">
        <f>DW88*DY88*DV151/1000</f>
        <v>0</v>
      </c>
      <c r="DW162" s="9">
        <f>DW88*DY88*DW151/1000</f>
        <v>-28.8</v>
      </c>
      <c r="DX162" s="9">
        <f>DW88*DY88*DX151/1000</f>
        <v>-7.2</v>
      </c>
      <c r="DY162" s="9">
        <f>DW88*DY88*DY151/1000</f>
        <v>0</v>
      </c>
      <c r="DZ162" s="9">
        <f>DW88*DY88*DZ151/1000</f>
        <v>0</v>
      </c>
      <c r="EA162" s="9">
        <f>DW88*DY88*EA151/1000</f>
        <v>0</v>
      </c>
      <c r="EB162" s="9">
        <f>DW88*DY88*EB151/1000</f>
        <v>-211.43218531188623</v>
      </c>
      <c r="EC162" s="9">
        <f>DW88*DY88*EC151/1000</f>
        <v>0</v>
      </c>
      <c r="ED162" s="172">
        <f t="shared" si="526"/>
        <v>0</v>
      </c>
      <c r="EE162" s="173">
        <f t="shared" si="527"/>
        <v>0</v>
      </c>
      <c r="EF162" s="174">
        <f t="shared" si="528"/>
        <v>0</v>
      </c>
      <c r="EG162" s="170"/>
      <c r="EH162" s="1" t="s">
        <v>27</v>
      </c>
      <c r="EJ162" s="9">
        <f>EL88*EN88*EJ151/1000</f>
        <v>-364.56</v>
      </c>
      <c r="EK162" s="9">
        <f>EL88*EN88*EK151/1000</f>
        <v>0</v>
      </c>
      <c r="EL162" s="9">
        <f>EL88*EN88*EL151/1000</f>
        <v>-104.16</v>
      </c>
      <c r="EM162" s="9">
        <f>EL88*EN88*EM151/1000</f>
        <v>-26.04</v>
      </c>
      <c r="EN162" s="9">
        <f>EL88*EN88*EN151/1000</f>
        <v>0</v>
      </c>
      <c r="EO162" s="9">
        <f>EL88*EN88*EO151/1000</f>
        <v>0</v>
      </c>
      <c r="EP162" s="9">
        <f>EL88*EN88*EP151/1000</f>
        <v>0</v>
      </c>
      <c r="EQ162" s="9">
        <f>EL88*EN88*EQ151/1000</f>
        <v>-242.96129936502078</v>
      </c>
      <c r="ER162" s="9">
        <f>EL88*EN88*ER151/1000</f>
        <v>0</v>
      </c>
      <c r="ES162" s="172">
        <f t="shared" si="529"/>
        <v>0</v>
      </c>
      <c r="ET162" s="173">
        <f t="shared" si="530"/>
        <v>0</v>
      </c>
      <c r="EU162" s="174">
        <f t="shared" si="531"/>
        <v>0</v>
      </c>
      <c r="EV162" s="170"/>
      <c r="EW162" s="1" t="s">
        <v>27</v>
      </c>
      <c r="EY162" s="9">
        <f>FA88*FC88*EY151/1000</f>
        <v>-705.6</v>
      </c>
      <c r="EZ162" s="9">
        <f>FA88*FC88*EZ151/1000</f>
        <v>0</v>
      </c>
      <c r="FA162" s="9">
        <f>FA88*FC88*FA151/1000</f>
        <v>-201.6</v>
      </c>
      <c r="FB162" s="9">
        <f>FA88*FC88*FB151/1000</f>
        <v>-50.4</v>
      </c>
      <c r="FC162" s="9">
        <f>FA88*FC88*FC151/1000</f>
        <v>0</v>
      </c>
      <c r="FD162" s="9">
        <f>FA88*FC88*FD151/1000</f>
        <v>0</v>
      </c>
      <c r="FE162" s="9">
        <f>FA88*FC88*FE151/1000</f>
        <v>0</v>
      </c>
      <c r="FF162" s="9">
        <f>FA88*FC88*FF151/1000</f>
        <v>-263.42575844711695</v>
      </c>
      <c r="FG162" s="9">
        <f>FA88*FC88*FG151/1000</f>
        <v>0</v>
      </c>
      <c r="FH162" s="172">
        <f t="shared" si="532"/>
        <v>0</v>
      </c>
      <c r="FI162" s="173">
        <f t="shared" si="533"/>
        <v>0</v>
      </c>
      <c r="FJ162" s="174">
        <f t="shared" si="534"/>
        <v>0</v>
      </c>
      <c r="FK162" s="170"/>
      <c r="FL162" s="1" t="s">
        <v>27</v>
      </c>
      <c r="FN162" s="9">
        <f>FP88*FR88*FN151/1000</f>
        <v>-885.36</v>
      </c>
      <c r="FO162" s="9">
        <f>FP88*FR88*FO151/1000</f>
        <v>0</v>
      </c>
      <c r="FP162" s="9">
        <f>FP88*FR88*FP151/1000</f>
        <v>-252.96</v>
      </c>
      <c r="FQ162" s="9">
        <f>FP88*FR88*FQ151/1000</f>
        <v>-63.24</v>
      </c>
      <c r="FR162" s="9">
        <f>FP88*FR88*FR151/1000</f>
        <v>0</v>
      </c>
      <c r="FS162" s="9">
        <f>FP88*FR88*FS151/1000</f>
        <v>0</v>
      </c>
      <c r="FT162" s="9">
        <f>FP88*FR88*FT151/1000</f>
        <v>0</v>
      </c>
      <c r="FU162" s="9">
        <f>FP88*FR88*FU151/1000</f>
        <v>-291.92404845049822</v>
      </c>
      <c r="FV162" s="9">
        <f>FP88*FR88*FV151/1000</f>
        <v>0</v>
      </c>
      <c r="FW162" s="172">
        <f t="shared" si="535"/>
        <v>0</v>
      </c>
      <c r="FX162" s="173">
        <f t="shared" si="536"/>
        <v>0</v>
      </c>
      <c r="FY162" s="174">
        <f t="shared" si="537"/>
        <v>0</v>
      </c>
      <c r="FZ162" s="167"/>
    </row>
    <row r="163" spans="2:182" x14ac:dyDescent="0.2">
      <c r="B163" s="170"/>
      <c r="C163" s="1" t="s">
        <v>19</v>
      </c>
      <c r="E163" s="9">
        <f>G88*I88*E152/1000</f>
        <v>-88.103850071442608</v>
      </c>
      <c r="F163" s="9">
        <f>G88*I88*F152/1000</f>
        <v>0</v>
      </c>
      <c r="G163" s="9">
        <f>G88*I88*G152/1000</f>
        <v>-12.586264295920373</v>
      </c>
      <c r="H163" s="9">
        <f>G88*I88*H152/1000</f>
        <v>-12.586264295920373</v>
      </c>
      <c r="I163" s="9">
        <f>G88*I88*I152/1000</f>
        <v>0</v>
      </c>
      <c r="J163" s="9">
        <f>G88*I88*J152/1000</f>
        <v>0</v>
      </c>
      <c r="K163" s="9">
        <f>G88*I88*K152/1000</f>
        <v>319.44905334179163</v>
      </c>
      <c r="L163" s="9">
        <f>G88*I88*L152/1000</f>
        <v>0</v>
      </c>
      <c r="M163" s="9">
        <f>G88*I88*M152/1000</f>
        <v>-206.17510811243534</v>
      </c>
      <c r="N163" s="172">
        <f t="shared" si="502"/>
        <v>0</v>
      </c>
      <c r="O163" s="173">
        <f t="shared" si="503"/>
        <v>0</v>
      </c>
      <c r="P163" s="174">
        <f t="shared" si="504"/>
        <v>0</v>
      </c>
      <c r="Q163" s="170"/>
      <c r="R163" s="1" t="s">
        <v>19</v>
      </c>
      <c r="T163" s="9">
        <f>V88*X88*T152/1000</f>
        <v>-66.219006278643846</v>
      </c>
      <c r="U163" s="9">
        <f>V88*X88*U152/1000</f>
        <v>0</v>
      </c>
      <c r="V163" s="9">
        <f>V88*X88*V152/1000</f>
        <v>-9.4598580398062637</v>
      </c>
      <c r="W163" s="9">
        <f>V88*X88*W152/1000</f>
        <v>-9.4598580398062637</v>
      </c>
      <c r="X163" s="9">
        <f>V88*X88*X152/1000</f>
        <v>0</v>
      </c>
      <c r="Y163" s="9">
        <f>V88*X88*Y152/1000</f>
        <v>0</v>
      </c>
      <c r="Z163" s="9">
        <f>V88*X88*Z152/1000</f>
        <v>275.31319410435907</v>
      </c>
      <c r="AA163" s="9">
        <f>V88*X88*AA152/1000</f>
        <v>0</v>
      </c>
      <c r="AB163" s="9">
        <f>V88*X88*AB152/1000</f>
        <v>-190.17651378159513</v>
      </c>
      <c r="AC163" s="172">
        <f t="shared" si="505"/>
        <v>0</v>
      </c>
      <c r="AD163" s="173">
        <f t="shared" si="506"/>
        <v>0</v>
      </c>
      <c r="AE163" s="174">
        <f t="shared" si="507"/>
        <v>0</v>
      </c>
      <c r="AF163" s="170"/>
      <c r="AG163" s="1" t="s">
        <v>19</v>
      </c>
      <c r="AI163" s="9">
        <f>AK88*AM88*AI152/1000</f>
        <v>-37.876474046493698</v>
      </c>
      <c r="AJ163" s="9">
        <f>AK88*AM88*AJ152/1000</f>
        <v>0</v>
      </c>
      <c r="AK163" s="9">
        <f>AK88*AM88*AK152/1000</f>
        <v>-5.410924863784814</v>
      </c>
      <c r="AL163" s="9">
        <f>AK88*AM88*AL152/1000</f>
        <v>-5.410924863784814</v>
      </c>
      <c r="AM163" s="9">
        <f>AK88*AM88*AM152/1000</f>
        <v>0</v>
      </c>
      <c r="AN163" s="9">
        <f>AK88*AM88*AN152/1000</f>
        <v>0</v>
      </c>
      <c r="AO163" s="9">
        <f>AK88*AM88*AO152/1000</f>
        <v>280.01419056484167</v>
      </c>
      <c r="AP163" s="9">
        <f>AK88*AM88*AP152/1000</f>
        <v>0</v>
      </c>
      <c r="AQ163" s="9">
        <f>AK88*AM88*AQ152/1000</f>
        <v>-231.31786205955729</v>
      </c>
      <c r="AR163" s="172">
        <f t="shared" si="508"/>
        <v>0</v>
      </c>
      <c r="AS163" s="173">
        <f t="shared" si="509"/>
        <v>0</v>
      </c>
      <c r="AT163" s="174">
        <f t="shared" si="510"/>
        <v>0</v>
      </c>
      <c r="AU163" s="170"/>
      <c r="AV163" s="1" t="s">
        <v>19</v>
      </c>
      <c r="AX163" s="9">
        <f>AZ88*BB88*AX152/1000</f>
        <v>2.5896385185008786</v>
      </c>
      <c r="AY163" s="9">
        <f>AZ88*BB88*AY152/1000</f>
        <v>0</v>
      </c>
      <c r="AZ163" s="9">
        <f>AZ88*BB88*AZ152/1000</f>
        <v>0.36994835978583979</v>
      </c>
      <c r="BA163" s="9">
        <f>AZ88*BB88*BA152/1000</f>
        <v>0.36994835978583979</v>
      </c>
      <c r="BB163" s="9">
        <f>AZ88*BB88*BB152/1000</f>
        <v>0</v>
      </c>
      <c r="BC163" s="9">
        <f>AZ88*BB88*BC152/1000</f>
        <v>0</v>
      </c>
      <c r="BD163" s="9">
        <f>AZ88*BB88*BD152/1000</f>
        <v>235.12383809518138</v>
      </c>
      <c r="BE163" s="9">
        <f>AZ88*BB88*BE152/1000</f>
        <v>0</v>
      </c>
      <c r="BF163" s="9">
        <f>AZ88*BB88*BF152/1000</f>
        <v>-238.4549058203452</v>
      </c>
      <c r="BG163" s="172">
        <f t="shared" si="511"/>
        <v>0</v>
      </c>
      <c r="BH163" s="173">
        <f t="shared" si="512"/>
        <v>0</v>
      </c>
      <c r="BI163" s="174">
        <f t="shared" si="513"/>
        <v>0</v>
      </c>
      <c r="BJ163" s="170"/>
      <c r="BK163" s="1" t="s">
        <v>19</v>
      </c>
      <c r="BM163" s="9">
        <f>BO88*BQ88*BM152/1000</f>
        <v>37.464589990928928</v>
      </c>
      <c r="BN163" s="9">
        <f>BO88*BQ88*BN152/1000</f>
        <v>0</v>
      </c>
      <c r="BO163" s="9">
        <f>BO88*BQ88*BO152/1000</f>
        <v>5.3520842844184191</v>
      </c>
      <c r="BP163" s="9">
        <f>BO88*BQ88*BP152/1000</f>
        <v>5.3520842844184191</v>
      </c>
      <c r="BQ163" s="9">
        <f>BO88*BQ88*BQ152/1000</f>
        <v>0</v>
      </c>
      <c r="BR163" s="9">
        <f>BO88*BQ88*BR152/1000</f>
        <v>0</v>
      </c>
      <c r="BS163" s="9">
        <f>BO88*BQ88*BS152/1000</f>
        <v>220.86189639941443</v>
      </c>
      <c r="BT163" s="9">
        <f>BO88*BQ88*BT152/1000</f>
        <v>0</v>
      </c>
      <c r="BU163" s="9">
        <f>BO88*BQ88*BU152/1000</f>
        <v>-269.03199298025021</v>
      </c>
      <c r="BV163" s="172">
        <f t="shared" si="514"/>
        <v>0</v>
      </c>
      <c r="BW163" s="173">
        <f t="shared" si="515"/>
        <v>0</v>
      </c>
      <c r="BX163" s="174">
        <f t="shared" si="516"/>
        <v>0</v>
      </c>
      <c r="BY163" s="170"/>
      <c r="BZ163" s="1" t="s">
        <v>19</v>
      </c>
      <c r="CB163" s="9">
        <f>CD88*CF88*CB152/1000</f>
        <v>60.559623874260765</v>
      </c>
      <c r="CC163" s="9">
        <f>CD88*CF88*CC152/1000</f>
        <v>0</v>
      </c>
      <c r="CD163" s="9">
        <f>CD88*CF88*CD152/1000</f>
        <v>8.6513748391801091</v>
      </c>
      <c r="CE163" s="9">
        <f>CD88*CF88*CE152/1000</f>
        <v>8.6513748391801091</v>
      </c>
      <c r="CF163" s="9">
        <f>CD88*CF88*CF152/1000</f>
        <v>0</v>
      </c>
      <c r="CG163" s="9">
        <f>CD88*CF88*CG152/1000</f>
        <v>0</v>
      </c>
      <c r="CH163" s="9">
        <f>CD88*CF88*CH152/1000</f>
        <v>194.65593388155244</v>
      </c>
      <c r="CI163" s="9">
        <f>CD88*CF88*CI152/1000</f>
        <v>0</v>
      </c>
      <c r="CJ163" s="9">
        <f>CD88*CF88*CJ152/1000</f>
        <v>-272.51939027788956</v>
      </c>
      <c r="CK163" s="172">
        <f t="shared" si="517"/>
        <v>0</v>
      </c>
      <c r="CL163" s="173">
        <f t="shared" si="518"/>
        <v>0</v>
      </c>
      <c r="CM163" s="174">
        <f t="shared" si="519"/>
        <v>0</v>
      </c>
      <c r="CN163" s="170"/>
      <c r="CO163" s="1" t="s">
        <v>19</v>
      </c>
      <c r="CQ163" s="9">
        <f>CS88*CU88*CQ152/1000</f>
        <v>81.928162355409924</v>
      </c>
      <c r="CR163" s="9">
        <f>CS88*CU88*CR152/1000</f>
        <v>0</v>
      </c>
      <c r="CS163" s="9">
        <f>CS88*CU88*CS152/1000</f>
        <v>11.70402319362999</v>
      </c>
      <c r="CT163" s="9">
        <f>CS88*CU88*CT152/1000</f>
        <v>11.70402319362999</v>
      </c>
      <c r="CU163" s="9">
        <f>CS88*CU88*CU152/1000</f>
        <v>0</v>
      </c>
      <c r="CV163" s="9">
        <f>CS88*CU88*CV152/1000</f>
        <v>0</v>
      </c>
      <c r="CW163" s="9">
        <f>CS88*CU88*CW152/1000</f>
        <v>196.38052185667479</v>
      </c>
      <c r="CX163" s="9">
        <f>CS88*CU88*CX152/1000</f>
        <v>0</v>
      </c>
      <c r="CY163" s="9">
        <f>CS88*CU88*CY152/1000</f>
        <v>-301.71779660515102</v>
      </c>
      <c r="CZ163" s="172">
        <f t="shared" si="520"/>
        <v>0</v>
      </c>
      <c r="DA163" s="173">
        <f t="shared" si="521"/>
        <v>0</v>
      </c>
      <c r="DB163" s="174">
        <f t="shared" si="522"/>
        <v>0</v>
      </c>
      <c r="DC163" s="170"/>
      <c r="DD163" s="1" t="s">
        <v>19</v>
      </c>
      <c r="DF163" s="9">
        <f>DH88*DJ88*DF152/1000</f>
        <v>81.928162355409995</v>
      </c>
      <c r="DG163" s="9">
        <f>DH88*DJ88*DG152/1000</f>
        <v>0</v>
      </c>
      <c r="DH163" s="9">
        <f>DH88*DJ88*DH152/1000</f>
        <v>11.70402319363</v>
      </c>
      <c r="DI163" s="9">
        <f>DH88*DJ88*DI152/1000</f>
        <v>11.70402319363</v>
      </c>
      <c r="DJ163" s="9">
        <f>DH88*DJ88*DJ152/1000</f>
        <v>0</v>
      </c>
      <c r="DK163" s="9">
        <f>DH88*DJ88*DK152/1000</f>
        <v>0</v>
      </c>
      <c r="DL163" s="9">
        <f>DH88*DJ88*DL152/1000</f>
        <v>196.38052185667499</v>
      </c>
      <c r="DM163" s="9">
        <f>DH88*DJ88*DM152/1000</f>
        <v>0</v>
      </c>
      <c r="DN163" s="9">
        <f>DH88*DJ88*DN152/1000</f>
        <v>-301.71779660515</v>
      </c>
      <c r="DO163" s="172">
        <f t="shared" si="523"/>
        <v>0</v>
      </c>
      <c r="DP163" s="173">
        <f t="shared" si="524"/>
        <v>0</v>
      </c>
      <c r="DQ163" s="174">
        <f t="shared" si="525"/>
        <v>0</v>
      </c>
      <c r="DR163" s="170"/>
      <c r="DS163" s="1" t="s">
        <v>19</v>
      </c>
      <c r="DU163" s="9">
        <f>DW88*DY88*DU152/1000</f>
        <v>45.618902097031267</v>
      </c>
      <c r="DV163" s="9">
        <f>DW88*DY88*DV152/1000</f>
        <v>0</v>
      </c>
      <c r="DW163" s="9">
        <f>DW88*DY88*DW152/1000</f>
        <v>6.5169860138616098</v>
      </c>
      <c r="DX163" s="9">
        <f>DW88*DY88*DX152/1000</f>
        <v>6.5169860138616098</v>
      </c>
      <c r="DY163" s="9">
        <f>DW88*DY88*DY152/1000</f>
        <v>0</v>
      </c>
      <c r="DZ163" s="9">
        <f>DW88*DY88*DZ152/1000</f>
        <v>0</v>
      </c>
      <c r="EA163" s="9">
        <f>DW88*DY88*EA152/1000</f>
        <v>211.43218531188623</v>
      </c>
      <c r="EB163" s="9">
        <f>DW88*DY88*EB152/1000</f>
        <v>0</v>
      </c>
      <c r="EC163" s="9">
        <f>DW88*DY88*EC152/1000</f>
        <v>-270.08632868314709</v>
      </c>
      <c r="ED163" s="172">
        <f t="shared" si="526"/>
        <v>0</v>
      </c>
      <c r="EE163" s="173">
        <f t="shared" si="527"/>
        <v>0</v>
      </c>
      <c r="EF163" s="174">
        <f t="shared" si="528"/>
        <v>0</v>
      </c>
      <c r="EG163" s="170"/>
      <c r="EH163" s="1" t="s">
        <v>19</v>
      </c>
      <c r="EJ163" s="9">
        <f>EL88*EN88*EJ152/1000</f>
        <v>2.6759598024509077</v>
      </c>
      <c r="EK163" s="9">
        <f>EL88*EN88*EK152/1000</f>
        <v>0</v>
      </c>
      <c r="EL163" s="9">
        <f>EL88*EN88*EL152/1000</f>
        <v>0.3822799717787011</v>
      </c>
      <c r="EM163" s="9">
        <f>EL88*EN88*EM152/1000</f>
        <v>0.3822799717787011</v>
      </c>
      <c r="EN163" s="9">
        <f>EL88*EN88*EN152/1000</f>
        <v>0</v>
      </c>
      <c r="EO163" s="9">
        <f>EL88*EN88*EO152/1000</f>
        <v>0</v>
      </c>
      <c r="EP163" s="9">
        <f>EL88*EN88*EP152/1000</f>
        <v>242.96129936502078</v>
      </c>
      <c r="EQ163" s="9">
        <f>EL88*EN88*EQ152/1000</f>
        <v>0</v>
      </c>
      <c r="ER163" s="9">
        <f>EL88*EN88*ER152/1000</f>
        <v>-246.40340268102341</v>
      </c>
      <c r="ES163" s="172">
        <f t="shared" si="529"/>
        <v>0</v>
      </c>
      <c r="ET163" s="173">
        <f t="shared" si="530"/>
        <v>0</v>
      </c>
      <c r="EU163" s="174">
        <f t="shared" si="531"/>
        <v>0</v>
      </c>
      <c r="EV163" s="170"/>
      <c r="EW163" s="1" t="s">
        <v>19</v>
      </c>
      <c r="EY163" s="9">
        <f>FA88*FC88*EY152/1000</f>
        <v>-59.165319594230283</v>
      </c>
      <c r="EZ163" s="9">
        <f>FA88*FC88*EZ152/1000</f>
        <v>0</v>
      </c>
      <c r="FA163" s="9">
        <f>FA88*FC88*FA152/1000</f>
        <v>-8.4521885134614703</v>
      </c>
      <c r="FB163" s="9">
        <f>FA88*FC88*FB152/1000</f>
        <v>-8.4521885134614703</v>
      </c>
      <c r="FC163" s="9">
        <f>FA88*FC88*FC152/1000</f>
        <v>0</v>
      </c>
      <c r="FD163" s="9">
        <f>FA88*FC88*FD152/1000</f>
        <v>0</v>
      </c>
      <c r="FE163" s="9">
        <f>FA88*FC88*FE152/1000</f>
        <v>263.42575844711695</v>
      </c>
      <c r="FF163" s="9">
        <f>FA88*FC88*FF152/1000</f>
        <v>0</v>
      </c>
      <c r="FG163" s="9">
        <f>FA88*FC88*FG152/1000</f>
        <v>-187.3579087788396</v>
      </c>
      <c r="FH163" s="172">
        <f t="shared" si="532"/>
        <v>0</v>
      </c>
      <c r="FI163" s="173">
        <f t="shared" si="533"/>
        <v>0</v>
      </c>
      <c r="FJ163" s="174">
        <f t="shared" si="534"/>
        <v>0</v>
      </c>
      <c r="FK163" s="170"/>
      <c r="FL163" s="1" t="s">
        <v>19</v>
      </c>
      <c r="FN163" s="9">
        <f>FP88*FR88*FN152/1000</f>
        <v>-86.251184926511669</v>
      </c>
      <c r="FO163" s="9">
        <f>FP88*FR88*FO152/1000</f>
        <v>0</v>
      </c>
      <c r="FP163" s="9">
        <f>FP88*FR88*FP152/1000</f>
        <v>-12.321597846644526</v>
      </c>
      <c r="FQ163" s="9">
        <f>FP88*FR88*FQ152/1000</f>
        <v>-12.321597846644526</v>
      </c>
      <c r="FR163" s="9">
        <f>FP88*FR88*FR152/1000</f>
        <v>0</v>
      </c>
      <c r="FS163" s="9">
        <f>FP88*FR88*FS152/1000</f>
        <v>0</v>
      </c>
      <c r="FT163" s="9">
        <f>FP88*FR88*FT152/1000</f>
        <v>291.92404845049822</v>
      </c>
      <c r="FU163" s="9">
        <f>FP88*FR88*FU152/1000</f>
        <v>0</v>
      </c>
      <c r="FV163" s="9">
        <f>FP88*FR88*FV152/1000</f>
        <v>-181.03179543122991</v>
      </c>
      <c r="FW163" s="172">
        <f t="shared" si="535"/>
        <v>0</v>
      </c>
      <c r="FX163" s="173">
        <f t="shared" si="536"/>
        <v>0</v>
      </c>
      <c r="FY163" s="174">
        <f t="shared" si="537"/>
        <v>0</v>
      </c>
      <c r="FZ163" s="167"/>
    </row>
    <row r="164" spans="2:182" x14ac:dyDescent="0.2">
      <c r="B164" s="170"/>
      <c r="C164" s="1" t="s">
        <v>35</v>
      </c>
      <c r="E164" s="9">
        <f>G88*I88*E153/1000</f>
        <v>0</v>
      </c>
      <c r="F164" s="9">
        <f>G88*I88*F153/1000</f>
        <v>0</v>
      </c>
      <c r="G164" s="9">
        <f>G88*I88*G153/1000</f>
        <v>0</v>
      </c>
      <c r="H164" s="9">
        <f>G88*I88*H153/1000</f>
        <v>0</v>
      </c>
      <c r="I164" s="9">
        <f>G88*I88*I153/1000</f>
        <v>0</v>
      </c>
      <c r="J164" s="9">
        <f>G88*I88*J153/1000</f>
        <v>0</v>
      </c>
      <c r="K164" s="9">
        <f>G88*I88*K153/1000</f>
        <v>0</v>
      </c>
      <c r="L164" s="9">
        <f>G88*I88*L153/1000</f>
        <v>206.17510811243534</v>
      </c>
      <c r="M164" s="9">
        <f>G88*I88*M153/1000</f>
        <v>0</v>
      </c>
      <c r="N164" s="13"/>
      <c r="O164" s="5"/>
      <c r="P164" s="14"/>
      <c r="Q164" s="170"/>
      <c r="R164" s="1" t="s">
        <v>35</v>
      </c>
      <c r="T164" s="9">
        <f>V88*X88*T153/1000</f>
        <v>0</v>
      </c>
      <c r="U164" s="9">
        <f>V88*X88*U153/1000</f>
        <v>0</v>
      </c>
      <c r="V164" s="9">
        <f>V88*X88*V153/1000</f>
        <v>0</v>
      </c>
      <c r="W164" s="9">
        <f>V88*X88*W153/1000</f>
        <v>0</v>
      </c>
      <c r="X164" s="9">
        <f>V88*X88*X153/1000</f>
        <v>0</v>
      </c>
      <c r="Y164" s="9">
        <f>V88*X88*Y153/1000</f>
        <v>0</v>
      </c>
      <c r="Z164" s="9">
        <f>V88*X88*Z153/1000</f>
        <v>0</v>
      </c>
      <c r="AA164" s="9">
        <f>V88*X88*AA153/1000</f>
        <v>190.17651378159513</v>
      </c>
      <c r="AB164" s="9">
        <f>V88*X88*AB153/1000</f>
        <v>0</v>
      </c>
      <c r="AC164" s="13"/>
      <c r="AD164" s="5"/>
      <c r="AE164" s="14"/>
      <c r="AF164" s="170"/>
      <c r="AG164" s="1" t="s">
        <v>35</v>
      </c>
      <c r="AI164" s="9">
        <f>AK88*AM88*AI153/1000</f>
        <v>0</v>
      </c>
      <c r="AJ164" s="9">
        <f>AK88*AM88*AJ153/1000</f>
        <v>0</v>
      </c>
      <c r="AK164" s="9">
        <f>AK88*AM88*AK153/1000</f>
        <v>0</v>
      </c>
      <c r="AL164" s="9">
        <f>AK88*AM88*AL153/1000</f>
        <v>0</v>
      </c>
      <c r="AM164" s="9">
        <f>AK88*AM88*AM153/1000</f>
        <v>0</v>
      </c>
      <c r="AN164" s="9">
        <f>AK88*AM88*AN153/1000</f>
        <v>0</v>
      </c>
      <c r="AO164" s="9">
        <f>AK88*AM88*AO153/1000</f>
        <v>0</v>
      </c>
      <c r="AP164" s="9">
        <f>AK88*AM88*AP153/1000</f>
        <v>231.31786205955729</v>
      </c>
      <c r="AQ164" s="9">
        <f>AK88*AM88*AQ153/1000</f>
        <v>0</v>
      </c>
      <c r="AR164" s="13"/>
      <c r="AS164" s="5"/>
      <c r="AT164" s="14"/>
      <c r="AU164" s="170"/>
      <c r="AV164" s="1" t="s">
        <v>35</v>
      </c>
      <c r="AX164" s="9">
        <f>AZ88*BB88*AX153/1000</f>
        <v>0</v>
      </c>
      <c r="AY164" s="9">
        <f>AZ88*BB88*AY153/1000</f>
        <v>0</v>
      </c>
      <c r="AZ164" s="9">
        <f>AZ88*BB88*AZ153/1000</f>
        <v>0</v>
      </c>
      <c r="BA164" s="9">
        <f>AZ88*BB88*BA153/1000</f>
        <v>0</v>
      </c>
      <c r="BB164" s="9">
        <f>AZ88*BB88*BB153/1000</f>
        <v>0</v>
      </c>
      <c r="BC164" s="9">
        <f>AZ88*BB88*BC153/1000</f>
        <v>0</v>
      </c>
      <c r="BD164" s="9">
        <f>AZ88*BB88*BD153/1000</f>
        <v>0</v>
      </c>
      <c r="BE164" s="9">
        <f>AZ88*BB88*BE153/1000</f>
        <v>238.4549058203452</v>
      </c>
      <c r="BF164" s="9">
        <f>AZ88*BB88*BF153/1000</f>
        <v>0</v>
      </c>
      <c r="BG164" s="13"/>
      <c r="BH164" s="5"/>
      <c r="BI164" s="14"/>
      <c r="BJ164" s="170"/>
      <c r="BK164" s="1" t="s">
        <v>35</v>
      </c>
      <c r="BM164" s="9">
        <f>BO88*BQ88*BM153/1000</f>
        <v>0</v>
      </c>
      <c r="BN164" s="9">
        <f>BO88*BQ88*BN153/1000</f>
        <v>0</v>
      </c>
      <c r="BO164" s="9">
        <f>BO88*BQ88*BO153/1000</f>
        <v>0</v>
      </c>
      <c r="BP164" s="9">
        <f>BO88*BQ88*BP153/1000</f>
        <v>0</v>
      </c>
      <c r="BQ164" s="9">
        <f>BO88*BQ88*BQ153/1000</f>
        <v>0</v>
      </c>
      <c r="BR164" s="9">
        <f>BO88*BQ88*BR153/1000</f>
        <v>0</v>
      </c>
      <c r="BS164" s="9">
        <f>BO88*BQ88*BS153/1000</f>
        <v>0</v>
      </c>
      <c r="BT164" s="9">
        <f>BO88*BQ88*BT153/1000</f>
        <v>269.03199298025021</v>
      </c>
      <c r="BU164" s="9">
        <f>BO88*BQ88*BU153/1000</f>
        <v>0</v>
      </c>
      <c r="BV164" s="13"/>
      <c r="BW164" s="5"/>
      <c r="BX164" s="14"/>
      <c r="BY164" s="170"/>
      <c r="BZ164" s="1" t="s">
        <v>35</v>
      </c>
      <c r="CB164" s="9">
        <f>CD88*CF88*CB153/1000</f>
        <v>0</v>
      </c>
      <c r="CC164" s="9">
        <f>CD88*CF88*CC153/1000</f>
        <v>0</v>
      </c>
      <c r="CD164" s="9">
        <f>CD88*CF88*CD153/1000</f>
        <v>0</v>
      </c>
      <c r="CE164" s="9">
        <f>CD88*CF88*CE153/1000</f>
        <v>0</v>
      </c>
      <c r="CF164" s="9">
        <f>CD88*CF88*CF153/1000</f>
        <v>0</v>
      </c>
      <c r="CG164" s="9">
        <f>CD88*CF88*CG153/1000</f>
        <v>0</v>
      </c>
      <c r="CH164" s="9">
        <f>CD88*CF88*CH153/1000</f>
        <v>0</v>
      </c>
      <c r="CI164" s="9">
        <f>CD88*CF88*CI153/1000</f>
        <v>272.51939027788956</v>
      </c>
      <c r="CJ164" s="9">
        <f>CD88*CF88*CJ153/1000</f>
        <v>0</v>
      </c>
      <c r="CK164" s="13"/>
      <c r="CL164" s="5"/>
      <c r="CM164" s="14"/>
      <c r="CN164" s="170"/>
      <c r="CO164" s="1" t="s">
        <v>35</v>
      </c>
      <c r="CQ164" s="9">
        <f>CS88*CU88*CQ153/1000</f>
        <v>0</v>
      </c>
      <c r="CR164" s="9">
        <f>CS88*CU88*CR153/1000</f>
        <v>0</v>
      </c>
      <c r="CS164" s="9">
        <f>CS88*CU88*CS153/1000</f>
        <v>0</v>
      </c>
      <c r="CT164" s="9">
        <f>CS88*CU88*CT153/1000</f>
        <v>0</v>
      </c>
      <c r="CU164" s="9">
        <f>CS88*CU88*CU153/1000</f>
        <v>0</v>
      </c>
      <c r="CV164" s="9">
        <f>CS88*CU88*CV153/1000</f>
        <v>0</v>
      </c>
      <c r="CW164" s="9">
        <f>CS88*CU88*CW153/1000</f>
        <v>0</v>
      </c>
      <c r="CX164" s="9">
        <f>CS88*CU88*CX153/1000</f>
        <v>301.71779660515102</v>
      </c>
      <c r="CY164" s="9">
        <f>CS88*CU88*CY153/1000</f>
        <v>0</v>
      </c>
      <c r="CZ164" s="13"/>
      <c r="DA164" s="5"/>
      <c r="DB164" s="14"/>
      <c r="DC164" s="170"/>
      <c r="DD164" s="1" t="s">
        <v>35</v>
      </c>
      <c r="DF164" s="9">
        <f>DH88*DJ88*DF153/1000</f>
        <v>0</v>
      </c>
      <c r="DG164" s="9">
        <f>DH88*DJ88*DG153/1000</f>
        <v>0</v>
      </c>
      <c r="DH164" s="9">
        <f>DH88*DJ88*DH153/1000</f>
        <v>0</v>
      </c>
      <c r="DI164" s="9">
        <f>DH88*DJ88*DI153/1000</f>
        <v>0</v>
      </c>
      <c r="DJ164" s="9">
        <f>DH88*DJ88*DJ153/1000</f>
        <v>0</v>
      </c>
      <c r="DK164" s="9">
        <f>DH88*DJ88*DK153/1000</f>
        <v>0</v>
      </c>
      <c r="DL164" s="9">
        <f>DH88*DJ88*DL153/1000</f>
        <v>0</v>
      </c>
      <c r="DM164" s="9">
        <f>DH88*DJ88*DM153/1000</f>
        <v>301.71779660515</v>
      </c>
      <c r="DN164" s="9">
        <f>DH88*DJ88*DN153/1000</f>
        <v>0</v>
      </c>
      <c r="DO164" s="13"/>
      <c r="DP164" s="5"/>
      <c r="DQ164" s="14"/>
      <c r="DR164" s="170"/>
      <c r="DS164" s="1" t="s">
        <v>35</v>
      </c>
      <c r="DU164" s="9">
        <f>DW88*DY88*DU153/1000</f>
        <v>0</v>
      </c>
      <c r="DV164" s="9">
        <f>DW88*DY88*DV153/1000</f>
        <v>0</v>
      </c>
      <c r="DW164" s="9">
        <f>DW88*DY88*DW153/1000</f>
        <v>0</v>
      </c>
      <c r="DX164" s="9">
        <f>DW88*DY88*DX153/1000</f>
        <v>0</v>
      </c>
      <c r="DY164" s="9">
        <f>DW88*DY88*DY153/1000</f>
        <v>0</v>
      </c>
      <c r="DZ164" s="9">
        <f>DW88*DY88*DZ153/1000</f>
        <v>0</v>
      </c>
      <c r="EA164" s="9">
        <f>DW88*DY88*EA153/1000</f>
        <v>0</v>
      </c>
      <c r="EB164" s="9">
        <f>DW88*DY88*EB153/1000</f>
        <v>270.08632868314709</v>
      </c>
      <c r="EC164" s="9">
        <f>DW88*DY88*EC153/1000</f>
        <v>0</v>
      </c>
      <c r="ED164" s="13"/>
      <c r="EE164" s="5"/>
      <c r="EF164" s="14"/>
      <c r="EG164" s="170"/>
      <c r="EH164" s="1" t="s">
        <v>35</v>
      </c>
      <c r="EJ164" s="9">
        <f>EL88*EN88*EJ153/1000</f>
        <v>0</v>
      </c>
      <c r="EK164" s="9">
        <f>EL88*EN88*EK153/1000</f>
        <v>0</v>
      </c>
      <c r="EL164" s="9">
        <f>EL88*EN88*EL153/1000</f>
        <v>0</v>
      </c>
      <c r="EM164" s="9">
        <f>EL88*EN88*EM153/1000</f>
        <v>0</v>
      </c>
      <c r="EN164" s="9">
        <f>EL88*EN88*EN153/1000</f>
        <v>0</v>
      </c>
      <c r="EO164" s="9">
        <f>EL88*EN88*EO153/1000</f>
        <v>0</v>
      </c>
      <c r="EP164" s="9">
        <f>EL88*EN88*EP153/1000</f>
        <v>0</v>
      </c>
      <c r="EQ164" s="9">
        <f>EL88*EN88*EQ153/1000</f>
        <v>246.40340268102341</v>
      </c>
      <c r="ER164" s="9">
        <f>EL88*EN88*ER153/1000</f>
        <v>0</v>
      </c>
      <c r="ES164" s="13"/>
      <c r="ET164" s="5"/>
      <c r="EU164" s="14"/>
      <c r="EV164" s="170"/>
      <c r="EW164" s="1" t="s">
        <v>35</v>
      </c>
      <c r="EY164" s="9">
        <f>FA88*FC88*EY153/1000</f>
        <v>0</v>
      </c>
      <c r="EZ164" s="9">
        <f>FA88*FC88*EZ153/1000</f>
        <v>0</v>
      </c>
      <c r="FA164" s="9">
        <f>FA88*FC88*FA153/1000</f>
        <v>0</v>
      </c>
      <c r="FB164" s="9">
        <f>FA88*FC88*FB153/1000</f>
        <v>0</v>
      </c>
      <c r="FC164" s="9">
        <f>FA88*FC88*FC153/1000</f>
        <v>0</v>
      </c>
      <c r="FD164" s="9">
        <f>FA88*FC88*FD153/1000</f>
        <v>0</v>
      </c>
      <c r="FE164" s="9">
        <f>FA88*FC88*FE153/1000</f>
        <v>0</v>
      </c>
      <c r="FF164" s="9">
        <f>FA88*FC88*FF153/1000</f>
        <v>187.3579087788396</v>
      </c>
      <c r="FG164" s="9">
        <f>FA88*FC88*FG153/1000</f>
        <v>0</v>
      </c>
      <c r="FH164" s="13"/>
      <c r="FI164" s="5"/>
      <c r="FJ164" s="14"/>
      <c r="FK164" s="170"/>
      <c r="FL164" s="1" t="s">
        <v>35</v>
      </c>
      <c r="FN164" s="9">
        <f>FP88*FR88*FN153/1000</f>
        <v>0</v>
      </c>
      <c r="FO164" s="9">
        <f>FP88*FR88*FO153/1000</f>
        <v>0</v>
      </c>
      <c r="FP164" s="9">
        <f>FP88*FR88*FP153/1000</f>
        <v>0</v>
      </c>
      <c r="FQ164" s="9">
        <f>FP88*FR88*FQ153/1000</f>
        <v>0</v>
      </c>
      <c r="FR164" s="9">
        <f>FP88*FR88*FR153/1000</f>
        <v>0</v>
      </c>
      <c r="FS164" s="9">
        <f>FP88*FR88*FS153/1000</f>
        <v>0</v>
      </c>
      <c r="FT164" s="9">
        <f>FP88*FR88*FT153/1000</f>
        <v>0</v>
      </c>
      <c r="FU164" s="9">
        <f>FP88*FR88*FU153/1000</f>
        <v>181.03179543122991</v>
      </c>
      <c r="FV164" s="9">
        <f>FP88*FR88*FV153/1000</f>
        <v>0</v>
      </c>
      <c r="FW164" s="13"/>
      <c r="FX164" s="5"/>
      <c r="FY164" s="14"/>
      <c r="FZ164" s="167"/>
    </row>
    <row r="165" spans="2:182" x14ac:dyDescent="0.2">
      <c r="B165" s="170"/>
      <c r="C165" s="1" t="s">
        <v>33</v>
      </c>
      <c r="E165" s="13"/>
      <c r="F165" s="13"/>
      <c r="G165" s="13"/>
      <c r="H165" s="13"/>
      <c r="I165" s="172">
        <f>-N160</f>
        <v>0</v>
      </c>
      <c r="J165" s="172">
        <f>-N161</f>
        <v>0</v>
      </c>
      <c r="K165" s="172">
        <f>-N162</f>
        <v>0</v>
      </c>
      <c r="L165" s="172">
        <f>-N163</f>
        <v>0</v>
      </c>
      <c r="M165" s="13"/>
      <c r="N165" s="13"/>
      <c r="O165" s="5"/>
      <c r="P165" s="14"/>
      <c r="Q165" s="170"/>
      <c r="R165" s="1" t="s">
        <v>33</v>
      </c>
      <c r="T165" s="13"/>
      <c r="U165" s="13"/>
      <c r="V165" s="13"/>
      <c r="W165" s="13"/>
      <c r="X165" s="172">
        <f>-AC160</f>
        <v>0</v>
      </c>
      <c r="Y165" s="172">
        <f>-AC161</f>
        <v>0</v>
      </c>
      <c r="Z165" s="172">
        <f>-AC162</f>
        <v>0</v>
      </c>
      <c r="AA165" s="172">
        <f>-AC163</f>
        <v>0</v>
      </c>
      <c r="AB165" s="13"/>
      <c r="AC165" s="13"/>
      <c r="AD165" s="5"/>
      <c r="AE165" s="14"/>
      <c r="AF165" s="170"/>
      <c r="AG165" s="1" t="s">
        <v>33</v>
      </c>
      <c r="AI165" s="13"/>
      <c r="AJ165" s="13"/>
      <c r="AK165" s="13"/>
      <c r="AL165" s="13"/>
      <c r="AM165" s="172">
        <f>-AR160</f>
        <v>0</v>
      </c>
      <c r="AN165" s="172">
        <f>-AR161</f>
        <v>0</v>
      </c>
      <c r="AO165" s="172">
        <f>-AR162</f>
        <v>0</v>
      </c>
      <c r="AP165" s="172">
        <f>-AR163</f>
        <v>0</v>
      </c>
      <c r="AQ165" s="13"/>
      <c r="AR165" s="13"/>
      <c r="AS165" s="5"/>
      <c r="AT165" s="14"/>
      <c r="AU165" s="170"/>
      <c r="AV165" s="1" t="s">
        <v>33</v>
      </c>
      <c r="AX165" s="13"/>
      <c r="AY165" s="13"/>
      <c r="AZ165" s="13"/>
      <c r="BA165" s="13"/>
      <c r="BB165" s="172">
        <f>-BG160</f>
        <v>0</v>
      </c>
      <c r="BC165" s="172">
        <f>-BG161</f>
        <v>0</v>
      </c>
      <c r="BD165" s="172">
        <f>-BG162</f>
        <v>0</v>
      </c>
      <c r="BE165" s="172">
        <f>-BG163</f>
        <v>0</v>
      </c>
      <c r="BF165" s="13"/>
      <c r="BG165" s="13"/>
      <c r="BH165" s="5"/>
      <c r="BI165" s="14"/>
      <c r="BJ165" s="170"/>
      <c r="BK165" s="1" t="s">
        <v>33</v>
      </c>
      <c r="BM165" s="13"/>
      <c r="BN165" s="13"/>
      <c r="BO165" s="13"/>
      <c r="BP165" s="13"/>
      <c r="BQ165" s="172">
        <f>-BV160</f>
        <v>0</v>
      </c>
      <c r="BR165" s="172">
        <f>-BV161</f>
        <v>0</v>
      </c>
      <c r="BS165" s="172">
        <f>-BV162</f>
        <v>0</v>
      </c>
      <c r="BT165" s="172">
        <f>-BV163</f>
        <v>0</v>
      </c>
      <c r="BU165" s="13"/>
      <c r="BV165" s="13"/>
      <c r="BW165" s="5"/>
      <c r="BX165" s="14"/>
      <c r="BY165" s="170"/>
      <c r="BZ165" s="1" t="s">
        <v>33</v>
      </c>
      <c r="CB165" s="13"/>
      <c r="CC165" s="13"/>
      <c r="CD165" s="13"/>
      <c r="CE165" s="13"/>
      <c r="CF165" s="172">
        <f>-CK160</f>
        <v>0</v>
      </c>
      <c r="CG165" s="172">
        <f>-CK161</f>
        <v>0</v>
      </c>
      <c r="CH165" s="172">
        <f>-CK162</f>
        <v>0</v>
      </c>
      <c r="CI165" s="172">
        <f>-CK163</f>
        <v>0</v>
      </c>
      <c r="CJ165" s="13"/>
      <c r="CK165" s="13"/>
      <c r="CL165" s="5"/>
      <c r="CM165" s="14"/>
      <c r="CN165" s="170"/>
      <c r="CO165" s="1" t="s">
        <v>33</v>
      </c>
      <c r="CQ165" s="13"/>
      <c r="CR165" s="13"/>
      <c r="CS165" s="13"/>
      <c r="CT165" s="13"/>
      <c r="CU165" s="172">
        <f>-CZ160</f>
        <v>0</v>
      </c>
      <c r="CV165" s="172">
        <f>-CZ161</f>
        <v>0</v>
      </c>
      <c r="CW165" s="172">
        <f>-CZ162</f>
        <v>0</v>
      </c>
      <c r="CX165" s="172">
        <f>-CZ163</f>
        <v>0</v>
      </c>
      <c r="CY165" s="13"/>
      <c r="CZ165" s="13"/>
      <c r="DA165" s="5"/>
      <c r="DB165" s="14"/>
      <c r="DC165" s="170"/>
      <c r="DD165" s="1" t="s">
        <v>33</v>
      </c>
      <c r="DF165" s="13"/>
      <c r="DG165" s="13"/>
      <c r="DH165" s="13"/>
      <c r="DI165" s="13"/>
      <c r="DJ165" s="172">
        <f>-DO160</f>
        <v>0</v>
      </c>
      <c r="DK165" s="172">
        <f>-DO161</f>
        <v>0</v>
      </c>
      <c r="DL165" s="172">
        <f>-DO162</f>
        <v>0</v>
      </c>
      <c r="DM165" s="172">
        <f>-DO163</f>
        <v>0</v>
      </c>
      <c r="DN165" s="13"/>
      <c r="DO165" s="13"/>
      <c r="DP165" s="5"/>
      <c r="DQ165" s="14"/>
      <c r="DR165" s="170"/>
      <c r="DS165" s="1" t="s">
        <v>33</v>
      </c>
      <c r="DU165" s="13"/>
      <c r="DV165" s="13"/>
      <c r="DW165" s="13"/>
      <c r="DX165" s="13"/>
      <c r="DY165" s="172">
        <f>-ED160</f>
        <v>0</v>
      </c>
      <c r="DZ165" s="172">
        <f>-ED161</f>
        <v>0</v>
      </c>
      <c r="EA165" s="172">
        <f>-ED162</f>
        <v>0</v>
      </c>
      <c r="EB165" s="172">
        <f>-ED163</f>
        <v>0</v>
      </c>
      <c r="EC165" s="13"/>
      <c r="ED165" s="13"/>
      <c r="EE165" s="5"/>
      <c r="EF165" s="14"/>
      <c r="EG165" s="170"/>
      <c r="EH165" s="1" t="s">
        <v>33</v>
      </c>
      <c r="EJ165" s="13"/>
      <c r="EK165" s="13"/>
      <c r="EL165" s="13"/>
      <c r="EM165" s="13"/>
      <c r="EN165" s="172">
        <f>-ES160</f>
        <v>0</v>
      </c>
      <c r="EO165" s="172">
        <f>-ES161</f>
        <v>0</v>
      </c>
      <c r="EP165" s="172">
        <f>-ES162</f>
        <v>0</v>
      </c>
      <c r="EQ165" s="172">
        <f>-ES163</f>
        <v>0</v>
      </c>
      <c r="ER165" s="13"/>
      <c r="ES165" s="13"/>
      <c r="ET165" s="5"/>
      <c r="EU165" s="14"/>
      <c r="EV165" s="170"/>
      <c r="EW165" s="1" t="s">
        <v>33</v>
      </c>
      <c r="EY165" s="13"/>
      <c r="EZ165" s="13"/>
      <c r="FA165" s="13"/>
      <c r="FB165" s="13"/>
      <c r="FC165" s="172">
        <f>-FH160</f>
        <v>0</v>
      </c>
      <c r="FD165" s="172">
        <f>-FH161</f>
        <v>0</v>
      </c>
      <c r="FE165" s="172">
        <f>-FH162</f>
        <v>0</v>
      </c>
      <c r="FF165" s="172">
        <f>-FH163</f>
        <v>0</v>
      </c>
      <c r="FG165" s="13"/>
      <c r="FH165" s="13"/>
      <c r="FI165" s="5"/>
      <c r="FJ165" s="14"/>
      <c r="FK165" s="170"/>
      <c r="FL165" s="1" t="s">
        <v>33</v>
      </c>
      <c r="FN165" s="13"/>
      <c r="FO165" s="13"/>
      <c r="FP165" s="13"/>
      <c r="FQ165" s="13"/>
      <c r="FR165" s="172">
        <f>-FW160</f>
        <v>0</v>
      </c>
      <c r="FS165" s="172">
        <f>-FW161</f>
        <v>0</v>
      </c>
      <c r="FT165" s="172">
        <f>-FW162</f>
        <v>0</v>
      </c>
      <c r="FU165" s="172">
        <f>-FW163</f>
        <v>0</v>
      </c>
      <c r="FV165" s="13"/>
      <c r="FW165" s="13"/>
      <c r="FX165" s="5"/>
      <c r="FY165" s="14"/>
      <c r="FZ165" s="167"/>
    </row>
    <row r="166" spans="2:182" x14ac:dyDescent="0.2">
      <c r="B166" s="170"/>
      <c r="C166" s="1" t="s">
        <v>31</v>
      </c>
      <c r="E166" s="5"/>
      <c r="F166" s="5"/>
      <c r="G166" s="5"/>
      <c r="H166" s="5"/>
      <c r="I166" s="173">
        <f>-O160</f>
        <v>0</v>
      </c>
      <c r="J166" s="173">
        <f>-O161</f>
        <v>0</v>
      </c>
      <c r="K166" s="173">
        <f>-O162</f>
        <v>0</v>
      </c>
      <c r="L166" s="173">
        <f>-O163</f>
        <v>0</v>
      </c>
      <c r="M166" s="5"/>
      <c r="N166" s="5"/>
      <c r="O166" s="5"/>
      <c r="P166" s="14"/>
      <c r="Q166" s="170"/>
      <c r="R166" s="1" t="s">
        <v>31</v>
      </c>
      <c r="T166" s="5"/>
      <c r="U166" s="5"/>
      <c r="V166" s="5"/>
      <c r="W166" s="5"/>
      <c r="X166" s="173">
        <f>-AD160</f>
        <v>0</v>
      </c>
      <c r="Y166" s="173">
        <f>-AD161</f>
        <v>0</v>
      </c>
      <c r="Z166" s="173">
        <f>-AD162</f>
        <v>0</v>
      </c>
      <c r="AA166" s="173">
        <f>-AD163</f>
        <v>0</v>
      </c>
      <c r="AB166" s="5"/>
      <c r="AC166" s="5"/>
      <c r="AD166" s="5"/>
      <c r="AE166" s="14"/>
      <c r="AF166" s="170"/>
      <c r="AG166" s="1" t="s">
        <v>31</v>
      </c>
      <c r="AI166" s="5"/>
      <c r="AJ166" s="5"/>
      <c r="AK166" s="5"/>
      <c r="AL166" s="5"/>
      <c r="AM166" s="173">
        <f>-AS160</f>
        <v>0</v>
      </c>
      <c r="AN166" s="173">
        <f>-AS161</f>
        <v>0</v>
      </c>
      <c r="AO166" s="173">
        <f>-AS162</f>
        <v>0</v>
      </c>
      <c r="AP166" s="173">
        <f>-AS163</f>
        <v>0</v>
      </c>
      <c r="AQ166" s="5"/>
      <c r="AR166" s="5"/>
      <c r="AS166" s="5"/>
      <c r="AT166" s="14"/>
      <c r="AU166" s="170"/>
      <c r="AV166" s="1" t="s">
        <v>31</v>
      </c>
      <c r="AX166" s="5"/>
      <c r="AY166" s="5"/>
      <c r="AZ166" s="5"/>
      <c r="BA166" s="5"/>
      <c r="BB166" s="173">
        <f>-BH160</f>
        <v>0</v>
      </c>
      <c r="BC166" s="173">
        <f>-BH161</f>
        <v>0</v>
      </c>
      <c r="BD166" s="173">
        <f>-BH162</f>
        <v>0</v>
      </c>
      <c r="BE166" s="173">
        <f>-BH163</f>
        <v>0</v>
      </c>
      <c r="BF166" s="5"/>
      <c r="BG166" s="5"/>
      <c r="BH166" s="5"/>
      <c r="BI166" s="14"/>
      <c r="BJ166" s="170"/>
      <c r="BK166" s="1" t="s">
        <v>31</v>
      </c>
      <c r="BM166" s="5"/>
      <c r="BN166" s="5"/>
      <c r="BO166" s="5"/>
      <c r="BP166" s="5"/>
      <c r="BQ166" s="173">
        <f>-BW160</f>
        <v>0</v>
      </c>
      <c r="BR166" s="173">
        <f>-BW161</f>
        <v>0</v>
      </c>
      <c r="BS166" s="173">
        <f>-BW162</f>
        <v>0</v>
      </c>
      <c r="BT166" s="173">
        <f>-BW163</f>
        <v>0</v>
      </c>
      <c r="BU166" s="5"/>
      <c r="BV166" s="5"/>
      <c r="BW166" s="5"/>
      <c r="BX166" s="14"/>
      <c r="BY166" s="170"/>
      <c r="BZ166" s="1" t="s">
        <v>31</v>
      </c>
      <c r="CB166" s="5"/>
      <c r="CC166" s="5"/>
      <c r="CD166" s="5"/>
      <c r="CE166" s="5"/>
      <c r="CF166" s="173">
        <f>-CL160</f>
        <v>0</v>
      </c>
      <c r="CG166" s="173">
        <f>-CL161</f>
        <v>0</v>
      </c>
      <c r="CH166" s="173">
        <f>-CL162</f>
        <v>0</v>
      </c>
      <c r="CI166" s="173">
        <f>-CL163</f>
        <v>0</v>
      </c>
      <c r="CJ166" s="5"/>
      <c r="CK166" s="5"/>
      <c r="CL166" s="5"/>
      <c r="CM166" s="14"/>
      <c r="CN166" s="170"/>
      <c r="CO166" s="1" t="s">
        <v>31</v>
      </c>
      <c r="CQ166" s="5"/>
      <c r="CR166" s="5"/>
      <c r="CS166" s="5"/>
      <c r="CT166" s="5"/>
      <c r="CU166" s="173">
        <f>-DA160</f>
        <v>0</v>
      </c>
      <c r="CV166" s="173">
        <f>-DA161</f>
        <v>0</v>
      </c>
      <c r="CW166" s="173">
        <f>-DA162</f>
        <v>0</v>
      </c>
      <c r="CX166" s="173">
        <f>-DA163</f>
        <v>0</v>
      </c>
      <c r="CY166" s="5"/>
      <c r="CZ166" s="5"/>
      <c r="DA166" s="5"/>
      <c r="DB166" s="14"/>
      <c r="DC166" s="170"/>
      <c r="DD166" s="1" t="s">
        <v>31</v>
      </c>
      <c r="DF166" s="5"/>
      <c r="DG166" s="5"/>
      <c r="DH166" s="5"/>
      <c r="DI166" s="5"/>
      <c r="DJ166" s="173">
        <f>-DP160</f>
        <v>0</v>
      </c>
      <c r="DK166" s="173">
        <f>-DP161</f>
        <v>0</v>
      </c>
      <c r="DL166" s="173">
        <f>-DP162</f>
        <v>0</v>
      </c>
      <c r="DM166" s="173">
        <f>-DP163</f>
        <v>0</v>
      </c>
      <c r="DN166" s="5"/>
      <c r="DO166" s="5"/>
      <c r="DP166" s="5"/>
      <c r="DQ166" s="14"/>
      <c r="DR166" s="170"/>
      <c r="DS166" s="1" t="s">
        <v>31</v>
      </c>
      <c r="DU166" s="5"/>
      <c r="DV166" s="5"/>
      <c r="DW166" s="5"/>
      <c r="DX166" s="5"/>
      <c r="DY166" s="173">
        <f>-EE160</f>
        <v>0</v>
      </c>
      <c r="DZ166" s="173">
        <f>-EE161</f>
        <v>0</v>
      </c>
      <c r="EA166" s="173">
        <f>-EE162</f>
        <v>0</v>
      </c>
      <c r="EB166" s="173">
        <f>-EE163</f>
        <v>0</v>
      </c>
      <c r="EC166" s="5"/>
      <c r="ED166" s="5"/>
      <c r="EE166" s="5"/>
      <c r="EF166" s="14"/>
      <c r="EG166" s="170"/>
      <c r="EH166" s="1" t="s">
        <v>31</v>
      </c>
      <c r="EJ166" s="5"/>
      <c r="EK166" s="5"/>
      <c r="EL166" s="5"/>
      <c r="EM166" s="5"/>
      <c r="EN166" s="173">
        <f>-ET160</f>
        <v>0</v>
      </c>
      <c r="EO166" s="173">
        <f>-ET161</f>
        <v>0</v>
      </c>
      <c r="EP166" s="173">
        <f>-ET162</f>
        <v>0</v>
      </c>
      <c r="EQ166" s="173">
        <f>-ET163</f>
        <v>0</v>
      </c>
      <c r="ER166" s="5"/>
      <c r="ES166" s="5"/>
      <c r="ET166" s="5"/>
      <c r="EU166" s="14"/>
      <c r="EV166" s="170"/>
      <c r="EW166" s="1" t="s">
        <v>31</v>
      </c>
      <c r="EY166" s="5"/>
      <c r="EZ166" s="5"/>
      <c r="FA166" s="5"/>
      <c r="FB166" s="5"/>
      <c r="FC166" s="173">
        <f>-FI160</f>
        <v>0</v>
      </c>
      <c r="FD166" s="173">
        <f>-FI161</f>
        <v>0</v>
      </c>
      <c r="FE166" s="173">
        <f>-FI162</f>
        <v>0</v>
      </c>
      <c r="FF166" s="173">
        <f>-FI163</f>
        <v>0</v>
      </c>
      <c r="FG166" s="5"/>
      <c r="FH166" s="5"/>
      <c r="FI166" s="5"/>
      <c r="FJ166" s="14"/>
      <c r="FK166" s="170"/>
      <c r="FL166" s="1" t="s">
        <v>31</v>
      </c>
      <c r="FN166" s="5"/>
      <c r="FO166" s="5"/>
      <c r="FP166" s="5"/>
      <c r="FQ166" s="5"/>
      <c r="FR166" s="173">
        <f>-FX160</f>
        <v>0</v>
      </c>
      <c r="FS166" s="173">
        <f>-FX161</f>
        <v>0</v>
      </c>
      <c r="FT166" s="173">
        <f>-FX162</f>
        <v>0</v>
      </c>
      <c r="FU166" s="173">
        <f>-FX163</f>
        <v>0</v>
      </c>
      <c r="FV166" s="5"/>
      <c r="FW166" s="5"/>
      <c r="FX166" s="5"/>
      <c r="FY166" s="14"/>
      <c r="FZ166" s="167"/>
    </row>
    <row r="167" spans="2:182" x14ac:dyDescent="0.2">
      <c r="B167" s="170"/>
      <c r="C167" s="1" t="s">
        <v>41</v>
      </c>
      <c r="E167" s="14"/>
      <c r="F167" s="14"/>
      <c r="G167" s="14"/>
      <c r="H167" s="14"/>
      <c r="I167" s="174">
        <f>-P160</f>
        <v>0</v>
      </c>
      <c r="J167" s="174">
        <f>-P161</f>
        <v>0</v>
      </c>
      <c r="K167" s="174">
        <f>-P162</f>
        <v>0</v>
      </c>
      <c r="L167" s="174">
        <f>-P163</f>
        <v>0</v>
      </c>
      <c r="M167" s="14"/>
      <c r="N167" s="14"/>
      <c r="O167" s="14"/>
      <c r="P167" s="14"/>
      <c r="Q167" s="170"/>
      <c r="R167" s="1" t="s">
        <v>41</v>
      </c>
      <c r="T167" s="14"/>
      <c r="U167" s="14"/>
      <c r="V167" s="14"/>
      <c r="W167" s="14"/>
      <c r="X167" s="174">
        <f>-AE160</f>
        <v>0</v>
      </c>
      <c r="Y167" s="174">
        <f>-AE161</f>
        <v>0</v>
      </c>
      <c r="Z167" s="174">
        <f>-AE162</f>
        <v>0</v>
      </c>
      <c r="AA167" s="174">
        <f>-AE163</f>
        <v>0</v>
      </c>
      <c r="AB167" s="14"/>
      <c r="AC167" s="14"/>
      <c r="AD167" s="14"/>
      <c r="AE167" s="14"/>
      <c r="AF167" s="170"/>
      <c r="AG167" s="1" t="s">
        <v>41</v>
      </c>
      <c r="AI167" s="14"/>
      <c r="AJ167" s="14"/>
      <c r="AK167" s="14"/>
      <c r="AL167" s="14"/>
      <c r="AM167" s="174">
        <f>-AT160</f>
        <v>0</v>
      </c>
      <c r="AN167" s="174">
        <f>-AT161</f>
        <v>0</v>
      </c>
      <c r="AO167" s="174">
        <f>-AT162</f>
        <v>0</v>
      </c>
      <c r="AP167" s="174">
        <f>-AT163</f>
        <v>0</v>
      </c>
      <c r="AQ167" s="14"/>
      <c r="AR167" s="14"/>
      <c r="AS167" s="14"/>
      <c r="AT167" s="14"/>
      <c r="AU167" s="170"/>
      <c r="AV167" s="1" t="s">
        <v>41</v>
      </c>
      <c r="AX167" s="14"/>
      <c r="AY167" s="14"/>
      <c r="AZ167" s="14"/>
      <c r="BA167" s="14"/>
      <c r="BB167" s="174">
        <f>-BI160</f>
        <v>0</v>
      </c>
      <c r="BC167" s="174">
        <f>-BI161</f>
        <v>0</v>
      </c>
      <c r="BD167" s="174">
        <f>-BI162</f>
        <v>0</v>
      </c>
      <c r="BE167" s="174">
        <f>-BI163</f>
        <v>0</v>
      </c>
      <c r="BF167" s="14"/>
      <c r="BG167" s="14"/>
      <c r="BH167" s="14"/>
      <c r="BI167" s="14"/>
      <c r="BJ167" s="170"/>
      <c r="BK167" s="1" t="s">
        <v>41</v>
      </c>
      <c r="BM167" s="14"/>
      <c r="BN167" s="14"/>
      <c r="BO167" s="14"/>
      <c r="BP167" s="14"/>
      <c r="BQ167" s="174">
        <f>-BX160</f>
        <v>0</v>
      </c>
      <c r="BR167" s="174">
        <f>-BX161</f>
        <v>0</v>
      </c>
      <c r="BS167" s="174">
        <f>-BX162</f>
        <v>0</v>
      </c>
      <c r="BT167" s="174">
        <f>-BX163</f>
        <v>0</v>
      </c>
      <c r="BU167" s="14"/>
      <c r="BV167" s="14"/>
      <c r="BW167" s="14"/>
      <c r="BX167" s="14"/>
      <c r="BY167" s="170"/>
      <c r="BZ167" s="1" t="s">
        <v>41</v>
      </c>
      <c r="CB167" s="14"/>
      <c r="CC167" s="14"/>
      <c r="CD167" s="14"/>
      <c r="CE167" s="14"/>
      <c r="CF167" s="174">
        <f>-CM160</f>
        <v>0</v>
      </c>
      <c r="CG167" s="174">
        <f>-CM161</f>
        <v>0</v>
      </c>
      <c r="CH167" s="174">
        <f>-CM162</f>
        <v>0</v>
      </c>
      <c r="CI167" s="174">
        <f>-CM163</f>
        <v>0</v>
      </c>
      <c r="CJ167" s="14"/>
      <c r="CK167" s="14"/>
      <c r="CL167" s="14"/>
      <c r="CM167" s="14"/>
      <c r="CN167" s="170"/>
      <c r="CO167" s="1" t="s">
        <v>41</v>
      </c>
      <c r="CQ167" s="14"/>
      <c r="CR167" s="14"/>
      <c r="CS167" s="14"/>
      <c r="CT167" s="14"/>
      <c r="CU167" s="174">
        <f>-DB160</f>
        <v>0</v>
      </c>
      <c r="CV167" s="174">
        <f>-DB161</f>
        <v>0</v>
      </c>
      <c r="CW167" s="174">
        <f>-DB162</f>
        <v>0</v>
      </c>
      <c r="CX167" s="174">
        <f>-DB163</f>
        <v>0</v>
      </c>
      <c r="CY167" s="14"/>
      <c r="CZ167" s="14"/>
      <c r="DA167" s="14"/>
      <c r="DB167" s="14"/>
      <c r="DC167" s="170"/>
      <c r="DD167" s="1" t="s">
        <v>41</v>
      </c>
      <c r="DF167" s="14"/>
      <c r="DG167" s="14"/>
      <c r="DH167" s="14"/>
      <c r="DI167" s="14"/>
      <c r="DJ167" s="174">
        <f>-DQ160</f>
        <v>0</v>
      </c>
      <c r="DK167" s="174">
        <f>-DQ161</f>
        <v>0</v>
      </c>
      <c r="DL167" s="174">
        <f>-DQ162</f>
        <v>0</v>
      </c>
      <c r="DM167" s="174">
        <f>-DQ163</f>
        <v>0</v>
      </c>
      <c r="DN167" s="14"/>
      <c r="DO167" s="14"/>
      <c r="DP167" s="14"/>
      <c r="DQ167" s="14"/>
      <c r="DR167" s="170"/>
      <c r="DS167" s="1" t="s">
        <v>41</v>
      </c>
      <c r="DU167" s="14"/>
      <c r="DV167" s="14"/>
      <c r="DW167" s="14"/>
      <c r="DX167" s="14"/>
      <c r="DY167" s="174">
        <f>-EF160</f>
        <v>0</v>
      </c>
      <c r="DZ167" s="174">
        <f>-EF161</f>
        <v>0</v>
      </c>
      <c r="EA167" s="174">
        <f>-EF162</f>
        <v>0</v>
      </c>
      <c r="EB167" s="174">
        <f>-EF163</f>
        <v>0</v>
      </c>
      <c r="EC167" s="14"/>
      <c r="ED167" s="14"/>
      <c r="EE167" s="14"/>
      <c r="EF167" s="14"/>
      <c r="EG167" s="170"/>
      <c r="EH167" s="1" t="s">
        <v>41</v>
      </c>
      <c r="EJ167" s="14"/>
      <c r="EK167" s="14"/>
      <c r="EL167" s="14"/>
      <c r="EM167" s="14"/>
      <c r="EN167" s="174">
        <f>-EU160</f>
        <v>0</v>
      </c>
      <c r="EO167" s="174">
        <f>-EU161</f>
        <v>0</v>
      </c>
      <c r="EP167" s="174">
        <f>-EU162</f>
        <v>0</v>
      </c>
      <c r="EQ167" s="174">
        <f>-EU163</f>
        <v>0</v>
      </c>
      <c r="ER167" s="14"/>
      <c r="ES167" s="14"/>
      <c r="ET167" s="14"/>
      <c r="EU167" s="14"/>
      <c r="EV167" s="170"/>
      <c r="EW167" s="1" t="s">
        <v>41</v>
      </c>
      <c r="EY167" s="14"/>
      <c r="EZ167" s="14"/>
      <c r="FA167" s="14"/>
      <c r="FB167" s="14"/>
      <c r="FC167" s="174">
        <f>-FJ160</f>
        <v>0</v>
      </c>
      <c r="FD167" s="174">
        <f>-FJ161</f>
        <v>0</v>
      </c>
      <c r="FE167" s="174">
        <f>-FJ162</f>
        <v>0</v>
      </c>
      <c r="FF167" s="174">
        <f>-FJ163</f>
        <v>0</v>
      </c>
      <c r="FG167" s="14"/>
      <c r="FH167" s="14"/>
      <c r="FI167" s="14"/>
      <c r="FJ167" s="14"/>
      <c r="FK167" s="170"/>
      <c r="FL167" s="1" t="s">
        <v>41</v>
      </c>
      <c r="FN167" s="14"/>
      <c r="FO167" s="14"/>
      <c r="FP167" s="14"/>
      <c r="FQ167" s="14"/>
      <c r="FR167" s="174">
        <f>-FY160</f>
        <v>0</v>
      </c>
      <c r="FS167" s="174">
        <f>-FY161</f>
        <v>0</v>
      </c>
      <c r="FT167" s="174">
        <f>-FY162</f>
        <v>0</v>
      </c>
      <c r="FU167" s="174">
        <f>-FY163</f>
        <v>0</v>
      </c>
      <c r="FV167" s="14"/>
      <c r="FW167" s="14"/>
      <c r="FX167" s="14"/>
      <c r="FY167" s="14"/>
      <c r="FZ167" s="167"/>
    </row>
    <row r="168" spans="2:182" x14ac:dyDescent="0.2">
      <c r="B168" s="170"/>
      <c r="Q168" s="170"/>
      <c r="AF168" s="170"/>
      <c r="AU168" s="170"/>
      <c r="BJ168" s="170"/>
      <c r="BY168" s="170"/>
      <c r="CN168" s="170"/>
      <c r="DC168" s="170"/>
      <c r="DR168" s="170"/>
      <c r="EG168" s="170"/>
      <c r="EV168" s="170"/>
      <c r="FK168" s="170"/>
      <c r="FZ168" s="167"/>
    </row>
    <row r="169" spans="2:182" x14ac:dyDescent="0.2">
      <c r="B169" s="170"/>
      <c r="Q169" s="170"/>
      <c r="AF169" s="170"/>
      <c r="AU169" s="170"/>
      <c r="BJ169" s="170"/>
      <c r="BY169" s="170"/>
      <c r="CN169" s="170"/>
      <c r="DC169" s="170"/>
      <c r="DR169" s="170"/>
      <c r="EG169" s="170"/>
      <c r="EV169" s="170"/>
      <c r="FK169" s="170"/>
      <c r="FZ169" s="167"/>
    </row>
    <row r="170" spans="2:182" x14ac:dyDescent="0.2">
      <c r="B170" s="170"/>
      <c r="Q170" s="170"/>
      <c r="AF170" s="170"/>
      <c r="AU170" s="170"/>
      <c r="BJ170" s="170"/>
      <c r="BY170" s="170"/>
      <c r="CN170" s="170"/>
      <c r="DC170" s="170"/>
      <c r="DR170" s="170"/>
      <c r="EG170" s="170"/>
      <c r="EV170" s="170"/>
      <c r="FK170" s="170"/>
      <c r="FZ170" s="167"/>
    </row>
    <row r="171" spans="2:182" x14ac:dyDescent="0.2">
      <c r="B171" s="170"/>
      <c r="Q171" s="170"/>
      <c r="AF171" s="170"/>
      <c r="AU171" s="170"/>
      <c r="BJ171" s="170"/>
      <c r="BY171" s="170"/>
      <c r="CN171" s="170"/>
      <c r="DC171" s="170"/>
      <c r="DR171" s="170"/>
      <c r="EG171" s="170"/>
      <c r="EV171" s="170"/>
      <c r="FK171" s="170"/>
      <c r="FZ171" s="167"/>
    </row>
    <row r="172" spans="2:182" x14ac:dyDescent="0.2">
      <c r="B172" s="170"/>
      <c r="C172" s="165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70"/>
      <c r="R172" s="165"/>
      <c r="S172" s="166"/>
      <c r="T172" s="166"/>
      <c r="U172" s="166"/>
      <c r="V172" s="166"/>
      <c r="W172" s="166"/>
      <c r="X172" s="166"/>
      <c r="Y172" s="166"/>
      <c r="Z172" s="166"/>
      <c r="AA172" s="166"/>
      <c r="AB172" s="166"/>
      <c r="AC172" s="166"/>
      <c r="AD172" s="166"/>
      <c r="AE172" s="166"/>
      <c r="AF172" s="170"/>
      <c r="AG172" s="165"/>
      <c r="AH172" s="166"/>
      <c r="AI172" s="166"/>
      <c r="AJ172" s="166"/>
      <c r="AK172" s="166"/>
      <c r="AL172" s="166"/>
      <c r="AM172" s="166"/>
      <c r="AN172" s="166"/>
      <c r="AO172" s="166"/>
      <c r="AP172" s="166"/>
      <c r="AQ172" s="166"/>
      <c r="AR172" s="166"/>
      <c r="AS172" s="166"/>
      <c r="AT172" s="166"/>
      <c r="AU172" s="170"/>
      <c r="AV172" s="165"/>
      <c r="AW172" s="166"/>
      <c r="AX172" s="166"/>
      <c r="AY172" s="166"/>
      <c r="AZ172" s="166"/>
      <c r="BA172" s="166"/>
      <c r="BB172" s="166"/>
      <c r="BC172" s="166"/>
      <c r="BD172" s="166"/>
      <c r="BE172" s="166"/>
      <c r="BF172" s="166"/>
      <c r="BG172" s="166"/>
      <c r="BH172" s="166"/>
      <c r="BI172" s="166"/>
      <c r="BJ172" s="170"/>
      <c r="BK172" s="165"/>
      <c r="BL172" s="166"/>
      <c r="BM172" s="166"/>
      <c r="BN172" s="166"/>
      <c r="BO172" s="166"/>
      <c r="BP172" s="166"/>
      <c r="BQ172" s="166"/>
      <c r="BR172" s="166"/>
      <c r="BS172" s="166"/>
      <c r="BT172" s="166"/>
      <c r="BU172" s="166"/>
      <c r="BV172" s="166"/>
      <c r="BW172" s="166"/>
      <c r="BX172" s="166"/>
      <c r="BY172" s="170"/>
      <c r="BZ172" s="165"/>
      <c r="CA172" s="166"/>
      <c r="CB172" s="166"/>
      <c r="CC172" s="166"/>
      <c r="CD172" s="166"/>
      <c r="CE172" s="166"/>
      <c r="CF172" s="166"/>
      <c r="CG172" s="166"/>
      <c r="CH172" s="166"/>
      <c r="CI172" s="166"/>
      <c r="CJ172" s="166"/>
      <c r="CK172" s="166"/>
      <c r="CL172" s="166"/>
      <c r="CM172" s="166"/>
      <c r="CN172" s="170"/>
      <c r="CO172" s="165"/>
      <c r="CP172" s="166"/>
      <c r="CQ172" s="166"/>
      <c r="CR172" s="166"/>
      <c r="CS172" s="166"/>
      <c r="CT172" s="166"/>
      <c r="CU172" s="166"/>
      <c r="CV172" s="166"/>
      <c r="CW172" s="166"/>
      <c r="CX172" s="166"/>
      <c r="CY172" s="166"/>
      <c r="CZ172" s="166"/>
      <c r="DA172" s="166"/>
      <c r="DB172" s="166"/>
      <c r="DC172" s="170"/>
      <c r="DD172" s="165"/>
      <c r="DE172" s="166"/>
      <c r="DF172" s="166"/>
      <c r="DG172" s="166"/>
      <c r="DH172" s="166"/>
      <c r="DI172" s="166"/>
      <c r="DJ172" s="166"/>
      <c r="DK172" s="166"/>
      <c r="DL172" s="166"/>
      <c r="DM172" s="166"/>
      <c r="DN172" s="166"/>
      <c r="DO172" s="166"/>
      <c r="DP172" s="166"/>
      <c r="DQ172" s="166"/>
      <c r="DR172" s="170"/>
      <c r="DS172" s="165"/>
      <c r="DT172" s="166"/>
      <c r="DU172" s="166"/>
      <c r="DV172" s="166"/>
      <c r="DW172" s="166"/>
      <c r="DX172" s="166"/>
      <c r="DY172" s="166"/>
      <c r="DZ172" s="166"/>
      <c r="EA172" s="166"/>
      <c r="EB172" s="166"/>
      <c r="EC172" s="166"/>
      <c r="ED172" s="166"/>
      <c r="EE172" s="166"/>
      <c r="EF172" s="166"/>
      <c r="EG172" s="170"/>
      <c r="EH172" s="165"/>
      <c r="EI172" s="166"/>
      <c r="EJ172" s="166"/>
      <c r="EK172" s="166"/>
      <c r="EL172" s="166"/>
      <c r="EM172" s="166"/>
      <c r="EN172" s="166"/>
      <c r="EO172" s="166"/>
      <c r="EP172" s="166"/>
      <c r="EQ172" s="166"/>
      <c r="ER172" s="166"/>
      <c r="ES172" s="166"/>
      <c r="ET172" s="166"/>
      <c r="EU172" s="166"/>
      <c r="EV172" s="170"/>
      <c r="EW172" s="165"/>
      <c r="EX172" s="166"/>
      <c r="EY172" s="166"/>
      <c r="EZ172" s="166"/>
      <c r="FA172" s="166"/>
      <c r="FB172" s="166"/>
      <c r="FC172" s="166"/>
      <c r="FD172" s="166"/>
      <c r="FE172" s="166"/>
      <c r="FF172" s="166"/>
      <c r="FG172" s="166"/>
      <c r="FH172" s="166"/>
      <c r="FI172" s="166"/>
      <c r="FJ172" s="166"/>
      <c r="FK172" s="170"/>
      <c r="FL172" s="165"/>
      <c r="FM172" s="166"/>
      <c r="FN172" s="166"/>
      <c r="FO172" s="166"/>
      <c r="FP172" s="166"/>
      <c r="FQ172" s="166"/>
      <c r="FR172" s="166"/>
      <c r="FS172" s="166"/>
      <c r="FT172" s="166"/>
      <c r="FU172" s="166"/>
      <c r="FV172" s="166"/>
      <c r="FW172" s="166"/>
      <c r="FX172" s="166"/>
      <c r="FY172" s="166"/>
      <c r="FZ172" s="167"/>
    </row>
  </sheetData>
  <sheetProtection algorithmName="SHA-512" hashValue="4KmiQjwsm5GgkCozDinv4tXttyipVSd5ZSIq+xbYEmVsnVC2ra/knC70CxQUkb9sHlLT7SzNAG5i9D/OxTaamw==" saltValue="xJBHbRZ93Y3dionR8AZSsA==" spinCount="100000" sheet="1" objects="1" scenarios="1" selectLockedCells="1" selectUnlockedCells="1"/>
  <pageMargins left="0.7" right="0.7" top="0.78740157499999996" bottom="0.78740157499999996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07C2B-156D-9A4F-9963-F7D82F5177B0}">
  <dimension ref="C3:O23"/>
  <sheetViews>
    <sheetView zoomScale="150" zoomScaleNormal="150" workbookViewId="0">
      <selection activeCell="J23" sqref="J23"/>
    </sheetView>
  </sheetViews>
  <sheetFormatPr baseColWidth="10" defaultRowHeight="16" x14ac:dyDescent="0.2"/>
  <cols>
    <col min="4" max="15" width="10.83203125" style="297"/>
  </cols>
  <sheetData>
    <row r="3" spans="3:15" s="171" customFormat="1" x14ac:dyDescent="0.2">
      <c r="C3" s="171" t="s">
        <v>302</v>
      </c>
      <c r="D3" s="298"/>
      <c r="E3" s="298"/>
      <c r="F3" s="298"/>
      <c r="G3" s="298"/>
      <c r="H3" s="298"/>
      <c r="I3" s="298"/>
      <c r="J3" s="298"/>
      <c r="K3" s="298"/>
      <c r="L3" s="298"/>
      <c r="M3" s="298"/>
      <c r="N3" s="298"/>
      <c r="O3" s="298"/>
    </row>
    <row r="4" spans="3:15" s="171" customFormat="1" x14ac:dyDescent="0.2">
      <c r="C4" s="171" t="s">
        <v>295</v>
      </c>
      <c r="D4" s="298" t="s">
        <v>296</v>
      </c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</row>
    <row r="6" spans="3:15" x14ac:dyDescent="0.2">
      <c r="C6" t="s">
        <v>7</v>
      </c>
      <c r="D6" s="298" t="s">
        <v>4</v>
      </c>
      <c r="E6" s="298" t="s">
        <v>5</v>
      </c>
      <c r="F6" s="298" t="s">
        <v>294</v>
      </c>
      <c r="G6" s="298" t="s">
        <v>8</v>
      </c>
      <c r="H6" s="298" t="s">
        <v>9</v>
      </c>
      <c r="I6" s="298" t="s">
        <v>10</v>
      </c>
      <c r="J6" s="298" t="s">
        <v>11</v>
      </c>
      <c r="K6" s="298" t="s">
        <v>12</v>
      </c>
      <c r="L6" s="298" t="s">
        <v>13</v>
      </c>
      <c r="M6" s="298" t="s">
        <v>14</v>
      </c>
      <c r="N6" s="298" t="s">
        <v>15</v>
      </c>
      <c r="O6" s="298" t="s">
        <v>16</v>
      </c>
    </row>
    <row r="7" spans="3:15" x14ac:dyDescent="0.2">
      <c r="C7" s="294" t="s">
        <v>300</v>
      </c>
      <c r="D7" s="299">
        <v>4</v>
      </c>
      <c r="E7" s="299">
        <v>6</v>
      </c>
      <c r="F7" s="299">
        <v>10</v>
      </c>
      <c r="G7" s="299">
        <v>14</v>
      </c>
      <c r="H7" s="299">
        <v>19</v>
      </c>
      <c r="I7" s="299">
        <v>22</v>
      </c>
      <c r="J7" s="299">
        <v>24</v>
      </c>
      <c r="K7" s="299">
        <v>24</v>
      </c>
      <c r="L7" s="299">
        <v>20</v>
      </c>
      <c r="M7" s="299">
        <v>14</v>
      </c>
      <c r="N7" s="299">
        <v>8</v>
      </c>
      <c r="O7" s="299">
        <v>5</v>
      </c>
    </row>
    <row r="8" spans="3:15" x14ac:dyDescent="0.2">
      <c r="C8" s="295" t="s">
        <v>299</v>
      </c>
      <c r="D8" s="300">
        <v>1</v>
      </c>
      <c r="E8" s="300">
        <v>2</v>
      </c>
      <c r="F8" s="300">
        <v>6</v>
      </c>
      <c r="G8" s="300">
        <v>9</v>
      </c>
      <c r="H8" s="300">
        <v>14</v>
      </c>
      <c r="I8" s="300">
        <v>17</v>
      </c>
      <c r="J8" s="300">
        <v>19</v>
      </c>
      <c r="K8" s="300">
        <v>19</v>
      </c>
      <c r="L8" s="300">
        <v>15</v>
      </c>
      <c r="M8" s="300">
        <v>10</v>
      </c>
      <c r="N8" s="300">
        <v>5</v>
      </c>
      <c r="O8" s="300">
        <v>2</v>
      </c>
    </row>
    <row r="9" spans="3:15" x14ac:dyDescent="0.2">
      <c r="C9" s="296" t="s">
        <v>301</v>
      </c>
      <c r="D9" s="301">
        <v>-2</v>
      </c>
      <c r="E9" s="301">
        <v>-2</v>
      </c>
      <c r="F9" s="301">
        <v>1</v>
      </c>
      <c r="G9" s="301">
        <v>5</v>
      </c>
      <c r="H9" s="301">
        <v>9</v>
      </c>
      <c r="I9" s="301">
        <v>12</v>
      </c>
      <c r="J9" s="301">
        <v>14</v>
      </c>
      <c r="K9" s="301">
        <v>13</v>
      </c>
      <c r="L9" s="301">
        <v>10</v>
      </c>
      <c r="M9" s="301">
        <v>6</v>
      </c>
      <c r="N9" s="301">
        <v>2</v>
      </c>
      <c r="O9" s="301">
        <v>-1</v>
      </c>
    </row>
    <row r="13" spans="3:15" s="191" customFormat="1" ht="34" x14ac:dyDescent="0.2">
      <c r="C13" s="191" t="s">
        <v>307</v>
      </c>
      <c r="D13" s="312" t="s">
        <v>0</v>
      </c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</row>
    <row r="14" spans="3:15" s="191" customFormat="1" x14ac:dyDescent="0.2"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</row>
    <row r="15" spans="3:15" s="191" customFormat="1" ht="34" x14ac:dyDescent="0.2">
      <c r="D15" s="312"/>
      <c r="E15" s="313" t="s">
        <v>306</v>
      </c>
      <c r="F15" s="315" t="s">
        <v>313</v>
      </c>
      <c r="G15" s="317" t="s">
        <v>310</v>
      </c>
      <c r="H15" s="312"/>
      <c r="I15" s="312"/>
      <c r="J15" s="312"/>
      <c r="K15" s="312"/>
      <c r="L15" s="312"/>
      <c r="M15" s="312"/>
      <c r="N15" s="312"/>
      <c r="O15" s="312"/>
    </row>
    <row r="16" spans="3:15" x14ac:dyDescent="0.2">
      <c r="E16" s="314"/>
      <c r="F16" s="316"/>
      <c r="G16" s="318"/>
    </row>
    <row r="17" spans="3:7" x14ac:dyDescent="0.2">
      <c r="C17" t="s">
        <v>308</v>
      </c>
      <c r="E17" s="314">
        <v>3.3</v>
      </c>
      <c r="F17" s="316">
        <v>0.24</v>
      </c>
      <c r="G17" s="318">
        <v>0.15</v>
      </c>
    </row>
    <row r="18" spans="3:7" x14ac:dyDescent="0.2">
      <c r="C18" t="s">
        <v>309</v>
      </c>
      <c r="E18" s="314">
        <v>0.5</v>
      </c>
      <c r="F18" s="316">
        <v>0.2</v>
      </c>
      <c r="G18" s="318">
        <v>0.15</v>
      </c>
    </row>
    <row r="19" spans="3:7" x14ac:dyDescent="0.2">
      <c r="C19" t="s">
        <v>312</v>
      </c>
      <c r="E19" s="314">
        <v>1.5</v>
      </c>
      <c r="F19" s="316">
        <v>0.24</v>
      </c>
      <c r="G19" s="318">
        <v>0.15</v>
      </c>
    </row>
    <row r="20" spans="3:7" x14ac:dyDescent="0.2">
      <c r="C20" t="s">
        <v>305</v>
      </c>
      <c r="E20" s="314">
        <v>6</v>
      </c>
      <c r="F20" s="316">
        <v>0.23</v>
      </c>
      <c r="G20" s="318">
        <v>0.12</v>
      </c>
    </row>
    <row r="21" spans="3:7" x14ac:dyDescent="0.2">
      <c r="C21" t="s">
        <v>303</v>
      </c>
      <c r="E21" s="314">
        <v>5.9</v>
      </c>
      <c r="F21" s="316">
        <v>1.3</v>
      </c>
      <c r="G21" s="318">
        <v>0.8</v>
      </c>
    </row>
    <row r="22" spans="3:7" x14ac:dyDescent="0.2">
      <c r="C22" t="s">
        <v>304</v>
      </c>
      <c r="E22" s="314">
        <v>5.9</v>
      </c>
      <c r="F22" s="316">
        <v>1.3</v>
      </c>
      <c r="G22" s="318">
        <v>0.8</v>
      </c>
    </row>
    <row r="23" spans="3:7" x14ac:dyDescent="0.2">
      <c r="C23" t="s">
        <v>311</v>
      </c>
      <c r="E23" s="314">
        <v>4.5</v>
      </c>
      <c r="F23" s="316">
        <v>0.24</v>
      </c>
      <c r="G23" s="318">
        <v>0.15</v>
      </c>
    </row>
  </sheetData>
  <phoneticPr fontId="1" type="noConversion"/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Cover</vt:lpstr>
      <vt:lpstr>Explanation</vt:lpstr>
      <vt:lpstr>Environment &amp; Targets</vt:lpstr>
      <vt:lpstr>Building Prop &amp; Tariffs</vt:lpstr>
      <vt:lpstr>Electricty</vt:lpstr>
      <vt:lpstr>Settings</vt:lpstr>
      <vt:lpstr>Energy Performance Report</vt:lpstr>
      <vt:lpstr>Matrix Report</vt:lpstr>
      <vt:lpstr>Heat Flow Calc</vt:lpstr>
      <vt:lpstr>Heat Matrix Calc</vt:lpstr>
      <vt:lpstr>Example Input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2022-12-13T15:54:31Z</cp:lastPrinted>
  <dcterms:created xsi:type="dcterms:W3CDTF">2020-09-21T07:15:28Z</dcterms:created>
  <dcterms:modified xsi:type="dcterms:W3CDTF">2022-12-26T13:33:36Z</dcterms:modified>
  <cp:category/>
</cp:coreProperties>
</file>