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Jupiter bom" sheetId="3" r:id="rId1"/>
  </sheets>
  <definedNames>
    <definedName name="国标">#REF!</definedName>
    <definedName name="美规">#REF!</definedName>
    <definedName name="日规">#REF!</definedName>
    <definedName name="英规">#REF!</definedName>
    <definedName name="欧规">#REF!</definedName>
    <definedName name="澳规">#REF!</definedName>
    <definedName name="巴西规">#REF!</definedName>
    <definedName name="国标" localSheetId="0">'Jupiter bom'!$C$3</definedName>
    <definedName name="美规" localSheetId="0">'Jupiter bom'!$D$3</definedName>
    <definedName name="日规" localSheetId="0">'Jupiter bom'!#REF!</definedName>
    <definedName name="英规" localSheetId="0">'Jupiter bom'!$F$3</definedName>
    <definedName name="欧规" localSheetId="0">'Jupiter bom'!$E$3</definedName>
    <definedName name="澳规" localSheetId="0">'Jupiter bom'!$G$3</definedName>
    <definedName name="巴西规" localSheetId="0">'Jupiter bom'!$H$3</definedName>
  </definedNames>
  <calcPr calcId="144525"/>
</workbook>
</file>

<file path=xl/sharedStrings.xml><?xml version="1.0" encoding="utf-8"?>
<sst xmlns="http://schemas.openxmlformats.org/spreadsheetml/2006/main" count="366">
  <si>
    <t>研发专用附表</t>
  </si>
  <si>
    <t>( Jupiter )BOM</t>
  </si>
  <si>
    <t>成品料号</t>
  </si>
  <si>
    <t>14.0023.01</t>
  </si>
  <si>
    <t>14.0023.02</t>
  </si>
  <si>
    <t>14.0023.03</t>
  </si>
  <si>
    <t>14.0023.05</t>
  </si>
  <si>
    <t>14.0023.04</t>
  </si>
  <si>
    <t>14.0023.06</t>
  </si>
  <si>
    <t>S/N</t>
  </si>
  <si>
    <t>Name</t>
  </si>
  <si>
    <t>Specification</t>
  </si>
  <si>
    <t>Qty</t>
  </si>
  <si>
    <t>取用列</t>
  </si>
  <si>
    <t>不共用物料明细</t>
  </si>
  <si>
    <t>US Power Cord - 1m</t>
  </si>
  <si>
    <t xml:space="preserve">Three holes 3*0.824 square, 1m length </t>
  </si>
  <si>
    <t>料号</t>
  </si>
  <si>
    <t>04.008.0009</t>
  </si>
  <si>
    <t>04.008.0008</t>
  </si>
  <si>
    <t>04.008.0010</t>
  </si>
  <si>
    <t>04.008.0011</t>
  </si>
  <si>
    <t>04.008.0012</t>
  </si>
  <si>
    <t>04.008.0013</t>
  </si>
  <si>
    <t>Jupiter Base Plate</t>
  </si>
  <si>
    <t>Material: SPCC T=1.5mm, powder black
Size: 495*355*62.5mm</t>
  </si>
  <si>
    <t>名称</t>
  </si>
  <si>
    <t>国标电源线-1m</t>
  </si>
  <si>
    <t>美规电源线-1m</t>
  </si>
  <si>
    <t>欧规电源线-1m</t>
  </si>
  <si>
    <t>英规电源线-1m</t>
  </si>
  <si>
    <t>澳规电源线-1m</t>
  </si>
  <si>
    <t>巴西规电源线-1m</t>
  </si>
  <si>
    <t>Jupiter Bottom Front Left Profile</t>
  </si>
  <si>
    <t>Material: 6061 aluminum alloy, sandblasted oxidized jujube red
Size: 50*25*200mm</t>
  </si>
  <si>
    <t>规格</t>
  </si>
  <si>
    <t>品字尾 三孔 3*0.75平方 
长度1m</t>
  </si>
  <si>
    <t>品字尾 三孔 3*0.824平方 
长度1m</t>
  </si>
  <si>
    <t>品字尾 三孔 3*0.75平方 长度1.0m</t>
  </si>
  <si>
    <t>Jupiter Bottom Front Right Profile</t>
  </si>
  <si>
    <t>数量</t>
  </si>
  <si>
    <t>Jupiter Bottom Rear Left Profile</t>
  </si>
  <si>
    <t>Material: 6061 aluminum alloy, sandblasted oxidized black
Size: 50*25*200mm</t>
  </si>
  <si>
    <t>Jupiter Bottom Rear Right Profile</t>
  </si>
  <si>
    <t>Jupiter Bottom Rear Mid Profile</t>
  </si>
  <si>
    <t>Jupiter Heatsink</t>
  </si>
  <si>
    <t>Copper tube + heat dissipation aluminum sheet
See drawings</t>
  </si>
  <si>
    <t>Jupiter Lens Holder</t>
  </si>
  <si>
    <t>Plastic parts
Size: 100*85*15.4mm</t>
  </si>
  <si>
    <t>Jupiter Lens Silicone Gasket</t>
  </si>
  <si>
    <t>Material: black silicone
Size: 100*85*1.5mm</t>
  </si>
  <si>
    <t>Jupiter Lens Pressing Plate</t>
  </si>
  <si>
    <t>Material: SPCC powder black
Size: 100*85*1mm</t>
  </si>
  <si>
    <t>Jupiter Hood</t>
  </si>
  <si>
    <t>Material; ABS black
Size: 251.6*152.3*141.6mm</t>
  </si>
  <si>
    <t>Jupiter Lens</t>
  </si>
  <si>
    <t>Size: 83.43*72.3*26mm</t>
  </si>
  <si>
    <t>Jupiter LED Light Board</t>
  </si>
  <si>
    <t>60*60*1.5mm, 64 cores UV405nm</t>
  </si>
  <si>
    <t>D1</t>
  </si>
  <si>
    <t>D2</t>
  </si>
  <si>
    <t>D3</t>
  </si>
  <si>
    <t>D4</t>
  </si>
  <si>
    <t>D5</t>
  </si>
  <si>
    <t>D6</t>
  </si>
  <si>
    <t>Jupiter Pressure Booster Board</t>
  </si>
  <si>
    <t>Boost constant current 24V input</t>
  </si>
  <si>
    <t>Jupiter Cooling Fan</t>
  </si>
  <si>
    <t>9225 wire length 100mm, speed 3000r, with 2pin XH2.54 terminal</t>
  </si>
  <si>
    <t>Jupiter PCB Adapter Board</t>
  </si>
  <si>
    <t>Size: 60*60*1.6</t>
  </si>
  <si>
    <t>MARS 2 Series USB Adapter Cable</t>
  </si>
  <si>
    <t>One end is male 90° angle, and the other end is female. Total length 35cm with shield.</t>
  </si>
  <si>
    <t>Jupiter Ethernet Port Extension Cable</t>
  </si>
  <si>
    <t>RJ45 Ethernet port extension cable with ears, length 0.5M.</t>
  </si>
  <si>
    <t>Jupiter Foot Pads</t>
  </si>
  <si>
    <t>Specifications: base 50, rod thickness M10, tooth length 15mm</t>
  </si>
  <si>
    <t>E1</t>
  </si>
  <si>
    <t>E2</t>
  </si>
  <si>
    <t>E3</t>
  </si>
  <si>
    <t>E4</t>
  </si>
  <si>
    <t>E5</t>
  </si>
  <si>
    <t>E6</t>
  </si>
  <si>
    <t>Jupiter Medium Plate</t>
  </si>
  <si>
    <t>Die casting, oil injection black
Size: 495.6*355.8*20mm</t>
  </si>
  <si>
    <t>Jupiter Purifier Motherboard</t>
  </si>
  <si>
    <t>Size: 31*19*1.6</t>
  </si>
  <si>
    <t>Jupiter Screen Mounting Plate - Oil Injected Black</t>
  </si>
  <si>
    <t>Die casting, oil injection black
Size: 336.4*205.74*10mm</t>
  </si>
  <si>
    <t>Jupiter LCD Screen Module</t>
  </si>
  <si>
    <t>12.8-inch screen + TCON + ultra-clear glass OCA bonding</t>
  </si>
  <si>
    <t>Jupiter Screen Protector</t>
  </si>
  <si>
    <t>Size: 320*190*0.06, with peelable sticker</t>
  </si>
  <si>
    <t>F1</t>
  </si>
  <si>
    <t>F2</t>
  </si>
  <si>
    <t>F3</t>
  </si>
  <si>
    <t>F4</t>
  </si>
  <si>
    <t>F5</t>
  </si>
  <si>
    <t>F6</t>
  </si>
  <si>
    <t>Jupiter Ball Screw Nut Holder</t>
  </si>
  <si>
    <t>Material: 6061 aluminum alloy, sandblasted oxidized black
Size: 50*39*36mm</t>
  </si>
  <si>
    <t>Jupiter Linear Rails Backplane</t>
  </si>
  <si>
    <t>Material: 6061 aluminum alloy, sandblasted oxidized black
Size: 55*158*464mm</t>
  </si>
  <si>
    <t>Jupiter Z-axis Bottom Motor End Cover</t>
  </si>
  <si>
    <t>Material: 6061 aluminum alloy, sandblasted oxidized black
Size: 210*94.5*12mm</t>
  </si>
  <si>
    <t>Jupiter Z-axis Slider Mounting Plate</t>
  </si>
  <si>
    <t>Material: 6061 aluminum alloy, sandblasted oxidized black
Size: 150*106*10mm</t>
  </si>
  <si>
    <t>G1</t>
  </si>
  <si>
    <t>G2</t>
  </si>
  <si>
    <t>G3</t>
  </si>
  <si>
    <t>G4</t>
  </si>
  <si>
    <t>G5</t>
  </si>
  <si>
    <t>G6</t>
  </si>
  <si>
    <t>Jupiter Ball Screw</t>
  </si>
  <si>
    <t>Ball screw diameter 16 lead 5, length 435mm</t>
  </si>
  <si>
    <t>Jupiter Couplings</t>
  </si>
  <si>
    <t>Ball screw coupling plum elastic single and double diaphragm φ26*30*10-8</t>
  </si>
  <si>
    <t>Jupiter Linear Rails + Slider</t>
  </si>
  <si>
    <t>BGW15CA, total length of 457mm, 1 line rail + 2 sliders</t>
  </si>
  <si>
    <t>Jupiter Bearing Holder</t>
  </si>
  <si>
    <t>BF 12 bearing holder+26 bearing</t>
  </si>
  <si>
    <t>Jupiter 57 Motor</t>
  </si>
  <si>
    <t>57 stepper motor, shaft diameter 8mm</t>
  </si>
  <si>
    <t>Jupiter Lead Screw Lock Nut</t>
  </si>
  <si>
    <t>Material: Eco-friendly iron black
Size: φ22*16</t>
  </si>
  <si>
    <t>Jupiter Limit Switch Baffle</t>
  </si>
  <si>
    <t>Material: SPCC T=2.0, Powder Black
Size: 88*12.5*12.5mm</t>
  </si>
  <si>
    <t>MARS 2 Series Photoelectric Limit Switch Upper Shell</t>
  </si>
  <si>
    <t>PC surface tanning processing</t>
  </si>
  <si>
    <t>MARS 2 Series Photoelectric Limit Switch Lower Case</t>
  </si>
  <si>
    <t>MARS 2 Series Photoelectric Limit Switch PCB</t>
  </si>
  <si>
    <t>PCB module</t>
  </si>
  <si>
    <t>Jupiter Die Casting Resin Tank</t>
  </si>
  <si>
    <t>Die casting, oil injection black, size: 406.6*302*36.9mm</t>
  </si>
  <si>
    <t>12.8-inch FEP2.0 Release Film</t>
  </si>
  <si>
    <t>Size: 374*247*0.15mm</t>
  </si>
  <si>
    <t>Jupiter Resin Tank Release Film Protective Film</t>
  </si>
  <si>
    <t>Size: 337*211*0.06, with peelable sticker</t>
  </si>
  <si>
    <t>Jupiter Screen Fixing Tape 1</t>
  </si>
  <si>
    <t>Mara tape size: 288.2*7.7*0.08mm</t>
  </si>
  <si>
    <t>Jupiter Screen Fixing Tape 2</t>
  </si>
  <si>
    <t>Mara tape size: 180.5*15.5*0.08mm</t>
  </si>
  <si>
    <t>Jupiter Screen Fixing Tape 3</t>
  </si>
  <si>
    <t>Mara tape size: 288.2*16.4*0.08mm</t>
  </si>
  <si>
    <t>Jupiter Build Plate</t>
  </si>
  <si>
    <t>Material: 6061 aluminum alloy, sandblasted build plate surface, non-build surface sandblasted, oxidized black
Size: 286*166*12mm</t>
  </si>
  <si>
    <t>Jupiter Resin Tank Stainless Steel Handle</t>
  </si>
  <si>
    <t>Specifications: φ10 hole spacing 128, height 35</t>
  </si>
  <si>
    <t>Jupiter Straight Grain Handle</t>
  </si>
  <si>
    <t>M8x50 regular iron nickel plated, straight grain handle</t>
  </si>
  <si>
    <t xml:space="preserve">     </t>
  </si>
  <si>
    <t>Jupiter Stainless Steel Double Bend Handle</t>
  </si>
  <si>
    <t>Stainless steel, hole spacing 75mm, height 35mm</t>
  </si>
  <si>
    <t>Juipter L-shaped Handle</t>
  </si>
  <si>
    <t>M8XR 80</t>
  </si>
  <si>
    <t>Jupiter Build Plate Spacer Columns</t>
  </si>
  <si>
    <t>Material: Eco-friendly iron, nickel-plated, silver
Size: φ12*59</t>
  </si>
  <si>
    <t>Jupiter M5 Cap Nut</t>
  </si>
  <si>
    <t>M5 Cap Nut 304 stainless steel, salt spray test for 24H</t>
  </si>
  <si>
    <t>Jupiter M10 Lock Nut</t>
  </si>
  <si>
    <t>M10 Lock Nut 304 stainless steel, salt spray test for 24H</t>
  </si>
  <si>
    <t>Jupiter M8 X40 Leveling Set Positioning Dowels</t>
  </si>
  <si>
    <t>Material: Eco-friendly iron, nickel-plated, silver
Size: φ8*40</t>
  </si>
  <si>
    <t>M8 Gasket</t>
  </si>
  <si>
    <t>Size: φ8.5*φ35*3mm, 304 stainless steel, salt spray test for 24H</t>
  </si>
  <si>
    <t>Jupiter Cantilever Risers</t>
  </si>
  <si>
    <t>Material: 6061 aluminum alloy, sandblasted oxidized black
Size: 160.5*80*10mm</t>
  </si>
  <si>
    <t>Jupiter Forming Platform Upper Plate</t>
  </si>
  <si>
    <t>Material: 6061 aluminum alloy, sandblasted oxidized black
Size: 180*87*22mm</t>
  </si>
  <si>
    <t>Jupiter Printing Platform Integral Fixing Plate</t>
  </si>
  <si>
    <t>Material: 6061 aluminum alloy, sandblasted anodized black
Size: 160*85*8mm</t>
  </si>
  <si>
    <t>Jupiter Upper Front Left Profile</t>
  </si>
  <si>
    <t>Material: 6061 aluminum alloy, sandblasted anodized black
Size: 47*25*485mm</t>
  </si>
  <si>
    <t>Jupiter Upper Front Right Profile</t>
  </si>
  <si>
    <t>Jupiter Upper Rear Left Profile</t>
  </si>
  <si>
    <t>Material: 6061 aluminum alloy, sandblasted anodized black
Size: 50*25*485mm</t>
  </si>
  <si>
    <t>Jupiter Upper Rear Right Profile</t>
  </si>
  <si>
    <t>Jupiter Bottom Front Panel</t>
  </si>
  <si>
    <t>Material: Galvanized sheet T=1.0, powder black
Size: 486*202*1.0mm</t>
  </si>
  <si>
    <t>Jupiter Bottom Left Panel</t>
  </si>
  <si>
    <t>Material: SPCC T=1.0, powder black
Size: 346*202*1.0mm</t>
  </si>
  <si>
    <t>Jupiter Bottom Rear Panel</t>
  </si>
  <si>
    <t>Material: SPCC T=1.0, powder black
Size: 346*210*1.0mm</t>
  </si>
  <si>
    <t>Jupiter Bottom Right Panel</t>
  </si>
  <si>
    <t>Jupiter Upper Left Panel</t>
  </si>
  <si>
    <t>Material: SPCC T=1.0, powder black
Size: 493.3*346.5*1.0mm</t>
  </si>
  <si>
    <t>Jupiter Upper Right Panel</t>
  </si>
  <si>
    <t>Jupiter Upper Back Panel</t>
  </si>
  <si>
    <t>Material: SPCC T=1.0, powder black
Size: 493.3*486*1.0mm</t>
  </si>
  <si>
    <t>Jupiter Top Panel</t>
  </si>
  <si>
    <t>Material: SPCC T=1.0, powder black
Size: 495*354*1.0mm</t>
  </si>
  <si>
    <t>Jupiter Door Panel</t>
  </si>
  <si>
    <t>Material: SPCC T=2.0, powder black
Size: 494*498*2mm</t>
  </si>
  <si>
    <t>Jupiter Vent Cover Plate</t>
  </si>
  <si>
    <t>Material: SPCC T=1.0, powder black
Size: 73*73*1mm</t>
  </si>
  <si>
    <t>Jupiter Motherboard</t>
  </si>
  <si>
    <t>J2, 12.8-inch 6K driver board, FPGA supports 8K resolution</t>
  </si>
  <si>
    <t>Jupiter 5-inch Touch Screen</t>
  </si>
  <si>
    <t>Size: 131.6*96.6*1.0mm with adhesive sticker</t>
  </si>
  <si>
    <t>Jupiter Door Magnet</t>
  </si>
  <si>
    <t>Main body material: 45# steel
Size: 46*15*12.8mm; with iron block size 44*12*1.4mm</t>
  </si>
  <si>
    <t>Jupiter Hinge</t>
  </si>
  <si>
    <t>Material: iron, black
Dimensions: 50x15x1.0</t>
  </si>
  <si>
    <t>Jupiter Aluminum Alloy Door Handle</t>
  </si>
  <si>
    <t>Material: aluminum alloy, silver
Hole spacing 160</t>
  </si>
  <si>
    <t xml:space="preserve"> </t>
  </si>
  <si>
    <t>Jupiter Machine Handle</t>
  </si>
  <si>
    <t>Material: all plastic, black
Size: 110*50*23.5mm, with mounting nut</t>
  </si>
  <si>
    <t>Jupiter DC Terminal</t>
  </si>
  <si>
    <t>Specifications: 24V, 10A; all copper material, silver</t>
  </si>
  <si>
    <t>Jupiter Power Switch</t>
  </si>
  <si>
    <t>KCD4 Boat shape 250V AC 16A 4 feet</t>
  </si>
  <si>
    <t>Jupiter Door Window</t>
  </si>
  <si>
    <t>Material: PMMA, brown
Size: 470*430*4mm</t>
  </si>
  <si>
    <t>Jupiter Resin Tank Press Sheet Upper</t>
  </si>
  <si>
    <t>Material: SPCC T=3, electrophoretic black
Size: 353.3*227*3mm</t>
  </si>
  <si>
    <t>Jupiter Resin Tank Press Sheet Bottom</t>
  </si>
  <si>
    <t>Jupiter Fan Adapter Cable</t>
  </si>
  <si>
    <t>Blue green wire, full length 400mm 0.14RV XH2.54-2P</t>
  </si>
  <si>
    <t>Jupiter Purifier Adapter Cable</t>
  </si>
  <si>
    <t>White grey wire, full length 400mm 0.14RV XH2.54-2P</t>
  </si>
  <si>
    <t>Jupiter Limit Switch Adapter Cable</t>
  </si>
  <si>
    <t>Black, red and blue wire, full length 400mm 0.14RV XH2.54-3P</t>
  </si>
  <si>
    <t>Jupiter Motor Adapter Cable</t>
  </si>
  <si>
    <t>Black, green, red and blue wire, full length 400mm 0.34RV, one end XH2.5-4P-DIP, the other end XH2.54-4P</t>
  </si>
  <si>
    <t>Jupiter Lighting Adapter Cable</t>
  </si>
  <si>
    <t>Red black wire, full length 400mm 0.34RV, one end VH3.96-2P, the other end KF terminal green, 2PIN spacing 5.08</t>
  </si>
  <si>
    <t>Jupiter Booster Board to Motherboard Cable</t>
  </si>
  <si>
    <t>Red black wire, full length 400mm, 1.0RV, one end VH3.96-2P, the other end KF terminal green, 2PIN spacing 5.08</t>
  </si>
  <si>
    <t>Jupiter Purifier Cable</t>
  </si>
  <si>
    <t>Red black wire, full length 200mm 0.14RV XH2.54-2P</t>
  </si>
  <si>
    <t>Jupiter Limit Switch Cable</t>
  </si>
  <si>
    <t>Red black wire, full length 200mm 0.14RV XH2.54-3P</t>
  </si>
  <si>
    <t>Jupiter Motor Cable</t>
  </si>
  <si>
    <t>Black, green, red and blue wire, full length 200mm 0.34RV, one end XH2.5-11P-DIP, the other end XH2.54-4P</t>
  </si>
  <si>
    <t>Jupiter Lighting Cable</t>
  </si>
  <si>
    <t>Black red wire, full length 710mm 0.34RV, one end SM, the other end VH3.96-2P</t>
  </si>
  <si>
    <t>Jupiter DC Terminal to Motherboard Cable</t>
  </si>
  <si>
    <t>The red wire is 430mm long, the black wire is 480mm long 1.0RV; one end is KF terminal green, 2PIN spacing 5.08, the red wire at the other end is 6.3 spring terminal + sheath.</t>
  </si>
  <si>
    <t>Jupiter DC Switch Cable</t>
  </si>
  <si>
    <t>Red wire, full length 80mm 1.0RV, one end of red wire with 6.3 spring terminal + sheath, the other end with tin.</t>
  </si>
  <si>
    <t>Jupiter LED Light Board to Booster Board</t>
  </si>
  <si>
    <t>Black red wire, full length 250mm 1.0RV, one end VH3.96
-2P, the other end with tin.</t>
  </si>
  <si>
    <t>Jupiter LED Light</t>
  </si>
  <si>
    <t>2 lights in series, full length 150mm 0.34RV SM 2700 lumens</t>
  </si>
  <si>
    <t>Jupiter LCD Screen Cable Layout</t>
  </si>
  <si>
    <t>Same direction, full length 250mm, impedance 100 40pin</t>
  </si>
  <si>
    <t>Jupiter Touch Screen Cable Layout</t>
  </si>
  <si>
    <t>Co-directional unidirectional shielding, length 150mm, 0.5 spacing 40pin</t>
  </si>
  <si>
    <t>Jupiter Adapter</t>
  </si>
  <si>
    <t>Specifications: 24V 7.5A Dc5.5-2.5 elbow, cable length 1.2m</t>
  </si>
  <si>
    <t>Jupiter Handle Bolt</t>
  </si>
  <si>
    <t>Material: Eco-friendly iron, nickel-plated, silver
Size: φ10*70</t>
  </si>
  <si>
    <t>Jupiter Profile Fastening Dowels</t>
  </si>
  <si>
    <t>M8*30 fastening positioning pin</t>
  </si>
  <si>
    <t>Headless Hexagon Socket Head Screws</t>
  </si>
  <si>
    <t>M5*6 304 stainless steel concave end, salt spray test for 24H</t>
  </si>
  <si>
    <t>M4 Nuts</t>
  </si>
  <si>
    <t>M4 stainless steel hex nut</t>
  </si>
  <si>
    <t>M4 Flange Nuts</t>
  </si>
  <si>
    <t>M4 flange nut, stainless steel 304 silver, salt spray test for 24H</t>
  </si>
  <si>
    <t>Cup Head Hexagon Socket Screws</t>
  </si>
  <si>
    <t>M4*8 carbon steel, hardened, black zinc plated, salt spray test for 24H</t>
  </si>
  <si>
    <t>Button Head Hexagon Socket Screws</t>
  </si>
  <si>
    <t>M4*6 carbon steel, hardened, black zinc plated, salt spray test for 24H</t>
  </si>
  <si>
    <t>M3*6 carbon steel, hardened, black zinc plated, salt spray test for 24H</t>
  </si>
  <si>
    <t>M5*20 stainless steel 304 silver, salt spray test for 24H</t>
  </si>
  <si>
    <t>M3*5 stainless steel 304 silver, salt spra test for 24H</t>
  </si>
  <si>
    <t>M4*8 stainless steel 304 silver, salt spray test for 24H</t>
  </si>
  <si>
    <t>M4*22 stainless steel 304 silver, salt spray test for 24H</t>
  </si>
  <si>
    <t>M3*14 stainless steel 304 silver, salt spray test for 24H</t>
  </si>
  <si>
    <t>Flat Head Hexagon Socket Screws</t>
  </si>
  <si>
    <t>M4*6 stainless steel 304 silver, salt spray test for 24H</t>
  </si>
  <si>
    <t>M4*14 stainless steel 304 silver, salt spray test for 24H</t>
  </si>
  <si>
    <t>Jupiter Leveling Screws</t>
  </si>
  <si>
    <t xml:space="preserve">Cup head hexagon socket screws, M5*12 stainless steel 304 silver, salt spray test for 24H, chamfered bottom of thread, smooth bottom of screw
</t>
  </si>
  <si>
    <t>M4*10 stainless steel 304 silver, salt spray test for 24H</t>
  </si>
  <si>
    <t>M5*12 stainless steel 304 silver, salt spray test for 24H</t>
  </si>
  <si>
    <t>M5*30 stainless steel 304 silver, salt spray test for 24H</t>
  </si>
  <si>
    <t>M5*14 stainless steel 304 silver, salt spray test for 24H</t>
  </si>
  <si>
    <t>M6*35 stainless steel 304 silver, salt spray test for 24H</t>
  </si>
  <si>
    <t>M3*10 stainless steel 304 silver, salt spray test for 24H</t>
  </si>
  <si>
    <t>Button Head Hexagon Socket Screws Black</t>
  </si>
  <si>
    <t>M4*10 carbon steel, hardened, black zinc plated, salt spray test for 24H</t>
  </si>
  <si>
    <t>M3*5 carbon steel, hardened, black zinc plated, salt spray test for 24H</t>
  </si>
  <si>
    <t>M3*8 carbon steel, hardened, black zinc plated, salt spray test for 24H</t>
  </si>
  <si>
    <t>Spring</t>
  </si>
  <si>
    <t>Die spring, nickel-plated, treatment salt spray for 24H, outer diameter 8mm, length 15mm</t>
  </si>
  <si>
    <t xml:space="preserve">Jupiter Protective Film Removable </t>
  </si>
  <si>
    <r>
      <rPr>
        <sz val="11"/>
        <color rgb="FFFF0000"/>
        <rFont val="微软雅黑"/>
        <charset val="134"/>
      </rPr>
      <t>75 filament synthetic paper complex coating film</t>
    </r>
    <r>
      <rPr>
        <sz val="11"/>
        <color theme="1"/>
        <rFont val="微软雅黑"/>
        <charset val="134"/>
      </rPr>
      <t>, 30*10mm glueless part 7mm</t>
    </r>
  </si>
  <si>
    <t xml:space="preserve">CHITUBOX Pro Key Card </t>
  </si>
  <si>
    <t>Card size: 85.6*53.98mm + key reference code</t>
  </si>
  <si>
    <t>U Disk</t>
  </si>
  <si>
    <t>4G</t>
  </si>
  <si>
    <t>Acetate Tape</t>
  </si>
  <si>
    <t>Width 10mm, black (tape length 30m/roll)</t>
  </si>
  <si>
    <t>Jupiter Cable Fastener</t>
  </si>
  <si>
    <t>13*10*7mm, black, clip 2-3mm wide</t>
  </si>
  <si>
    <t>Scraper</t>
  </si>
  <si>
    <t>Specifications: 4 inch, oblique incision</t>
  </si>
  <si>
    <t>Jupiter Auto Feeding Bottle Cap</t>
  </si>
  <si>
    <t>SAT S USB Air Purifier</t>
  </si>
  <si>
    <t>44*44*169mm; with user manual</t>
  </si>
  <si>
    <t>Mask</t>
  </si>
  <si>
    <t>Gloves</t>
  </si>
  <si>
    <t>Latex gloves, large size</t>
  </si>
  <si>
    <t>2双</t>
  </si>
  <si>
    <t>Plastic Scraper</t>
  </si>
  <si>
    <t>Material: PP, yellow</t>
  </si>
  <si>
    <t>Hexagon Socket Head Screwdriver with Straight Handle</t>
  </si>
  <si>
    <t>H2.5*75mm; chrome vanadium steel</t>
  </si>
  <si>
    <t>Allen Wrench</t>
  </si>
  <si>
    <t>M3 full length 91mm, length error ±5mm, S2 alloy</t>
  </si>
  <si>
    <t>M4 length 90mm, S2 alloy</t>
  </si>
  <si>
    <t>Paper Funnel</t>
  </si>
  <si>
    <t>Pliers</t>
  </si>
  <si>
    <t>Long 130mm, wide 76mm, stainless steel jaws,
Non-slip rubber handle</t>
  </si>
  <si>
    <t>Nylon Cable Tie</t>
  </si>
  <si>
    <t>2*150mm, black</t>
  </si>
  <si>
    <t>Jupiter Leveling Instruction Card</t>
  </si>
  <si>
    <t>296*176*0.15mm, 157g double copper glue, single-sided printing</t>
  </si>
  <si>
    <t>Jupiter User Manual</t>
  </si>
  <si>
    <t>150*150mm, saddle stud, matte powder 105g</t>
  </si>
  <si>
    <t>Zip-lock Bag</t>
  </si>
  <si>
    <t>100*150mm</t>
  </si>
  <si>
    <t>180mm*160mm*0.06mm</t>
  </si>
  <si>
    <t>Jupiter Label Nameplate</t>
  </si>
  <si>
    <t>90*55mm, single side self-adhesive</t>
  </si>
  <si>
    <t>Jupiter Slicing Software</t>
  </si>
  <si>
    <t>CHITUBOX</t>
  </si>
  <si>
    <t>Heat Shrink Tube</t>
  </si>
  <si>
    <t>Specifications: φ3*20mm, inner diameter 3.5mm; wall thickness 0.2mm</t>
  </si>
  <si>
    <t>Thermal Conductive Silicone Grease</t>
  </si>
  <si>
    <t>Thermal paste, gold, thermal conductivity greater than 3.05</t>
  </si>
  <si>
    <t>Jupiter Accessories Box</t>
  </si>
  <si>
    <t>Material: PP, ink black; Size: 334*235*60mm</t>
  </si>
  <si>
    <t>Jupiter FEP Film Packaging Box</t>
  </si>
  <si>
    <t>48*48*273mm, 250g, single powder+wf</t>
  </si>
  <si>
    <t>Jupiter Carton Box</t>
  </si>
  <si>
    <t>Material: K6#K three pits; Box size: 630*435*775mm</t>
  </si>
  <si>
    <t>Jupiter Carton Lid</t>
  </si>
  <si>
    <t>Material: K6#K three pits; Box lid size: 635*100*455mm</t>
  </si>
  <si>
    <t>Jupiter Upper Foam</t>
  </si>
  <si>
    <t>White EPE; Size 600*420*280mm</t>
  </si>
  <si>
    <t>Jupiter Bottom Foam</t>
  </si>
  <si>
    <t>White EPE; Size 600*420*335mm</t>
  </si>
  <si>
    <t>Jupiter Screen Protection Foam</t>
  </si>
  <si>
    <t>White EPE; Size 155*18*100mm</t>
  </si>
  <si>
    <t>Jupiter Internal Foam 1</t>
  </si>
  <si>
    <t>White EPE; Size 480*445*10mm</t>
  </si>
  <si>
    <t>Jupiter Internal Foam 2</t>
  </si>
  <si>
    <t>White EPE; Size 490*260*373mm</t>
  </si>
  <si>
    <t>Jupiter Internal Foam 3</t>
  </si>
  <si>
    <t>White EPE; Size 320*185*105mm</t>
  </si>
  <si>
    <t>Jupiter Shipping Box Lid</t>
  </si>
  <si>
    <t>Size: 685*505*100mm, Material: high-strength special reloading paper, face paper and lining paper 447g, corrugated paper 150g, medium paper 140g (7 layers)</t>
  </si>
  <si>
    <t>Jupiter Shipping Box Body</t>
  </si>
  <si>
    <t>Size: 665*490*810mm, Material: high-strength special reloading paper, face paper and lining paper 447g, corrugated paper 150g, medium paper 140g (7 layers)</t>
  </si>
  <si>
    <t>Jupiter Upper Double-sided Tape</t>
  </si>
  <si>
    <t>3M 9448A, temperature resistance 210 degrees, double-sided adhesive black, size 290*4*0.15mm</t>
  </si>
  <si>
    <t>Jupiter Bottom Double-sided Tape</t>
  </si>
  <si>
    <t>3M 9448A, temperature resistance 210 degrees, double-sided adhesive black, size 290*1.8*0.15mm</t>
  </si>
  <si>
    <t>Jupiter Double Sided Tape</t>
  </si>
  <si>
    <t>3M 9448A, temperature resistance 210 degrees, double-sided adhesive black, size 154*6*0.15mm</t>
  </si>
  <si>
    <t>Jupiter Build Plate Protection EPE</t>
  </si>
  <si>
    <t>White EPE conventional 18KG; size: 280*80*30mm, dimensional tolerance ±3mm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</si>
</sst>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4"/>
      <color theme="1"/>
      <name val="微软雅黑"/>
      <charset val="134"/>
    </font>
    <font>
      <sz val="20"/>
      <color theme="1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i/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2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5" fillId="32" borderId="11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2" borderId="0" xfId="0" applyNumberFormat="1" applyFont="1" applyFill="1" applyAlignment="1" applyProtection="1">
      <alignment horizontal="center" vertical="center"/>
      <protection locked="0"/>
    </xf>
    <xf numFmtId="10" fontId="1" fillId="0" borderId="0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NumberFormat="1" applyFont="1" applyBorder="1" applyAlignment="1" applyProtection="1">
      <alignment horizontal="left" vertical="center"/>
      <protection locked="0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10" fontId="2" fillId="0" borderId="1" xfId="0" applyNumberFormat="1" applyFont="1" applyBorder="1" applyAlignment="1" applyProtection="1">
      <alignment horizontal="center" vertical="center"/>
      <protection locked="0"/>
    </xf>
    <xf numFmtId="10" fontId="1" fillId="0" borderId="1" xfId="0" applyNumberFormat="1" applyFont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left" vertical="center"/>
      <protection locked="0"/>
    </xf>
    <xf numFmtId="0" fontId="1" fillId="5" borderId="1" xfId="0" applyFont="1" applyFill="1" applyBorder="1" applyAlignment="1" applyProtection="1">
      <alignment horizontal="left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NumberFormat="1" applyFont="1" applyFill="1" applyBorder="1" applyAlignment="1" applyProtection="1">
      <alignment horizontal="left"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horizontal="left" vertical="center"/>
      <protection locked="0"/>
    </xf>
    <xf numFmtId="0" fontId="4" fillId="5" borderId="1" xfId="0" applyNumberFormat="1" applyFont="1" applyFill="1" applyBorder="1" applyAlignment="1" applyProtection="1">
      <alignment horizontal="left" vertical="center"/>
      <protection locked="0"/>
    </xf>
    <xf numFmtId="10" fontId="1" fillId="2" borderId="0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5" fillId="5" borderId="1" xfId="0" applyNumberFormat="1" applyFont="1" applyFill="1" applyBorder="1" applyAlignment="1" applyProtection="1">
      <alignment horizontal="left" vertical="center"/>
      <protection locked="0"/>
    </xf>
    <xf numFmtId="0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0" applyNumberFormat="1" applyFont="1" applyFill="1" applyBorder="1" applyAlignment="1" applyProtection="1">
      <alignment horizontal="left" vertical="center" wrapText="1"/>
      <protection locked="0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Alignment="1" applyProtection="1">
      <alignment horizontal="center" vertical="center"/>
      <protection locked="0"/>
    </xf>
    <xf numFmtId="0" fontId="0" fillId="5" borderId="0" xfId="0" applyFill="1">
      <alignment vertical="center"/>
    </xf>
    <xf numFmtId="0" fontId="1" fillId="5" borderId="0" xfId="0" applyNumberFormat="1" applyFont="1" applyFill="1" applyAlignment="1" applyProtection="1">
      <alignment horizontal="center" vertical="center"/>
      <protection locked="0"/>
    </xf>
    <xf numFmtId="0" fontId="4" fillId="5" borderId="1" xfId="0" applyNumberFormat="1" applyFont="1" applyFill="1" applyBorder="1" applyAlignment="1" applyProtection="1">
      <alignment horizontal="left" vertical="center" wrapText="1"/>
      <protection locked="0"/>
    </xf>
    <xf numFmtId="0" fontId="7" fillId="0" borderId="0" xfId="0" applyNumberFormat="1" applyFont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W172"/>
  <sheetViews>
    <sheetView showGridLines="0" tabSelected="1" zoomScale="115" zoomScaleNormal="115" workbookViewId="0">
      <pane xSplit="8" ySplit="3" topLeftCell="I4" activePane="bottomRight" state="frozen"/>
      <selection/>
      <selection pane="topRight"/>
      <selection pane="bottomLeft"/>
      <selection pane="bottomRight" activeCell="O2" sqref="O2"/>
    </sheetView>
  </sheetViews>
  <sheetFormatPr defaultColWidth="9" defaultRowHeight="35" customHeight="1"/>
  <cols>
    <col min="1" max="1" width="12.625" style="3" hidden="1" customWidth="1" outlineLevel="1"/>
    <col min="2" max="2" width="14.375" style="1" hidden="1" customWidth="1" outlineLevel="1"/>
    <col min="3" max="8" width="12.625" style="1" hidden="1" customWidth="1" outlineLevel="1"/>
    <col min="9" max="9" width="6.625" style="4" customWidth="1" collapsed="1"/>
    <col min="10" max="10" width="37.6333333333333" style="4" customWidth="1"/>
    <col min="11" max="11" width="74.0083333333333" style="5" customWidth="1"/>
    <col min="12" max="12" width="6.625" style="6" customWidth="1"/>
    <col min="14" max="16384" width="9" style="7"/>
  </cols>
  <sheetData>
    <row r="1" s="1" customFormat="1" customHeight="1" spans="1:13">
      <c r="A1" s="8" t="s">
        <v>0</v>
      </c>
      <c r="B1" s="9"/>
      <c r="C1" s="9"/>
      <c r="D1" s="9"/>
      <c r="E1" s="9"/>
      <c r="F1" s="9"/>
      <c r="G1" s="9"/>
      <c r="H1" s="9"/>
      <c r="I1" s="20" t="s">
        <v>1</v>
      </c>
      <c r="J1" s="20"/>
      <c r="K1" s="21"/>
      <c r="L1" s="20"/>
      <c r="M1"/>
    </row>
    <row r="2" s="1" customFormat="1" customHeight="1" spans="1:13">
      <c r="A2" s="9"/>
      <c r="B2" s="9"/>
      <c r="C2" s="9"/>
      <c r="D2" s="9"/>
      <c r="E2" s="9"/>
      <c r="F2" s="9"/>
      <c r="G2" s="9"/>
      <c r="H2" s="9"/>
      <c r="I2" s="20"/>
      <c r="J2" s="20"/>
      <c r="K2" s="21"/>
      <c r="L2" s="20"/>
      <c r="M2"/>
    </row>
    <row r="3" s="1" customFormat="1" customHeight="1" spans="1:13">
      <c r="A3" s="10" t="s">
        <v>2</v>
      </c>
      <c r="B3" s="11"/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/>
    </row>
    <row r="4" customHeight="1" spans="1:12">
      <c r="A4" s="13" t="s">
        <v>13</v>
      </c>
      <c r="B4" s="13" t="s">
        <v>14</v>
      </c>
      <c r="C4" s="13"/>
      <c r="D4" s="13"/>
      <c r="E4" s="13"/>
      <c r="F4" s="13"/>
      <c r="G4" s="13"/>
      <c r="H4" s="13"/>
      <c r="I4" s="22">
        <v>1</v>
      </c>
      <c r="J4" s="23" t="s">
        <v>15</v>
      </c>
      <c r="K4" s="24" t="s">
        <v>16</v>
      </c>
      <c r="L4" s="23">
        <v>1</v>
      </c>
    </row>
    <row r="5" customHeight="1" spans="1:12">
      <c r="A5" s="4" t="e">
        <f>HLOOKUP(#REF!,$C$3:$H$54,4,0)</f>
        <v>#REF!</v>
      </c>
      <c r="B5" s="14" t="s">
        <v>17</v>
      </c>
      <c r="C5" s="15" t="s">
        <v>18</v>
      </c>
      <c r="D5" s="15" t="s">
        <v>19</v>
      </c>
      <c r="E5" s="15" t="s">
        <v>20</v>
      </c>
      <c r="F5" s="15" t="s">
        <v>21</v>
      </c>
      <c r="G5" s="15" t="s">
        <v>22</v>
      </c>
      <c r="H5" s="15" t="s">
        <v>23</v>
      </c>
      <c r="I5" s="22">
        <v>2</v>
      </c>
      <c r="J5" s="23" t="s">
        <v>24</v>
      </c>
      <c r="K5" s="25" t="s">
        <v>25</v>
      </c>
      <c r="L5" s="26">
        <v>1</v>
      </c>
    </row>
    <row r="6" customHeight="1" spans="1:12">
      <c r="A6" s="4" t="e">
        <f>HLOOKUP(#REF!,$C$3:$H$54,5,0)</f>
        <v>#REF!</v>
      </c>
      <c r="B6" s="14" t="s">
        <v>26</v>
      </c>
      <c r="C6" s="4" t="s">
        <v>27</v>
      </c>
      <c r="D6" s="4" t="s">
        <v>28</v>
      </c>
      <c r="E6" s="4" t="s">
        <v>29</v>
      </c>
      <c r="F6" s="4" t="s">
        <v>30</v>
      </c>
      <c r="G6" s="4" t="s">
        <v>31</v>
      </c>
      <c r="H6" s="4" t="s">
        <v>32</v>
      </c>
      <c r="I6" s="22">
        <v>3</v>
      </c>
      <c r="J6" s="23" t="s">
        <v>33</v>
      </c>
      <c r="K6" s="27" t="s">
        <v>34</v>
      </c>
      <c r="L6" s="28">
        <v>1</v>
      </c>
    </row>
    <row r="7" customHeight="1" spans="1:12">
      <c r="A7" s="4" t="e">
        <f>HLOOKUP(#REF!,$C$3:$H$54,6,0)</f>
        <v>#REF!</v>
      </c>
      <c r="B7" s="14" t="s">
        <v>35</v>
      </c>
      <c r="C7" s="16" t="s">
        <v>36</v>
      </c>
      <c r="D7" s="16" t="s">
        <v>37</v>
      </c>
      <c r="E7" s="16" t="s">
        <v>36</v>
      </c>
      <c r="F7" s="16" t="s">
        <v>36</v>
      </c>
      <c r="G7" s="16" t="s">
        <v>36</v>
      </c>
      <c r="H7" s="16" t="s">
        <v>38</v>
      </c>
      <c r="I7" s="22">
        <v>4</v>
      </c>
      <c r="J7" s="23" t="s">
        <v>39</v>
      </c>
      <c r="K7" s="27" t="s">
        <v>34</v>
      </c>
      <c r="L7" s="28">
        <v>1</v>
      </c>
    </row>
    <row r="8" customHeight="1" spans="1:12">
      <c r="A8" s="4" t="e">
        <f>HLOOKUP(#REF!,$C$3:$H$9,7,0)</f>
        <v>#REF!</v>
      </c>
      <c r="B8" s="14" t="s">
        <v>40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22">
        <v>5</v>
      </c>
      <c r="J8" s="23" t="s">
        <v>41</v>
      </c>
      <c r="K8" s="27" t="s">
        <v>42</v>
      </c>
      <c r="L8" s="28">
        <v>1</v>
      </c>
    </row>
    <row r="9" customHeight="1" spans="1:12">
      <c r="A9" s="4" t="e">
        <f>HLOOKUP(#REF!,$C$3:$H$10,8,0)</f>
        <v>#REF!</v>
      </c>
      <c r="B9" s="11" t="s">
        <v>17</v>
      </c>
      <c r="C9" s="15"/>
      <c r="D9" s="15"/>
      <c r="E9" s="15"/>
      <c r="F9" s="15"/>
      <c r="G9" s="15"/>
      <c r="H9" s="15"/>
      <c r="I9" s="22">
        <v>6</v>
      </c>
      <c r="J9" s="23" t="s">
        <v>43</v>
      </c>
      <c r="K9" s="25" t="s">
        <v>42</v>
      </c>
      <c r="L9" s="26">
        <v>1</v>
      </c>
    </row>
    <row r="10" customHeight="1" spans="1:12">
      <c r="A10" s="4" t="e">
        <f>HLOOKUP(#REF!,$C$3:$H$11,9,0)</f>
        <v>#REF!</v>
      </c>
      <c r="B10" s="11" t="s">
        <v>26</v>
      </c>
      <c r="C10" s="15"/>
      <c r="D10" s="15"/>
      <c r="E10" s="15"/>
      <c r="F10" s="15"/>
      <c r="G10" s="15"/>
      <c r="H10" s="15"/>
      <c r="I10" s="22">
        <v>7</v>
      </c>
      <c r="J10" s="23" t="s">
        <v>44</v>
      </c>
      <c r="K10" s="25" t="s">
        <v>42</v>
      </c>
      <c r="L10" s="26">
        <v>1</v>
      </c>
    </row>
    <row r="11" customHeight="1" spans="1:12">
      <c r="A11" s="4" t="e">
        <f>HLOOKUP(#REF!,$C$3:$H$12,10,0)</f>
        <v>#REF!</v>
      </c>
      <c r="B11" s="11" t="s">
        <v>35</v>
      </c>
      <c r="C11" s="15"/>
      <c r="D11" s="15"/>
      <c r="E11" s="15"/>
      <c r="F11" s="15"/>
      <c r="G11" s="15"/>
      <c r="H11" s="15"/>
      <c r="I11" s="22">
        <v>8</v>
      </c>
      <c r="J11" s="23" t="s">
        <v>45</v>
      </c>
      <c r="K11" s="27" t="s">
        <v>46</v>
      </c>
      <c r="L11" s="28">
        <v>1</v>
      </c>
    </row>
    <row r="12" customHeight="1" spans="1:12">
      <c r="A12" s="4" t="e">
        <f>HLOOKUP(#REF!,$C$3:$H$18,11,0)</f>
        <v>#REF!</v>
      </c>
      <c r="B12" s="11" t="s">
        <v>40</v>
      </c>
      <c r="C12" s="15"/>
      <c r="D12" s="15"/>
      <c r="E12" s="15"/>
      <c r="F12" s="15"/>
      <c r="G12" s="15"/>
      <c r="H12" s="15"/>
      <c r="I12" s="22">
        <v>9</v>
      </c>
      <c r="J12" s="23" t="s">
        <v>47</v>
      </c>
      <c r="K12" s="27" t="s">
        <v>48</v>
      </c>
      <c r="L12" s="28">
        <v>1</v>
      </c>
    </row>
    <row r="13" customHeight="1" spans="1:12">
      <c r="A13" s="4" t="e">
        <f>HLOOKUP(#REF!,$C$3:$H$14,12,0)</f>
        <v>#REF!</v>
      </c>
      <c r="B13" s="14" t="s">
        <v>17</v>
      </c>
      <c r="C13" s="15"/>
      <c r="D13" s="15"/>
      <c r="E13" s="15"/>
      <c r="F13" s="15"/>
      <c r="G13" s="15"/>
      <c r="H13" s="15"/>
      <c r="I13" s="22">
        <v>10</v>
      </c>
      <c r="J13" s="23" t="s">
        <v>49</v>
      </c>
      <c r="K13" s="27" t="s">
        <v>50</v>
      </c>
      <c r="L13" s="28">
        <v>1</v>
      </c>
    </row>
    <row r="14" customHeight="1" spans="1:12">
      <c r="A14" s="4" t="e">
        <f>HLOOKUP(#REF!,$C$3:$H$36,13,0)</f>
        <v>#REF!</v>
      </c>
      <c r="B14" s="14" t="s">
        <v>26</v>
      </c>
      <c r="C14" s="15"/>
      <c r="D14" s="15"/>
      <c r="E14" s="15"/>
      <c r="F14" s="15"/>
      <c r="G14" s="15"/>
      <c r="H14" s="15"/>
      <c r="I14" s="22">
        <v>11</v>
      </c>
      <c r="J14" s="23" t="s">
        <v>51</v>
      </c>
      <c r="K14" s="27" t="s">
        <v>52</v>
      </c>
      <c r="L14" s="28">
        <v>1</v>
      </c>
    </row>
    <row r="15" customHeight="1" spans="1:12">
      <c r="A15" s="4" t="e">
        <f>HLOOKUP(#REF!,$C$3:$H$36,14,0)</f>
        <v>#REF!</v>
      </c>
      <c r="B15" s="14" t="s">
        <v>35</v>
      </c>
      <c r="C15" s="15"/>
      <c r="D15" s="15"/>
      <c r="E15" s="15"/>
      <c r="F15" s="15"/>
      <c r="G15" s="15"/>
      <c r="H15" s="15"/>
      <c r="I15" s="22">
        <v>12</v>
      </c>
      <c r="J15" s="23" t="s">
        <v>53</v>
      </c>
      <c r="K15" s="27" t="s">
        <v>54</v>
      </c>
      <c r="L15" s="28">
        <v>1</v>
      </c>
    </row>
    <row r="16" customHeight="1" spans="1:12">
      <c r="A16" s="4" t="e">
        <f>HLOOKUP(#REF!,$C$3:$H$36,15,0)</f>
        <v>#REF!</v>
      </c>
      <c r="B16" s="14" t="s">
        <v>40</v>
      </c>
      <c r="C16" s="15">
        <v>1</v>
      </c>
      <c r="D16" s="15">
        <v>1</v>
      </c>
      <c r="E16" s="15">
        <v>1</v>
      </c>
      <c r="F16" s="15">
        <v>1</v>
      </c>
      <c r="G16" s="15">
        <v>1</v>
      </c>
      <c r="H16" s="15">
        <v>1</v>
      </c>
      <c r="I16" s="22">
        <v>13</v>
      </c>
      <c r="J16" s="23" t="s">
        <v>55</v>
      </c>
      <c r="K16" s="29" t="s">
        <v>56</v>
      </c>
      <c r="L16" s="28">
        <v>1</v>
      </c>
    </row>
    <row r="17" customHeight="1" spans="1:12">
      <c r="A17" s="4"/>
      <c r="B17" s="14"/>
      <c r="C17" s="15"/>
      <c r="D17" s="15"/>
      <c r="E17" s="15"/>
      <c r="F17" s="15"/>
      <c r="G17" s="15"/>
      <c r="H17" s="15"/>
      <c r="I17" s="22">
        <v>14</v>
      </c>
      <c r="J17" s="23" t="s">
        <v>57</v>
      </c>
      <c r="K17" s="29" t="s">
        <v>58</v>
      </c>
      <c r="L17" s="28">
        <v>1</v>
      </c>
    </row>
    <row r="18" customHeight="1" spans="1:12">
      <c r="A18" s="4" t="e">
        <f>HLOOKUP(#REF!,$C$3:$H$36,16,0)</f>
        <v>#REF!</v>
      </c>
      <c r="B18" s="11" t="s">
        <v>17</v>
      </c>
      <c r="C18" s="15" t="s">
        <v>59</v>
      </c>
      <c r="D18" s="15" t="s">
        <v>60</v>
      </c>
      <c r="E18" s="15" t="s">
        <v>61</v>
      </c>
      <c r="F18" s="15" t="s">
        <v>62</v>
      </c>
      <c r="G18" s="15" t="s">
        <v>63</v>
      </c>
      <c r="H18" s="15" t="s">
        <v>64</v>
      </c>
      <c r="I18" s="22">
        <v>15</v>
      </c>
      <c r="J18" s="23" t="s">
        <v>65</v>
      </c>
      <c r="K18" s="29" t="s">
        <v>66</v>
      </c>
      <c r="L18" s="28">
        <v>1</v>
      </c>
    </row>
    <row r="19" customHeight="1" spans="1:12">
      <c r="A19" s="4"/>
      <c r="B19" s="11"/>
      <c r="C19" s="15"/>
      <c r="D19" s="15"/>
      <c r="E19" s="15"/>
      <c r="F19" s="15"/>
      <c r="G19" s="15"/>
      <c r="H19" s="15"/>
      <c r="I19" s="22">
        <v>16</v>
      </c>
      <c r="J19" s="23" t="s">
        <v>67</v>
      </c>
      <c r="K19" s="29" t="s">
        <v>68</v>
      </c>
      <c r="L19" s="28">
        <v>1</v>
      </c>
    </row>
    <row r="20" customHeight="1" spans="1:12">
      <c r="A20" s="4" t="e">
        <f>HLOOKUP(#REF!,$C$3:$H$36,17,0)</f>
        <v>#REF!</v>
      </c>
      <c r="B20" s="11" t="s">
        <v>26</v>
      </c>
      <c r="C20" s="15" t="s">
        <v>59</v>
      </c>
      <c r="D20" s="15" t="s">
        <v>60</v>
      </c>
      <c r="E20" s="15" t="s">
        <v>61</v>
      </c>
      <c r="F20" s="15" t="s">
        <v>62</v>
      </c>
      <c r="G20" s="15" t="s">
        <v>63</v>
      </c>
      <c r="H20" s="15" t="s">
        <v>64</v>
      </c>
      <c r="I20" s="22">
        <v>17</v>
      </c>
      <c r="J20" s="23" t="s">
        <v>69</v>
      </c>
      <c r="K20" s="29" t="s">
        <v>70</v>
      </c>
      <c r="L20" s="28">
        <v>1</v>
      </c>
    </row>
    <row r="21" customHeight="1" spans="1:12">
      <c r="A21" s="4" t="e">
        <f>HLOOKUP(#REF!,$C$3:$H$36,18,0)</f>
        <v>#REF!</v>
      </c>
      <c r="B21" s="11" t="s">
        <v>35</v>
      </c>
      <c r="C21" s="15" t="s">
        <v>59</v>
      </c>
      <c r="D21" s="15" t="s">
        <v>60</v>
      </c>
      <c r="E21" s="15" t="s">
        <v>61</v>
      </c>
      <c r="F21" s="15" t="s">
        <v>62</v>
      </c>
      <c r="G21" s="15" t="s">
        <v>63</v>
      </c>
      <c r="H21" s="15" t="s">
        <v>64</v>
      </c>
      <c r="I21" s="22">
        <v>18</v>
      </c>
      <c r="J21" s="23" t="s">
        <v>71</v>
      </c>
      <c r="K21" s="27" t="s">
        <v>72</v>
      </c>
      <c r="L21" s="28">
        <v>1</v>
      </c>
    </row>
    <row r="22" customHeight="1" spans="1:12">
      <c r="A22" s="4"/>
      <c r="B22" s="11"/>
      <c r="C22" s="15"/>
      <c r="D22" s="15"/>
      <c r="E22" s="15"/>
      <c r="F22" s="15"/>
      <c r="G22" s="15"/>
      <c r="H22" s="15"/>
      <c r="I22" s="22">
        <v>19</v>
      </c>
      <c r="J22" s="23" t="s">
        <v>73</v>
      </c>
      <c r="K22" s="29" t="s">
        <v>74</v>
      </c>
      <c r="L22" s="28">
        <v>1</v>
      </c>
    </row>
    <row r="23" customHeight="1" spans="1:12">
      <c r="A23" s="4" t="e">
        <f>HLOOKUP(#REF!,$C$3:$H$36,19,0)</f>
        <v>#REF!</v>
      </c>
      <c r="B23" s="11" t="s">
        <v>40</v>
      </c>
      <c r="C23" s="15" t="s">
        <v>59</v>
      </c>
      <c r="D23" s="15" t="s">
        <v>60</v>
      </c>
      <c r="E23" s="15" t="s">
        <v>61</v>
      </c>
      <c r="F23" s="15" t="s">
        <v>62</v>
      </c>
      <c r="G23" s="15" t="s">
        <v>63</v>
      </c>
      <c r="H23" s="15" t="s">
        <v>64</v>
      </c>
      <c r="I23" s="22">
        <v>20</v>
      </c>
      <c r="J23" s="23" t="s">
        <v>75</v>
      </c>
      <c r="K23" s="29" t="s">
        <v>76</v>
      </c>
      <c r="L23" s="28">
        <v>4</v>
      </c>
    </row>
    <row r="24" customHeight="1" spans="1:12">
      <c r="A24" s="4" t="e">
        <f>HLOOKUP(#REF!,$C$3:$H$36,20,0)</f>
        <v>#REF!</v>
      </c>
      <c r="B24" s="14" t="s">
        <v>17</v>
      </c>
      <c r="C24" s="15" t="s">
        <v>77</v>
      </c>
      <c r="D24" s="15" t="s">
        <v>78</v>
      </c>
      <c r="E24" s="15" t="s">
        <v>79</v>
      </c>
      <c r="F24" s="15" t="s">
        <v>80</v>
      </c>
      <c r="G24" s="15" t="s">
        <v>81</v>
      </c>
      <c r="H24" s="15" t="s">
        <v>82</v>
      </c>
      <c r="I24" s="22">
        <v>21</v>
      </c>
      <c r="J24" s="23" t="s">
        <v>83</v>
      </c>
      <c r="K24" s="27" t="s">
        <v>84</v>
      </c>
      <c r="L24" s="28">
        <v>1</v>
      </c>
    </row>
    <row r="25" customHeight="1" spans="1:12">
      <c r="A25" s="4" t="e">
        <f>HLOOKUP(#REF!,$C$3:$H$36,21,0)</f>
        <v>#REF!</v>
      </c>
      <c r="B25" s="14" t="s">
        <v>26</v>
      </c>
      <c r="C25" s="15" t="s">
        <v>77</v>
      </c>
      <c r="D25" s="15" t="s">
        <v>78</v>
      </c>
      <c r="E25" s="15" t="s">
        <v>79</v>
      </c>
      <c r="F25" s="15" t="s">
        <v>80</v>
      </c>
      <c r="G25" s="15" t="s">
        <v>81</v>
      </c>
      <c r="H25" s="15" t="s">
        <v>82</v>
      </c>
      <c r="I25" s="22">
        <v>22</v>
      </c>
      <c r="J25" s="28" t="s">
        <v>85</v>
      </c>
      <c r="K25" s="24" t="s">
        <v>86</v>
      </c>
      <c r="L25" s="23">
        <v>1</v>
      </c>
    </row>
    <row r="26" customHeight="1" spans="1:12">
      <c r="A26" s="4" t="e">
        <f>HLOOKUP(#REF!,$C$3:$H$36,22,0)</f>
        <v>#REF!</v>
      </c>
      <c r="B26" s="14" t="s">
        <v>35</v>
      </c>
      <c r="C26" s="15" t="s">
        <v>77</v>
      </c>
      <c r="D26" s="15" t="s">
        <v>78</v>
      </c>
      <c r="E26" s="15" t="s">
        <v>79</v>
      </c>
      <c r="F26" s="15" t="s">
        <v>80</v>
      </c>
      <c r="G26" s="15" t="s">
        <v>81</v>
      </c>
      <c r="H26" s="15" t="s">
        <v>82</v>
      </c>
      <c r="I26" s="22">
        <v>23</v>
      </c>
      <c r="J26" s="26" t="s">
        <v>87</v>
      </c>
      <c r="K26" s="27" t="s">
        <v>88</v>
      </c>
      <c r="L26" s="28">
        <v>1</v>
      </c>
    </row>
    <row r="27" customHeight="1" spans="1:12">
      <c r="A27" s="4" t="e">
        <f>HLOOKUP(#REF!,$C$3:$H$36,23,0)</f>
        <v>#REF!</v>
      </c>
      <c r="B27" s="14" t="s">
        <v>40</v>
      </c>
      <c r="C27" s="15" t="s">
        <v>77</v>
      </c>
      <c r="D27" s="15" t="s">
        <v>78</v>
      </c>
      <c r="E27" s="15" t="s">
        <v>79</v>
      </c>
      <c r="F27" s="15" t="s">
        <v>80</v>
      </c>
      <c r="G27" s="15" t="s">
        <v>81</v>
      </c>
      <c r="H27" s="15" t="s">
        <v>82</v>
      </c>
      <c r="I27" s="22">
        <v>24</v>
      </c>
      <c r="J27" s="23" t="s">
        <v>89</v>
      </c>
      <c r="K27" s="29" t="s">
        <v>90</v>
      </c>
      <c r="L27" s="28">
        <v>1</v>
      </c>
    </row>
    <row r="28" customHeight="1" spans="1:12">
      <c r="A28" s="4"/>
      <c r="B28" s="14"/>
      <c r="C28" s="15"/>
      <c r="D28" s="15"/>
      <c r="E28" s="15"/>
      <c r="F28" s="15"/>
      <c r="G28" s="15"/>
      <c r="H28" s="15"/>
      <c r="I28" s="22">
        <v>25</v>
      </c>
      <c r="J28" s="23" t="s">
        <v>91</v>
      </c>
      <c r="K28" s="29" t="s">
        <v>92</v>
      </c>
      <c r="L28" s="28">
        <v>2</v>
      </c>
    </row>
    <row r="29" customHeight="1" spans="1:12">
      <c r="A29" s="4" t="e">
        <f>HLOOKUP(#REF!,$C$3:$H$36,24,0)</f>
        <v>#REF!</v>
      </c>
      <c r="B29" s="11" t="s">
        <v>17</v>
      </c>
      <c r="C29" s="15" t="s">
        <v>93</v>
      </c>
      <c r="D29" s="15" t="s">
        <v>94</v>
      </c>
      <c r="E29" s="15" t="s">
        <v>95</v>
      </c>
      <c r="F29" s="15" t="s">
        <v>96</v>
      </c>
      <c r="G29" s="15" t="s">
        <v>97</v>
      </c>
      <c r="H29" s="15" t="s">
        <v>98</v>
      </c>
      <c r="I29" s="22">
        <v>26</v>
      </c>
      <c r="J29" s="23" t="s">
        <v>99</v>
      </c>
      <c r="K29" s="27" t="s">
        <v>100</v>
      </c>
      <c r="L29" s="28">
        <v>1</v>
      </c>
    </row>
    <row r="30" customHeight="1" spans="1:12">
      <c r="A30" s="4" t="e">
        <f>HLOOKUP(#REF!,$C$3:$H$36,25,0)</f>
        <v>#REF!</v>
      </c>
      <c r="B30" s="11" t="s">
        <v>26</v>
      </c>
      <c r="C30" s="15" t="s">
        <v>93</v>
      </c>
      <c r="D30" s="15" t="s">
        <v>94</v>
      </c>
      <c r="E30" s="15" t="s">
        <v>95</v>
      </c>
      <c r="F30" s="15" t="s">
        <v>96</v>
      </c>
      <c r="G30" s="15" t="s">
        <v>97</v>
      </c>
      <c r="H30" s="15" t="s">
        <v>98</v>
      </c>
      <c r="I30" s="22">
        <v>27</v>
      </c>
      <c r="J30" s="23" t="s">
        <v>101</v>
      </c>
      <c r="K30" s="27" t="s">
        <v>102</v>
      </c>
      <c r="L30" s="28">
        <v>1</v>
      </c>
    </row>
    <row r="31" customHeight="1" spans="1:12">
      <c r="A31" s="4" t="e">
        <f>HLOOKUP(#REF!,$C$3:$H$36,26,0)</f>
        <v>#REF!</v>
      </c>
      <c r="B31" s="11" t="s">
        <v>35</v>
      </c>
      <c r="C31" s="15" t="s">
        <v>93</v>
      </c>
      <c r="D31" s="15" t="s">
        <v>94</v>
      </c>
      <c r="E31" s="15" t="s">
        <v>95</v>
      </c>
      <c r="F31" s="15" t="s">
        <v>96</v>
      </c>
      <c r="G31" s="15" t="s">
        <v>97</v>
      </c>
      <c r="H31" s="15" t="s">
        <v>98</v>
      </c>
      <c r="I31" s="22">
        <v>28</v>
      </c>
      <c r="J31" s="23" t="s">
        <v>103</v>
      </c>
      <c r="K31" s="27" t="s">
        <v>104</v>
      </c>
      <c r="L31" s="28">
        <v>1</v>
      </c>
    </row>
    <row r="32" customHeight="1" spans="1:12">
      <c r="A32" s="4" t="e">
        <f>HLOOKUP(#REF!,$C$3:$H$36,27,0)</f>
        <v>#REF!</v>
      </c>
      <c r="B32" s="11" t="s">
        <v>40</v>
      </c>
      <c r="C32" s="15" t="s">
        <v>93</v>
      </c>
      <c r="D32" s="15" t="s">
        <v>94</v>
      </c>
      <c r="E32" s="15" t="s">
        <v>95</v>
      </c>
      <c r="F32" s="15" t="s">
        <v>96</v>
      </c>
      <c r="G32" s="15" t="s">
        <v>97</v>
      </c>
      <c r="H32" s="15" t="s">
        <v>98</v>
      </c>
      <c r="I32" s="22">
        <v>29</v>
      </c>
      <c r="J32" s="23" t="s">
        <v>105</v>
      </c>
      <c r="K32" s="27" t="s">
        <v>106</v>
      </c>
      <c r="L32" s="28">
        <v>1</v>
      </c>
    </row>
    <row r="33" customHeight="1" spans="1:12">
      <c r="A33" s="4" t="e">
        <f>HLOOKUP(#REF!,$C$3:$H$36,28,0)</f>
        <v>#REF!</v>
      </c>
      <c r="B33" s="14" t="s">
        <v>17</v>
      </c>
      <c r="C33" s="15" t="s">
        <v>107</v>
      </c>
      <c r="D33" s="15" t="s">
        <v>108</v>
      </c>
      <c r="E33" s="15" t="s">
        <v>109</v>
      </c>
      <c r="F33" s="15" t="s">
        <v>110</v>
      </c>
      <c r="G33" s="15" t="s">
        <v>111</v>
      </c>
      <c r="H33" s="15" t="s">
        <v>112</v>
      </c>
      <c r="I33" s="22">
        <v>30</v>
      </c>
      <c r="J33" s="23" t="s">
        <v>113</v>
      </c>
      <c r="K33" s="29" t="s">
        <v>114</v>
      </c>
      <c r="L33" s="28">
        <v>1</v>
      </c>
    </row>
    <row r="34" customHeight="1" spans="1:12">
      <c r="A34" s="4" t="e">
        <f>HLOOKUP(#REF!,$C$3:$H$36,29,0)</f>
        <v>#REF!</v>
      </c>
      <c r="B34" s="14" t="s">
        <v>26</v>
      </c>
      <c r="C34" s="15" t="s">
        <v>107</v>
      </c>
      <c r="D34" s="15" t="s">
        <v>108</v>
      </c>
      <c r="E34" s="15" t="s">
        <v>109</v>
      </c>
      <c r="F34" s="15" t="s">
        <v>110</v>
      </c>
      <c r="G34" s="15" t="s">
        <v>111</v>
      </c>
      <c r="H34" s="15" t="s">
        <v>112</v>
      </c>
      <c r="I34" s="22">
        <v>31</v>
      </c>
      <c r="J34" s="23" t="s">
        <v>115</v>
      </c>
      <c r="K34" s="27" t="s">
        <v>116</v>
      </c>
      <c r="L34" s="28">
        <v>1</v>
      </c>
    </row>
    <row r="35" customHeight="1" spans="1:12">
      <c r="A35" s="4" t="e">
        <f>HLOOKUP(#REF!,$C$3:$H$36,30,0)</f>
        <v>#REF!</v>
      </c>
      <c r="B35" s="14" t="s">
        <v>35</v>
      </c>
      <c r="C35" s="15" t="s">
        <v>107</v>
      </c>
      <c r="D35" s="15" t="s">
        <v>108</v>
      </c>
      <c r="E35" s="15" t="s">
        <v>109</v>
      </c>
      <c r="F35" s="15" t="s">
        <v>110</v>
      </c>
      <c r="G35" s="15" t="s">
        <v>111</v>
      </c>
      <c r="H35" s="15" t="s">
        <v>112</v>
      </c>
      <c r="I35" s="22">
        <v>32</v>
      </c>
      <c r="J35" s="23" t="s">
        <v>117</v>
      </c>
      <c r="K35" s="29" t="s">
        <v>118</v>
      </c>
      <c r="L35" s="28">
        <v>2</v>
      </c>
    </row>
    <row r="36" customHeight="1" spans="1:12">
      <c r="A36" s="4" t="e">
        <f>HLOOKUP(#REF!,$C$3:$H$36,31,0)</f>
        <v>#REF!</v>
      </c>
      <c r="B36" s="17" t="s">
        <v>40</v>
      </c>
      <c r="C36" s="15" t="s">
        <v>107</v>
      </c>
      <c r="D36" s="15" t="s">
        <v>108</v>
      </c>
      <c r="E36" s="15" t="s">
        <v>109</v>
      </c>
      <c r="F36" s="15" t="s">
        <v>110</v>
      </c>
      <c r="G36" s="15" t="s">
        <v>111</v>
      </c>
      <c r="H36" s="15" t="s">
        <v>112</v>
      </c>
      <c r="I36" s="22">
        <v>33</v>
      </c>
      <c r="J36" s="23" t="s">
        <v>119</v>
      </c>
      <c r="K36" s="29" t="s">
        <v>120</v>
      </c>
      <c r="L36" s="28">
        <v>2</v>
      </c>
    </row>
    <row r="37" customHeight="1" spans="2:12">
      <c r="B37" s="18"/>
      <c r="C37" s="18"/>
      <c r="I37" s="22">
        <v>34</v>
      </c>
      <c r="J37" s="23" t="s">
        <v>121</v>
      </c>
      <c r="K37" s="29" t="s">
        <v>122</v>
      </c>
      <c r="L37" s="28">
        <v>1</v>
      </c>
    </row>
    <row r="38" customHeight="1" spans="1:12">
      <c r="A38" s="19"/>
      <c r="B38" s="19"/>
      <c r="C38" s="19"/>
      <c r="D38" s="18"/>
      <c r="E38" s="18"/>
      <c r="F38" s="18"/>
      <c r="G38" s="18"/>
      <c r="H38" s="18"/>
      <c r="I38" s="22">
        <v>35</v>
      </c>
      <c r="J38" s="23" t="s">
        <v>123</v>
      </c>
      <c r="K38" s="27" t="s">
        <v>124</v>
      </c>
      <c r="L38" s="28">
        <v>1</v>
      </c>
    </row>
    <row r="39" customHeight="1" spans="1:12">
      <c r="A39" s="19"/>
      <c r="B39" s="19"/>
      <c r="C39" s="19"/>
      <c r="D39" s="18"/>
      <c r="E39" s="18"/>
      <c r="F39" s="18"/>
      <c r="G39" s="18"/>
      <c r="H39" s="18"/>
      <c r="I39" s="22">
        <v>36</v>
      </c>
      <c r="J39" s="23" t="s">
        <v>125</v>
      </c>
      <c r="K39" s="27" t="s">
        <v>126</v>
      </c>
      <c r="L39" s="28">
        <v>1</v>
      </c>
    </row>
    <row r="40" customHeight="1" spans="1:12">
      <c r="A40" s="19"/>
      <c r="B40" s="19"/>
      <c r="C40" s="19"/>
      <c r="I40" s="22">
        <v>37</v>
      </c>
      <c r="J40" s="26" t="s">
        <v>127</v>
      </c>
      <c r="K40" s="30" t="s">
        <v>128</v>
      </c>
      <c r="L40" s="28">
        <v>1</v>
      </c>
    </row>
    <row r="41" customHeight="1" spans="9:12">
      <c r="I41" s="22">
        <v>38</v>
      </c>
      <c r="J41" s="26" t="s">
        <v>129</v>
      </c>
      <c r="K41" s="30" t="s">
        <v>128</v>
      </c>
      <c r="L41" s="28">
        <v>1</v>
      </c>
    </row>
    <row r="42" customHeight="1" spans="9:12">
      <c r="I42" s="22">
        <v>39</v>
      </c>
      <c r="J42" s="26" t="s">
        <v>130</v>
      </c>
      <c r="K42" s="29" t="s">
        <v>131</v>
      </c>
      <c r="L42" s="28">
        <v>1</v>
      </c>
    </row>
    <row r="43" customHeight="1" spans="9:12">
      <c r="I43" s="22">
        <v>40</v>
      </c>
      <c r="J43" s="23" t="s">
        <v>132</v>
      </c>
      <c r="K43" s="29" t="s">
        <v>133</v>
      </c>
      <c r="L43" s="28">
        <v>1</v>
      </c>
    </row>
    <row r="44" customHeight="1" spans="9:12">
      <c r="I44" s="22">
        <v>41</v>
      </c>
      <c r="J44" s="23" t="s">
        <v>134</v>
      </c>
      <c r="K44" s="29" t="s">
        <v>135</v>
      </c>
      <c r="L44" s="28">
        <v>3</v>
      </c>
    </row>
    <row r="45" customHeight="1" spans="9:12">
      <c r="I45" s="22">
        <v>42</v>
      </c>
      <c r="J45" s="26" t="s">
        <v>136</v>
      </c>
      <c r="K45" s="29" t="s">
        <v>137</v>
      </c>
      <c r="L45" s="28">
        <v>1</v>
      </c>
    </row>
    <row r="46" customHeight="1" spans="9:12">
      <c r="I46" s="22">
        <v>43</v>
      </c>
      <c r="J46" s="23" t="s">
        <v>138</v>
      </c>
      <c r="K46" s="29" t="s">
        <v>139</v>
      </c>
      <c r="L46" s="28">
        <v>1</v>
      </c>
    </row>
    <row r="47" customHeight="1" spans="9:12">
      <c r="I47" s="22">
        <v>44</v>
      </c>
      <c r="J47" s="23" t="s">
        <v>140</v>
      </c>
      <c r="K47" s="29" t="s">
        <v>141</v>
      </c>
      <c r="L47" s="28">
        <v>2</v>
      </c>
    </row>
    <row r="48" customHeight="1" spans="9:12">
      <c r="I48" s="22">
        <v>45</v>
      </c>
      <c r="J48" s="23" t="s">
        <v>142</v>
      </c>
      <c r="K48" s="29" t="s">
        <v>143</v>
      </c>
      <c r="L48" s="28">
        <v>1</v>
      </c>
    </row>
    <row r="49" customHeight="1" spans="9:12">
      <c r="I49" s="22">
        <v>46</v>
      </c>
      <c r="J49" s="23" t="s">
        <v>144</v>
      </c>
      <c r="K49" s="27" t="s">
        <v>145</v>
      </c>
      <c r="L49" s="28">
        <v>1</v>
      </c>
    </row>
    <row r="50" customHeight="1" spans="9:12">
      <c r="I50" s="22">
        <v>47</v>
      </c>
      <c r="J50" s="26" t="s">
        <v>146</v>
      </c>
      <c r="K50" s="29" t="s">
        <v>147</v>
      </c>
      <c r="L50" s="28">
        <v>2</v>
      </c>
    </row>
    <row r="51" customHeight="1" spans="9:14">
      <c r="I51" s="22">
        <v>48</v>
      </c>
      <c r="J51" s="23" t="s">
        <v>148</v>
      </c>
      <c r="K51" s="29" t="s">
        <v>149</v>
      </c>
      <c r="L51" s="28">
        <v>2</v>
      </c>
      <c r="N51" s="7" t="s">
        <v>150</v>
      </c>
    </row>
    <row r="52" customHeight="1" spans="9:12">
      <c r="I52" s="22">
        <v>49</v>
      </c>
      <c r="J52" s="26" t="s">
        <v>151</v>
      </c>
      <c r="K52" s="29" t="s">
        <v>152</v>
      </c>
      <c r="L52" s="28">
        <v>2</v>
      </c>
    </row>
    <row r="53" customHeight="1" spans="9:12">
      <c r="I53" s="22">
        <v>50</v>
      </c>
      <c r="J53" s="23" t="s">
        <v>153</v>
      </c>
      <c r="K53" s="29" t="s">
        <v>154</v>
      </c>
      <c r="L53" s="28">
        <v>1</v>
      </c>
    </row>
    <row r="54" customHeight="1" spans="9:12">
      <c r="I54" s="22">
        <v>51</v>
      </c>
      <c r="J54" s="23" t="s">
        <v>155</v>
      </c>
      <c r="K54" s="27" t="s">
        <v>156</v>
      </c>
      <c r="L54" s="28">
        <v>4</v>
      </c>
    </row>
    <row r="55" customHeight="1" spans="9:12">
      <c r="I55" s="22">
        <v>52</v>
      </c>
      <c r="J55" s="23" t="s">
        <v>157</v>
      </c>
      <c r="K55" s="29" t="s">
        <v>158</v>
      </c>
      <c r="L55" s="28">
        <v>4</v>
      </c>
    </row>
    <row r="56" customHeight="1" spans="9:12">
      <c r="I56" s="22">
        <v>53</v>
      </c>
      <c r="J56" s="23" t="s">
        <v>159</v>
      </c>
      <c r="K56" s="29" t="s">
        <v>160</v>
      </c>
      <c r="L56" s="28">
        <v>1</v>
      </c>
    </row>
    <row r="57" customHeight="1" spans="9:12">
      <c r="I57" s="22">
        <v>54</v>
      </c>
      <c r="J57" s="26" t="s">
        <v>161</v>
      </c>
      <c r="K57" s="27" t="s">
        <v>162</v>
      </c>
      <c r="L57" s="28">
        <v>2</v>
      </c>
    </row>
    <row r="58" customHeight="1" spans="9:12">
      <c r="I58" s="22">
        <v>55</v>
      </c>
      <c r="J58" s="23" t="s">
        <v>163</v>
      </c>
      <c r="K58" s="29" t="s">
        <v>164</v>
      </c>
      <c r="L58" s="28">
        <v>1</v>
      </c>
    </row>
    <row r="59" customHeight="1" spans="9:12">
      <c r="I59" s="22">
        <v>56</v>
      </c>
      <c r="J59" s="23" t="s">
        <v>165</v>
      </c>
      <c r="K59" s="27" t="s">
        <v>166</v>
      </c>
      <c r="L59" s="28">
        <v>2</v>
      </c>
    </row>
    <row r="60" customHeight="1" spans="9:12">
      <c r="I60" s="22">
        <v>57</v>
      </c>
      <c r="J60" s="23" t="s">
        <v>167</v>
      </c>
      <c r="K60" s="27" t="s">
        <v>168</v>
      </c>
      <c r="L60" s="28">
        <v>1</v>
      </c>
    </row>
    <row r="61" customHeight="1" spans="9:12">
      <c r="I61" s="22">
        <v>58</v>
      </c>
      <c r="J61" s="26" t="s">
        <v>169</v>
      </c>
      <c r="K61" s="27" t="s">
        <v>170</v>
      </c>
      <c r="L61" s="28">
        <v>1</v>
      </c>
    </row>
    <row r="62" customHeight="1" spans="9:12">
      <c r="I62" s="22">
        <v>59</v>
      </c>
      <c r="J62" s="23" t="s">
        <v>171</v>
      </c>
      <c r="K62" s="27" t="s">
        <v>172</v>
      </c>
      <c r="L62" s="28">
        <v>1</v>
      </c>
    </row>
    <row r="63" customHeight="1" spans="9:12">
      <c r="I63" s="22">
        <v>60</v>
      </c>
      <c r="J63" s="23" t="s">
        <v>173</v>
      </c>
      <c r="K63" s="27" t="s">
        <v>172</v>
      </c>
      <c r="L63" s="28">
        <v>1</v>
      </c>
    </row>
    <row r="64" customHeight="1" spans="9:12">
      <c r="I64" s="22">
        <v>61</v>
      </c>
      <c r="J64" s="23" t="s">
        <v>174</v>
      </c>
      <c r="K64" s="27" t="s">
        <v>175</v>
      </c>
      <c r="L64" s="28">
        <v>1</v>
      </c>
    </row>
    <row r="65" customHeight="1" spans="9:12">
      <c r="I65" s="22">
        <v>62</v>
      </c>
      <c r="J65" s="23" t="s">
        <v>176</v>
      </c>
      <c r="K65" s="27" t="s">
        <v>175</v>
      </c>
      <c r="L65" s="28">
        <v>1</v>
      </c>
    </row>
    <row r="66" customHeight="1" spans="9:12">
      <c r="I66" s="22">
        <v>63</v>
      </c>
      <c r="J66" s="23" t="s">
        <v>177</v>
      </c>
      <c r="K66" s="27" t="s">
        <v>178</v>
      </c>
      <c r="L66" s="28">
        <v>1</v>
      </c>
    </row>
    <row r="67" customHeight="1" spans="9:12">
      <c r="I67" s="22">
        <v>64</v>
      </c>
      <c r="J67" s="23" t="s">
        <v>179</v>
      </c>
      <c r="K67" s="27" t="s">
        <v>180</v>
      </c>
      <c r="L67" s="28">
        <v>1</v>
      </c>
    </row>
    <row r="68" customHeight="1" spans="9:12">
      <c r="I68" s="22">
        <v>65</v>
      </c>
      <c r="J68" s="23" t="s">
        <v>181</v>
      </c>
      <c r="K68" s="27" t="s">
        <v>182</v>
      </c>
      <c r="L68" s="28">
        <v>1</v>
      </c>
    </row>
    <row r="69" customHeight="1" spans="9:12">
      <c r="I69" s="22">
        <v>66</v>
      </c>
      <c r="J69" s="23" t="s">
        <v>183</v>
      </c>
      <c r="K69" s="27" t="s">
        <v>182</v>
      </c>
      <c r="L69" s="28">
        <v>1</v>
      </c>
    </row>
    <row r="70" customHeight="1" spans="9:12">
      <c r="I70" s="22">
        <v>67</v>
      </c>
      <c r="J70" s="23" t="s">
        <v>184</v>
      </c>
      <c r="K70" s="27" t="s">
        <v>185</v>
      </c>
      <c r="L70" s="28">
        <v>1</v>
      </c>
    </row>
    <row r="71" customHeight="1" spans="9:12">
      <c r="I71" s="22">
        <v>68</v>
      </c>
      <c r="J71" s="23" t="s">
        <v>186</v>
      </c>
      <c r="K71" s="27" t="s">
        <v>185</v>
      </c>
      <c r="L71" s="28">
        <v>1</v>
      </c>
    </row>
    <row r="72" customHeight="1" spans="9:12">
      <c r="I72" s="22">
        <v>69</v>
      </c>
      <c r="J72" s="23" t="s">
        <v>187</v>
      </c>
      <c r="K72" s="27" t="s">
        <v>188</v>
      </c>
      <c r="L72" s="28">
        <v>1</v>
      </c>
    </row>
    <row r="73" customHeight="1" spans="9:12">
      <c r="I73" s="22">
        <v>70</v>
      </c>
      <c r="J73" s="23" t="s">
        <v>189</v>
      </c>
      <c r="K73" s="27" t="s">
        <v>190</v>
      </c>
      <c r="L73" s="28">
        <v>1</v>
      </c>
    </row>
    <row r="74" customHeight="1" spans="9:12">
      <c r="I74" s="22">
        <v>71</v>
      </c>
      <c r="J74" s="23" t="s">
        <v>191</v>
      </c>
      <c r="K74" s="27" t="s">
        <v>192</v>
      </c>
      <c r="L74" s="28">
        <v>1</v>
      </c>
    </row>
    <row r="75" customHeight="1" spans="9:12">
      <c r="I75" s="22">
        <v>72</v>
      </c>
      <c r="J75" s="23" t="s">
        <v>193</v>
      </c>
      <c r="K75" s="27" t="s">
        <v>194</v>
      </c>
      <c r="L75" s="28">
        <v>1</v>
      </c>
    </row>
    <row r="76" customHeight="1" spans="9:12">
      <c r="I76" s="22">
        <v>73</v>
      </c>
      <c r="J76" s="23" t="s">
        <v>195</v>
      </c>
      <c r="K76" s="29" t="s">
        <v>196</v>
      </c>
      <c r="L76" s="28">
        <v>1</v>
      </c>
    </row>
    <row r="77" customHeight="1" spans="9:12">
      <c r="I77" s="22">
        <v>74</v>
      </c>
      <c r="J77" s="23" t="s">
        <v>197</v>
      </c>
      <c r="K77" s="33" t="s">
        <v>198</v>
      </c>
      <c r="L77" s="34">
        <v>1</v>
      </c>
    </row>
    <row r="78" customHeight="1" spans="9:12">
      <c r="I78" s="22">
        <v>75</v>
      </c>
      <c r="J78" s="23" t="s">
        <v>199</v>
      </c>
      <c r="K78" s="35" t="s">
        <v>200</v>
      </c>
      <c r="L78" s="34">
        <v>1</v>
      </c>
    </row>
    <row r="79" customHeight="1" spans="9:12">
      <c r="I79" s="22">
        <v>76</v>
      </c>
      <c r="J79" s="23" t="s">
        <v>201</v>
      </c>
      <c r="K79" s="27" t="s">
        <v>202</v>
      </c>
      <c r="L79" s="28">
        <v>3</v>
      </c>
    </row>
    <row r="80" customHeight="1" spans="9:14">
      <c r="I80" s="22">
        <v>77</v>
      </c>
      <c r="J80" s="23" t="s">
        <v>203</v>
      </c>
      <c r="K80" s="27" t="s">
        <v>204</v>
      </c>
      <c r="L80" s="28">
        <v>1</v>
      </c>
      <c r="N80" s="7" t="s">
        <v>205</v>
      </c>
    </row>
    <row r="81" customHeight="1" spans="9:12">
      <c r="I81" s="22">
        <v>78</v>
      </c>
      <c r="J81" s="23" t="s">
        <v>206</v>
      </c>
      <c r="K81" s="27" t="s">
        <v>207</v>
      </c>
      <c r="L81" s="28">
        <v>2</v>
      </c>
    </row>
    <row r="82" customHeight="1" spans="9:12">
      <c r="I82" s="22">
        <v>79</v>
      </c>
      <c r="J82" s="23" t="s">
        <v>208</v>
      </c>
      <c r="K82" s="29" t="s">
        <v>209</v>
      </c>
      <c r="L82" s="28">
        <v>1</v>
      </c>
    </row>
    <row r="83" customHeight="1" spans="9:12">
      <c r="I83" s="22">
        <v>80</v>
      </c>
      <c r="J83" s="23" t="s">
        <v>210</v>
      </c>
      <c r="K83" s="29" t="s">
        <v>211</v>
      </c>
      <c r="L83" s="28">
        <v>1</v>
      </c>
    </row>
    <row r="84" customHeight="1" spans="9:12">
      <c r="I84" s="22">
        <v>81</v>
      </c>
      <c r="J84" s="23" t="s">
        <v>212</v>
      </c>
      <c r="K84" s="27" t="s">
        <v>213</v>
      </c>
      <c r="L84" s="28">
        <v>1</v>
      </c>
    </row>
    <row r="85" customHeight="1" spans="9:12">
      <c r="I85" s="22">
        <v>82</v>
      </c>
      <c r="J85" s="36" t="s">
        <v>214</v>
      </c>
      <c r="K85" s="27" t="s">
        <v>215</v>
      </c>
      <c r="L85" s="28">
        <v>1</v>
      </c>
    </row>
    <row r="86" customHeight="1" spans="9:12">
      <c r="I86" s="22">
        <v>83</v>
      </c>
      <c r="J86" s="37" t="s">
        <v>216</v>
      </c>
      <c r="K86" s="27" t="s">
        <v>215</v>
      </c>
      <c r="L86" s="28">
        <v>1</v>
      </c>
    </row>
    <row r="87" customHeight="1" spans="9:12">
      <c r="I87" s="22">
        <v>84</v>
      </c>
      <c r="J87" s="23" t="s">
        <v>217</v>
      </c>
      <c r="K87" s="29" t="s">
        <v>218</v>
      </c>
      <c r="L87" s="28">
        <v>1</v>
      </c>
    </row>
    <row r="88" customHeight="1" spans="9:12">
      <c r="I88" s="22">
        <v>85</v>
      </c>
      <c r="J88" s="23" t="s">
        <v>219</v>
      </c>
      <c r="K88" s="29" t="s">
        <v>220</v>
      </c>
      <c r="L88" s="28">
        <v>1</v>
      </c>
    </row>
    <row r="89" customHeight="1" spans="9:12">
      <c r="I89" s="22">
        <v>86</v>
      </c>
      <c r="J89" s="23" t="s">
        <v>221</v>
      </c>
      <c r="K89" s="29" t="s">
        <v>222</v>
      </c>
      <c r="L89" s="28">
        <v>1</v>
      </c>
    </row>
    <row r="90" customHeight="1" spans="9:12">
      <c r="I90" s="22">
        <v>87</v>
      </c>
      <c r="J90" s="23" t="s">
        <v>223</v>
      </c>
      <c r="K90" s="27" t="s">
        <v>224</v>
      </c>
      <c r="L90" s="28">
        <v>1</v>
      </c>
    </row>
    <row r="91" customHeight="1" spans="9:12">
      <c r="I91" s="22">
        <v>88</v>
      </c>
      <c r="J91" s="23" t="s">
        <v>225</v>
      </c>
      <c r="K91" s="27" t="s">
        <v>226</v>
      </c>
      <c r="L91" s="28">
        <v>1</v>
      </c>
    </row>
    <row r="92" customHeight="1" spans="9:12">
      <c r="I92" s="22">
        <v>89</v>
      </c>
      <c r="J92" s="26" t="s">
        <v>227</v>
      </c>
      <c r="K92" s="27" t="s">
        <v>228</v>
      </c>
      <c r="L92" s="28">
        <v>1</v>
      </c>
    </row>
    <row r="93" customHeight="1" spans="9:12">
      <c r="I93" s="22">
        <v>90</v>
      </c>
      <c r="J93" s="23" t="s">
        <v>229</v>
      </c>
      <c r="K93" s="29" t="s">
        <v>230</v>
      </c>
      <c r="L93" s="28">
        <v>1</v>
      </c>
    </row>
    <row r="94" customHeight="1" spans="9:12">
      <c r="I94" s="22">
        <v>91</v>
      </c>
      <c r="J94" s="23" t="s">
        <v>231</v>
      </c>
      <c r="K94" s="29" t="s">
        <v>232</v>
      </c>
      <c r="L94" s="28">
        <v>1</v>
      </c>
    </row>
    <row r="95" customHeight="1" spans="9:12">
      <c r="I95" s="22">
        <v>92</v>
      </c>
      <c r="J95" s="23" t="s">
        <v>233</v>
      </c>
      <c r="K95" s="27" t="s">
        <v>234</v>
      </c>
      <c r="L95" s="28">
        <v>1</v>
      </c>
    </row>
    <row r="96" customHeight="1" spans="9:12">
      <c r="I96" s="22">
        <v>93</v>
      </c>
      <c r="J96" s="23" t="s">
        <v>235</v>
      </c>
      <c r="K96" s="27" t="s">
        <v>236</v>
      </c>
      <c r="L96" s="28">
        <v>1</v>
      </c>
    </row>
    <row r="97" ht="61" customHeight="1" spans="9:12">
      <c r="I97" s="22">
        <v>94</v>
      </c>
      <c r="J97" s="26" t="s">
        <v>237</v>
      </c>
      <c r="K97" s="27" t="s">
        <v>238</v>
      </c>
      <c r="L97" s="28">
        <v>1</v>
      </c>
    </row>
    <row r="98" customHeight="1" spans="9:12">
      <c r="I98" s="22">
        <v>95</v>
      </c>
      <c r="J98" s="23" t="s">
        <v>239</v>
      </c>
      <c r="K98" s="27" t="s">
        <v>240</v>
      </c>
      <c r="L98" s="28">
        <v>1</v>
      </c>
    </row>
    <row r="99" customHeight="1" spans="9:12">
      <c r="I99" s="22">
        <v>96</v>
      </c>
      <c r="J99" s="26" t="s">
        <v>241</v>
      </c>
      <c r="K99" s="27" t="s">
        <v>242</v>
      </c>
      <c r="L99" s="28">
        <v>1</v>
      </c>
    </row>
    <row r="100" customHeight="1" spans="9:12">
      <c r="I100" s="22">
        <v>97</v>
      </c>
      <c r="J100" s="23" t="s">
        <v>243</v>
      </c>
      <c r="K100" s="29" t="s">
        <v>244</v>
      </c>
      <c r="L100" s="28">
        <v>1</v>
      </c>
    </row>
    <row r="101" customHeight="1" spans="9:12">
      <c r="I101" s="22">
        <v>98</v>
      </c>
      <c r="J101" s="23" t="s">
        <v>245</v>
      </c>
      <c r="K101" s="29" t="s">
        <v>246</v>
      </c>
      <c r="L101" s="28">
        <v>1</v>
      </c>
    </row>
    <row r="102" customHeight="1" spans="9:12">
      <c r="I102" s="22">
        <v>99</v>
      </c>
      <c r="J102" s="23" t="s">
        <v>247</v>
      </c>
      <c r="K102" s="29" t="s">
        <v>248</v>
      </c>
      <c r="L102" s="28">
        <v>1</v>
      </c>
    </row>
    <row r="103" customHeight="1" spans="9:12">
      <c r="I103" s="22">
        <v>100</v>
      </c>
      <c r="J103" s="23" t="s">
        <v>249</v>
      </c>
      <c r="K103" s="29" t="s">
        <v>250</v>
      </c>
      <c r="L103" s="28">
        <v>1</v>
      </c>
    </row>
    <row r="104" customHeight="1" spans="9:12">
      <c r="I104" s="22">
        <v>101</v>
      </c>
      <c r="J104" s="23" t="s">
        <v>251</v>
      </c>
      <c r="K104" s="27" t="s">
        <v>252</v>
      </c>
      <c r="L104" s="28">
        <v>1</v>
      </c>
    </row>
    <row r="105" customHeight="1" spans="9:12">
      <c r="I105" s="22">
        <v>102</v>
      </c>
      <c r="J105" s="23" t="s">
        <v>253</v>
      </c>
      <c r="K105" s="29" t="s">
        <v>254</v>
      </c>
      <c r="L105" s="28">
        <v>8</v>
      </c>
    </row>
    <row r="106" customHeight="1" spans="9:14">
      <c r="I106" s="22">
        <v>103</v>
      </c>
      <c r="J106" s="26" t="s">
        <v>255</v>
      </c>
      <c r="K106" s="29" t="s">
        <v>256</v>
      </c>
      <c r="L106" s="28">
        <v>8</v>
      </c>
      <c r="N106" s="38"/>
    </row>
    <row r="107" customHeight="1" spans="9:12">
      <c r="I107" s="22">
        <v>104</v>
      </c>
      <c r="J107" s="23" t="s">
        <v>257</v>
      </c>
      <c r="K107" s="29" t="s">
        <v>258</v>
      </c>
      <c r="L107" s="28">
        <v>9</v>
      </c>
    </row>
    <row r="108" customHeight="1" spans="9:12">
      <c r="I108" s="22">
        <v>105</v>
      </c>
      <c r="J108" s="23" t="s">
        <v>259</v>
      </c>
      <c r="K108" s="29" t="s">
        <v>260</v>
      </c>
      <c r="L108" s="28">
        <v>6</v>
      </c>
    </row>
    <row r="109" customHeight="1" spans="9:12">
      <c r="I109" s="22">
        <v>106</v>
      </c>
      <c r="J109" s="36" t="s">
        <v>261</v>
      </c>
      <c r="K109" s="29" t="s">
        <v>262</v>
      </c>
      <c r="L109" s="28">
        <v>4</v>
      </c>
    </row>
    <row r="110" customHeight="1" spans="9:12">
      <c r="I110" s="22">
        <v>107</v>
      </c>
      <c r="J110" s="23" t="s">
        <v>263</v>
      </c>
      <c r="K110" s="29" t="s">
        <v>264</v>
      </c>
      <c r="L110" s="28">
        <v>81</v>
      </c>
    </row>
    <row r="111" customHeight="1" spans="9:12">
      <c r="I111" s="22">
        <v>108</v>
      </c>
      <c r="J111" s="23" t="s">
        <v>263</v>
      </c>
      <c r="K111" s="29" t="s">
        <v>265</v>
      </c>
      <c r="L111" s="28">
        <v>4</v>
      </c>
    </row>
    <row r="112" customHeight="1" spans="9:12">
      <c r="I112" s="22">
        <v>109</v>
      </c>
      <c r="J112" s="23" t="s">
        <v>261</v>
      </c>
      <c r="K112" s="29" t="s">
        <v>266</v>
      </c>
      <c r="L112" s="28">
        <v>18</v>
      </c>
    </row>
    <row r="113" s="2" customFormat="1" customHeight="1" spans="1:22">
      <c r="A113" s="31"/>
      <c r="B113" s="32"/>
      <c r="C113" s="32"/>
      <c r="D113" s="32"/>
      <c r="E113" s="32"/>
      <c r="F113" s="32"/>
      <c r="G113" s="32"/>
      <c r="H113" s="32"/>
      <c r="I113" s="22">
        <v>110</v>
      </c>
      <c r="J113" s="23" t="s">
        <v>261</v>
      </c>
      <c r="K113" s="29" t="s">
        <v>267</v>
      </c>
      <c r="L113" s="28">
        <v>26</v>
      </c>
      <c r="M113" s="39"/>
      <c r="N113" s="40"/>
      <c r="O113" s="40"/>
      <c r="P113" s="40"/>
      <c r="Q113" s="40"/>
      <c r="R113" s="40"/>
      <c r="S113" s="40"/>
      <c r="T113" s="40"/>
      <c r="U113" s="40"/>
      <c r="V113" s="40"/>
    </row>
    <row r="114" s="2" customFormat="1" customHeight="1" spans="1:22">
      <c r="A114" s="31"/>
      <c r="B114" s="32"/>
      <c r="C114" s="32"/>
      <c r="D114" s="32"/>
      <c r="E114" s="32"/>
      <c r="F114" s="32"/>
      <c r="G114" s="32"/>
      <c r="H114" s="32"/>
      <c r="I114" s="22">
        <v>111</v>
      </c>
      <c r="J114" s="23" t="s">
        <v>261</v>
      </c>
      <c r="K114" s="29" t="s">
        <v>268</v>
      </c>
      <c r="L114" s="28">
        <v>14</v>
      </c>
      <c r="M114" s="39"/>
      <c r="N114" s="40"/>
      <c r="O114" s="40"/>
      <c r="P114" s="40"/>
      <c r="Q114" s="40"/>
      <c r="R114" s="40"/>
      <c r="S114" s="40"/>
      <c r="T114" s="40"/>
      <c r="U114" s="40"/>
      <c r="V114" s="40"/>
    </row>
    <row r="115" customHeight="1" spans="9:12">
      <c r="I115" s="22">
        <v>112</v>
      </c>
      <c r="J115" s="23" t="s">
        <v>261</v>
      </c>
      <c r="K115" s="29" t="s">
        <v>269</v>
      </c>
      <c r="L115" s="28">
        <v>4</v>
      </c>
    </row>
    <row r="116" customHeight="1" spans="9:12">
      <c r="I116" s="22">
        <v>113</v>
      </c>
      <c r="J116" s="23" t="s">
        <v>261</v>
      </c>
      <c r="K116" s="29" t="s">
        <v>270</v>
      </c>
      <c r="L116" s="28">
        <v>2</v>
      </c>
    </row>
    <row r="117" customHeight="1" spans="9:12">
      <c r="I117" s="22">
        <v>114</v>
      </c>
      <c r="J117" s="23" t="s">
        <v>271</v>
      </c>
      <c r="K117" s="29" t="s">
        <v>268</v>
      </c>
      <c r="L117" s="28">
        <v>8</v>
      </c>
    </row>
    <row r="118" customHeight="1" spans="9:12">
      <c r="I118" s="22">
        <v>115</v>
      </c>
      <c r="J118" s="23" t="s">
        <v>271</v>
      </c>
      <c r="K118" s="29" t="s">
        <v>272</v>
      </c>
      <c r="L118" s="28">
        <v>47</v>
      </c>
    </row>
    <row r="119" customHeight="1" spans="9:12">
      <c r="I119" s="22">
        <v>116</v>
      </c>
      <c r="J119" s="23" t="s">
        <v>271</v>
      </c>
      <c r="K119" s="29" t="s">
        <v>273</v>
      </c>
      <c r="L119" s="28">
        <v>25</v>
      </c>
    </row>
    <row r="120" customFormat="1" customHeight="1" spans="1:23">
      <c r="A120" s="3"/>
      <c r="B120" s="1"/>
      <c r="C120" s="1"/>
      <c r="D120" s="1"/>
      <c r="E120" s="1"/>
      <c r="F120" s="1"/>
      <c r="G120" s="1"/>
      <c r="H120" s="1"/>
      <c r="I120" s="22">
        <v>117</v>
      </c>
      <c r="J120" s="23" t="s">
        <v>274</v>
      </c>
      <c r="K120" s="27" t="s">
        <v>275</v>
      </c>
      <c r="L120" s="28">
        <v>4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="2" customFormat="1" customHeight="1" spans="1:23">
      <c r="A121" s="31"/>
      <c r="B121" s="32"/>
      <c r="C121" s="32"/>
      <c r="D121" s="32"/>
      <c r="E121" s="32"/>
      <c r="F121" s="32"/>
      <c r="G121" s="32"/>
      <c r="H121" s="32"/>
      <c r="I121" s="22">
        <v>118</v>
      </c>
      <c r="J121" s="23" t="s">
        <v>261</v>
      </c>
      <c r="K121" s="29" t="s">
        <v>276</v>
      </c>
      <c r="L121" s="28">
        <v>24</v>
      </c>
      <c r="M121" s="39"/>
      <c r="N121" s="40"/>
      <c r="O121" s="40"/>
      <c r="P121" s="40"/>
      <c r="Q121" s="40"/>
      <c r="R121" s="40"/>
      <c r="S121" s="40"/>
      <c r="T121" s="40"/>
      <c r="U121" s="40"/>
      <c r="V121" s="40"/>
      <c r="W121" s="40"/>
    </row>
    <row r="122" customHeight="1" spans="9:12">
      <c r="I122" s="22">
        <v>119</v>
      </c>
      <c r="J122" s="23" t="s">
        <v>261</v>
      </c>
      <c r="K122" s="29" t="s">
        <v>277</v>
      </c>
      <c r="L122" s="28">
        <v>38</v>
      </c>
    </row>
    <row r="123" customHeight="1" spans="9:12">
      <c r="I123" s="22">
        <v>120</v>
      </c>
      <c r="J123" s="23" t="s">
        <v>261</v>
      </c>
      <c r="K123" s="29" t="s">
        <v>273</v>
      </c>
      <c r="L123" s="28">
        <v>16</v>
      </c>
    </row>
    <row r="124" customHeight="1" spans="9:12">
      <c r="I124" s="22">
        <v>121</v>
      </c>
      <c r="J124" s="23" t="s">
        <v>261</v>
      </c>
      <c r="K124" s="29" t="s">
        <v>278</v>
      </c>
      <c r="L124" s="28">
        <v>4</v>
      </c>
    </row>
    <row r="125" customHeight="1" spans="9:12">
      <c r="I125" s="22">
        <v>122</v>
      </c>
      <c r="J125" s="23" t="s">
        <v>261</v>
      </c>
      <c r="K125" s="29" t="s">
        <v>279</v>
      </c>
      <c r="L125" s="28">
        <v>14</v>
      </c>
    </row>
    <row r="126" customHeight="1" spans="9:12">
      <c r="I126" s="22">
        <v>123</v>
      </c>
      <c r="J126" s="23" t="s">
        <v>261</v>
      </c>
      <c r="K126" s="29" t="s">
        <v>280</v>
      </c>
      <c r="L126" s="28">
        <v>4</v>
      </c>
    </row>
    <row r="127" customHeight="1" spans="9:12">
      <c r="I127" s="22">
        <v>124</v>
      </c>
      <c r="J127" s="23" t="s">
        <v>261</v>
      </c>
      <c r="K127" s="24" t="s">
        <v>281</v>
      </c>
      <c r="L127" s="23">
        <v>4</v>
      </c>
    </row>
    <row r="128" customHeight="1" spans="9:12">
      <c r="I128" s="22">
        <v>125</v>
      </c>
      <c r="J128" s="26" t="s">
        <v>282</v>
      </c>
      <c r="K128" s="29" t="s">
        <v>283</v>
      </c>
      <c r="L128" s="28">
        <v>9</v>
      </c>
    </row>
    <row r="129" customHeight="1" spans="9:12">
      <c r="I129" s="22">
        <v>126</v>
      </c>
      <c r="J129" s="23" t="s">
        <v>271</v>
      </c>
      <c r="K129" s="29" t="s">
        <v>284</v>
      </c>
      <c r="L129" s="28">
        <v>2</v>
      </c>
    </row>
    <row r="130" customHeight="1" spans="9:12">
      <c r="I130" s="22">
        <v>127</v>
      </c>
      <c r="J130" s="23" t="s">
        <v>271</v>
      </c>
      <c r="K130" s="29" t="s">
        <v>285</v>
      </c>
      <c r="L130" s="28">
        <v>2</v>
      </c>
    </row>
    <row r="131" customHeight="1" spans="9:18">
      <c r="I131" s="22">
        <v>128</v>
      </c>
      <c r="J131" s="23" t="s">
        <v>286</v>
      </c>
      <c r="K131" s="27" t="s">
        <v>287</v>
      </c>
      <c r="L131" s="28">
        <v>4</v>
      </c>
      <c r="R131" s="42"/>
    </row>
    <row r="132" customHeight="1" spans="9:18">
      <c r="I132" s="22">
        <v>129</v>
      </c>
      <c r="J132" s="23" t="s">
        <v>288</v>
      </c>
      <c r="K132" s="41" t="s">
        <v>289</v>
      </c>
      <c r="L132" s="28">
        <v>2</v>
      </c>
      <c r="R132" s="42"/>
    </row>
    <row r="133" customHeight="1" spans="9:12">
      <c r="I133" s="22">
        <v>130</v>
      </c>
      <c r="J133" s="23" t="s">
        <v>290</v>
      </c>
      <c r="K133" s="29" t="s">
        <v>291</v>
      </c>
      <c r="L133" s="28">
        <v>1</v>
      </c>
    </row>
    <row r="134" customHeight="1" spans="9:12">
      <c r="I134" s="22">
        <v>131</v>
      </c>
      <c r="J134" s="23" t="s">
        <v>292</v>
      </c>
      <c r="K134" s="29" t="s">
        <v>293</v>
      </c>
      <c r="L134" s="28">
        <v>1</v>
      </c>
    </row>
    <row r="135" customHeight="1" spans="9:12">
      <c r="I135" s="22">
        <v>132</v>
      </c>
      <c r="J135" s="23" t="s">
        <v>294</v>
      </c>
      <c r="K135" s="29" t="s">
        <v>295</v>
      </c>
      <c r="L135" s="28">
        <v>0.12</v>
      </c>
    </row>
    <row r="136" customHeight="1" spans="9:12">
      <c r="I136" s="22">
        <v>133</v>
      </c>
      <c r="J136" s="23" t="s">
        <v>296</v>
      </c>
      <c r="K136" s="29" t="s">
        <v>297</v>
      </c>
      <c r="L136" s="28">
        <v>4</v>
      </c>
    </row>
    <row r="137" customHeight="1" spans="9:12">
      <c r="I137" s="22">
        <v>134</v>
      </c>
      <c r="J137" s="23" t="s">
        <v>298</v>
      </c>
      <c r="K137" s="29" t="s">
        <v>299</v>
      </c>
      <c r="L137" s="28">
        <v>1</v>
      </c>
    </row>
    <row r="138" customHeight="1" spans="9:12">
      <c r="I138" s="22">
        <v>135</v>
      </c>
      <c r="J138" s="23" t="s">
        <v>300</v>
      </c>
      <c r="K138" s="29"/>
      <c r="L138" s="28">
        <v>5</v>
      </c>
    </row>
    <row r="139" customHeight="1" spans="9:12">
      <c r="I139" s="22">
        <v>136</v>
      </c>
      <c r="J139" s="23" t="s">
        <v>301</v>
      </c>
      <c r="K139" s="29" t="s">
        <v>302</v>
      </c>
      <c r="L139" s="28">
        <v>1</v>
      </c>
    </row>
    <row r="140" customHeight="1" spans="9:12">
      <c r="I140" s="22">
        <v>137</v>
      </c>
      <c r="J140" s="23" t="s">
        <v>303</v>
      </c>
      <c r="K140" s="29"/>
      <c r="L140" s="28">
        <v>2</v>
      </c>
    </row>
    <row r="141" customHeight="1" spans="9:12">
      <c r="I141" s="22">
        <v>138</v>
      </c>
      <c r="J141" s="23" t="s">
        <v>304</v>
      </c>
      <c r="K141" s="29" t="s">
        <v>305</v>
      </c>
      <c r="L141" s="28" t="s">
        <v>306</v>
      </c>
    </row>
    <row r="142" customHeight="1" spans="9:12">
      <c r="I142" s="22">
        <v>139</v>
      </c>
      <c r="J142" s="23" t="s">
        <v>307</v>
      </c>
      <c r="K142" s="29" t="s">
        <v>308</v>
      </c>
      <c r="L142" s="28">
        <v>1</v>
      </c>
    </row>
    <row r="143" customHeight="1" spans="9:12">
      <c r="I143" s="22">
        <v>140</v>
      </c>
      <c r="J143" s="26" t="s">
        <v>309</v>
      </c>
      <c r="K143" s="29" t="s">
        <v>310</v>
      </c>
      <c r="L143" s="28">
        <v>1</v>
      </c>
    </row>
    <row r="144" customHeight="1" spans="9:12">
      <c r="I144" s="22">
        <v>141</v>
      </c>
      <c r="J144" s="23" t="s">
        <v>311</v>
      </c>
      <c r="K144" s="29" t="s">
        <v>312</v>
      </c>
      <c r="L144" s="28">
        <v>1</v>
      </c>
    </row>
    <row r="145" customHeight="1" spans="9:12">
      <c r="I145" s="22">
        <v>142</v>
      </c>
      <c r="J145" s="23" t="s">
        <v>311</v>
      </c>
      <c r="K145" s="29" t="s">
        <v>313</v>
      </c>
      <c r="L145" s="28">
        <v>1</v>
      </c>
    </row>
    <row r="146" customHeight="1" spans="9:12">
      <c r="I146" s="22">
        <v>143</v>
      </c>
      <c r="J146" s="23" t="s">
        <v>314</v>
      </c>
      <c r="K146" s="29"/>
      <c r="L146" s="28">
        <v>10</v>
      </c>
    </row>
    <row r="147" customHeight="1" spans="9:12">
      <c r="I147" s="22">
        <v>144</v>
      </c>
      <c r="J147" s="23" t="s">
        <v>315</v>
      </c>
      <c r="K147" s="27" t="s">
        <v>316</v>
      </c>
      <c r="L147" s="28">
        <v>1</v>
      </c>
    </row>
    <row r="148" customHeight="1" spans="9:12">
      <c r="I148" s="22">
        <v>145</v>
      </c>
      <c r="J148" s="23" t="s">
        <v>317</v>
      </c>
      <c r="K148" s="29" t="s">
        <v>318</v>
      </c>
      <c r="L148" s="28">
        <v>5</v>
      </c>
    </row>
    <row r="149" customHeight="1" spans="9:12">
      <c r="I149" s="22">
        <v>146</v>
      </c>
      <c r="J149" s="23" t="s">
        <v>319</v>
      </c>
      <c r="K149" s="29" t="s">
        <v>320</v>
      </c>
      <c r="L149" s="28">
        <v>1</v>
      </c>
    </row>
    <row r="150" customHeight="1" spans="9:12">
      <c r="I150" s="22">
        <v>147</v>
      </c>
      <c r="J150" s="23" t="s">
        <v>321</v>
      </c>
      <c r="K150" s="29" t="s">
        <v>322</v>
      </c>
      <c r="L150" s="28">
        <v>1</v>
      </c>
    </row>
    <row r="151" customHeight="1" spans="9:12">
      <c r="I151" s="22">
        <v>148</v>
      </c>
      <c r="J151" s="23" t="s">
        <v>323</v>
      </c>
      <c r="K151" s="25" t="s">
        <v>324</v>
      </c>
      <c r="L151" s="28">
        <v>3</v>
      </c>
    </row>
    <row r="152" customHeight="1" spans="9:12">
      <c r="I152" s="22">
        <v>149</v>
      </c>
      <c r="J152" s="23" t="s">
        <v>323</v>
      </c>
      <c r="K152" s="29" t="s">
        <v>325</v>
      </c>
      <c r="L152" s="28">
        <v>1</v>
      </c>
    </row>
    <row r="153" customHeight="1" spans="9:12">
      <c r="I153" s="22">
        <v>150</v>
      </c>
      <c r="J153" s="23" t="s">
        <v>326</v>
      </c>
      <c r="K153" s="29" t="s">
        <v>327</v>
      </c>
      <c r="L153" s="28">
        <v>1</v>
      </c>
    </row>
    <row r="154" customHeight="1" spans="9:12">
      <c r="I154" s="22">
        <v>151</v>
      </c>
      <c r="J154" s="23" t="s">
        <v>328</v>
      </c>
      <c r="K154" s="25" t="s">
        <v>329</v>
      </c>
      <c r="L154" s="28">
        <v>1</v>
      </c>
    </row>
    <row r="155" customHeight="1" spans="9:12">
      <c r="I155" s="22">
        <v>152</v>
      </c>
      <c r="J155" s="23" t="s">
        <v>330</v>
      </c>
      <c r="K155" s="29" t="s">
        <v>331</v>
      </c>
      <c r="L155" s="28">
        <v>2</v>
      </c>
    </row>
    <row r="156" customHeight="1" spans="9:12">
      <c r="I156" s="22">
        <v>153</v>
      </c>
      <c r="J156" s="23" t="s">
        <v>332</v>
      </c>
      <c r="K156" s="29" t="s">
        <v>333</v>
      </c>
      <c r="L156" s="28">
        <v>0.2</v>
      </c>
    </row>
    <row r="157" customHeight="1" spans="9:12">
      <c r="I157" s="22">
        <v>154</v>
      </c>
      <c r="J157" s="23" t="s">
        <v>334</v>
      </c>
      <c r="K157" s="29" t="s">
        <v>335</v>
      </c>
      <c r="L157" s="28">
        <v>1</v>
      </c>
    </row>
    <row r="158" customHeight="1" spans="9:12">
      <c r="I158" s="22">
        <v>155</v>
      </c>
      <c r="J158" s="23" t="s">
        <v>336</v>
      </c>
      <c r="K158" s="29" t="s">
        <v>337</v>
      </c>
      <c r="L158" s="28">
        <v>1</v>
      </c>
    </row>
    <row r="159" customHeight="1" spans="9:12">
      <c r="I159" s="22">
        <v>156</v>
      </c>
      <c r="J159" s="23" t="s">
        <v>338</v>
      </c>
      <c r="K159" s="29" t="s">
        <v>339</v>
      </c>
      <c r="L159" s="28">
        <v>1</v>
      </c>
    </row>
    <row r="160" customHeight="1" spans="9:12">
      <c r="I160" s="22">
        <v>157</v>
      </c>
      <c r="J160" s="23" t="s">
        <v>340</v>
      </c>
      <c r="K160" s="29" t="s">
        <v>341</v>
      </c>
      <c r="L160" s="28">
        <v>2</v>
      </c>
    </row>
    <row r="161" customHeight="1" spans="9:12">
      <c r="I161" s="22">
        <v>158</v>
      </c>
      <c r="J161" s="23" t="s">
        <v>342</v>
      </c>
      <c r="K161" s="29" t="s">
        <v>343</v>
      </c>
      <c r="L161" s="28">
        <v>1</v>
      </c>
    </row>
    <row r="162" customHeight="1" spans="9:12">
      <c r="I162" s="22">
        <v>159</v>
      </c>
      <c r="J162" s="23" t="s">
        <v>344</v>
      </c>
      <c r="K162" s="29" t="s">
        <v>345</v>
      </c>
      <c r="L162" s="28">
        <v>1</v>
      </c>
    </row>
    <row r="163" customHeight="1" spans="9:12">
      <c r="I163" s="22">
        <v>160</v>
      </c>
      <c r="J163" s="23" t="s">
        <v>346</v>
      </c>
      <c r="K163" s="29" t="s">
        <v>347</v>
      </c>
      <c r="L163" s="28">
        <v>1</v>
      </c>
    </row>
    <row r="164" customHeight="1" spans="9:12">
      <c r="I164" s="22">
        <v>161</v>
      </c>
      <c r="J164" s="23" t="s">
        <v>348</v>
      </c>
      <c r="K164" s="29" t="s">
        <v>349</v>
      </c>
      <c r="L164" s="28">
        <v>1</v>
      </c>
    </row>
    <row r="165" customHeight="1" spans="9:12">
      <c r="I165" s="22">
        <v>162</v>
      </c>
      <c r="J165" s="23" t="s">
        <v>350</v>
      </c>
      <c r="K165" s="29" t="s">
        <v>351</v>
      </c>
      <c r="L165" s="28">
        <v>1</v>
      </c>
    </row>
    <row r="166" customHeight="1" spans="9:12">
      <c r="I166" s="22">
        <v>163</v>
      </c>
      <c r="J166" s="23" t="s">
        <v>352</v>
      </c>
      <c r="K166" s="29" t="s">
        <v>353</v>
      </c>
      <c r="L166" s="28">
        <v>1</v>
      </c>
    </row>
    <row r="167" ht="55" customHeight="1" spans="9:12">
      <c r="I167" s="22">
        <v>164</v>
      </c>
      <c r="J167" s="23" t="s">
        <v>354</v>
      </c>
      <c r="K167" s="27" t="s">
        <v>355</v>
      </c>
      <c r="L167" s="28">
        <v>2</v>
      </c>
    </row>
    <row r="168" ht="58" customHeight="1" spans="9:12">
      <c r="I168" s="22">
        <v>165</v>
      </c>
      <c r="J168" s="23" t="s">
        <v>356</v>
      </c>
      <c r="K168" s="27" t="s">
        <v>357</v>
      </c>
      <c r="L168" s="28">
        <v>1</v>
      </c>
    </row>
    <row r="169" customHeight="1" spans="9:12">
      <c r="I169" s="22">
        <v>166</v>
      </c>
      <c r="J169" s="23" t="s">
        <v>358</v>
      </c>
      <c r="K169" s="27" t="s">
        <v>359</v>
      </c>
      <c r="L169" s="28">
        <v>1</v>
      </c>
    </row>
    <row r="170" customHeight="1" spans="9:12">
      <c r="I170" s="22">
        <v>167</v>
      </c>
      <c r="J170" s="23" t="s">
        <v>360</v>
      </c>
      <c r="K170" s="27" t="s">
        <v>361</v>
      </c>
      <c r="L170" s="28">
        <v>1</v>
      </c>
    </row>
    <row r="171" customHeight="1" spans="9:12">
      <c r="I171" s="22">
        <v>168</v>
      </c>
      <c r="J171" s="23" t="s">
        <v>362</v>
      </c>
      <c r="K171" s="27" t="s">
        <v>363</v>
      </c>
      <c r="L171" s="28">
        <v>2</v>
      </c>
    </row>
    <row r="172" customHeight="1" spans="9:12">
      <c r="I172" s="22">
        <v>169</v>
      </c>
      <c r="J172" s="23" t="s">
        <v>364</v>
      </c>
      <c r="K172" s="27" t="s">
        <v>365</v>
      </c>
      <c r="L172" s="28">
        <v>2</v>
      </c>
    </row>
  </sheetData>
  <sheetProtection insertRows="0" insertColumns="0" deleteColumns="0" deleteRows="0"/>
  <mergeCells count="4">
    <mergeCell ref="A3:B3"/>
    <mergeCell ref="B4:H4"/>
    <mergeCell ref="A1:H2"/>
    <mergeCell ref="I1:L2"/>
  </mergeCells>
  <dataValidations count="1">
    <dataValidation allowBlank="1" showInputMessage="1" showErrorMessage="1" sqref="B5 B13 B24 B33"/>
  </dataValidations>
  <pageMargins left="0.699305555555556" right="0.699305555555556" top="0.75" bottom="0.75" header="0.3" footer="0.3"/>
  <pageSetup paperSize="9" scale="3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Jupiter 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王帅</cp:lastModifiedBy>
  <dcterms:created xsi:type="dcterms:W3CDTF">2021-06-08T05:38:00Z</dcterms:created>
  <dcterms:modified xsi:type="dcterms:W3CDTF">2022-09-27T10:23:51Z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3E23A1A4F288497E8EA8A8208A534509</vt:lpwstr>
  </property>
  <property fmtid="{D5CDD505-2E9C-101B-9397-08002B2CF9AE}" pid="3" name="KSOProductBuildVer">
    <vt:lpwstr>2052-11.1.0.7989</vt:lpwstr>
  </property>
</Properties>
</file>