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OM " sheetId="3" r:id="rId1"/>
  </sheets>
  <definedNames>
    <definedName name="澳规" localSheetId="0">'BOM '!$G$3</definedName>
    <definedName name="澳规">#REF!</definedName>
    <definedName name="巴西规" localSheetId="0">'BOM '!$H$3</definedName>
    <definedName name="巴西规">#REF!</definedName>
    <definedName name="国标" localSheetId="0">'BOM '!$C$3</definedName>
    <definedName name="国标">#REF!</definedName>
    <definedName name="美规" localSheetId="0">'BOM '!$D$3</definedName>
    <definedName name="美规">#REF!</definedName>
    <definedName name="欧规" localSheetId="0">'BOM '!$E$3</definedName>
    <definedName name="欧规">#REF!</definedName>
    <definedName name="日规" localSheetId="0">'BOM '!#REF!</definedName>
    <definedName name="日规">#REF!</definedName>
    <definedName name="英规" localSheetId="0">'BOM '!$F$3</definedName>
    <definedName name="英规">#REF!</definedName>
  </definedNames>
  <calcPr calcId="144525"/>
</workbook>
</file>

<file path=xl/sharedStrings.xml><?xml version="1.0" encoding="utf-8"?>
<sst xmlns="http://schemas.openxmlformats.org/spreadsheetml/2006/main" count="420" uniqueCount="288">
  <si>
    <t>研发专用附表</t>
  </si>
  <si>
    <t>（ MARS  3） BOM</t>
  </si>
  <si>
    <t>成品料号</t>
  </si>
  <si>
    <t>14.0009.100</t>
  </si>
  <si>
    <t>14.0009.101</t>
  </si>
  <si>
    <t>14.0009.104</t>
  </si>
  <si>
    <t>14.0009.102</t>
  </si>
  <si>
    <t>14.0009.103</t>
  </si>
  <si>
    <t>14.0009.106</t>
  </si>
  <si>
    <t>S/N</t>
  </si>
  <si>
    <t>Name</t>
  </si>
  <si>
    <t>Specification</t>
  </si>
  <si>
    <t>Qty</t>
  </si>
  <si>
    <t>取用列</t>
  </si>
  <si>
    <t>不共用物料明细</t>
  </si>
  <si>
    <t>MARS 3 Z-axis connection block</t>
  </si>
  <si>
    <t>Material; aluminum alloy, die-casting, oil-sprayed black
Size; 105*46*55mm</t>
  </si>
  <si>
    <t>料号</t>
  </si>
  <si>
    <t>04.0010.19</t>
  </si>
  <si>
    <t>04.0010.06C</t>
  </si>
  <si>
    <t>04.0010.07B</t>
  </si>
  <si>
    <t>04.0010.08B</t>
  </si>
  <si>
    <t>04.0010.10B</t>
  </si>
  <si>
    <t>04.0010.18</t>
  </si>
  <si>
    <t xml:space="preserve">MARS 3 medium plate </t>
  </si>
  <si>
    <t>Material; aluminum alloy, sandblasted and oxidized purplish red
Size: 225*225*6mm</t>
  </si>
  <si>
    <t>名称</t>
  </si>
  <si>
    <t>A1</t>
  </si>
  <si>
    <t>电源线</t>
  </si>
  <si>
    <t>MARS 3 - Heat sink</t>
  </si>
  <si>
    <t>Copper tube + heat sink aluminum sheet
Refer to the drawings for the details.</t>
  </si>
  <si>
    <t>规格</t>
  </si>
  <si>
    <t>品子尾 三孔 3*0.75平方 长度1m/国标</t>
  </si>
  <si>
    <t>品子尾 三孔 3*0.824平方 长度1.0m/美规</t>
  </si>
  <si>
    <t>品子尾 三孔 3*0.75平方 
长度1.0m/欧规</t>
  </si>
  <si>
    <t>品子尾 三孔 3*0.75平方 
长度1.0m/英规</t>
  </si>
  <si>
    <t>品子尾 三孔 3*0.75平方 
长度1.0m/澳规</t>
  </si>
  <si>
    <t>品子尾 三孔 3*0.75平方  长度1.0m/巴西规</t>
  </si>
  <si>
    <t>MARS 3 - Build platform board</t>
  </si>
  <si>
    <t xml:space="preserve">Material: Aluminum alloy, sandblasted construction surface, sandblasted and oxidized black for non-construction surface. Size: 150*95.6*10mm
</t>
  </si>
  <si>
    <t>数量</t>
  </si>
  <si>
    <t>MARS 3 - Line rail fixing plate</t>
  </si>
  <si>
    <t>Aluminum profile+oxidized black</t>
  </si>
  <si>
    <t>11.0001.129</t>
  </si>
  <si>
    <t>11.0001.118</t>
  </si>
  <si>
    <t>MARS 3 - Plate</t>
  </si>
  <si>
    <t>Die-cast, oil-sprayed black</t>
  </si>
  <si>
    <t>MARS 3 国标铭牌标贴</t>
  </si>
  <si>
    <t>MARS 3 铭牌标贴</t>
  </si>
  <si>
    <t>304 stainless steel stud</t>
  </si>
  <si>
    <t>M8*30 double thread
The length is 12mm</t>
  </si>
  <si>
    <t>尺寸：79.8*54.8mm</t>
  </si>
  <si>
    <t>LCD1260-A1 card</t>
  </si>
  <si>
    <t>Refer to the drawings for the details.</t>
  </si>
  <si>
    <t>Spring 0.8*12*35</t>
  </si>
  <si>
    <t>Stainless steel wire diameter: 0.8
  Outer diameter: 12 height: 35</t>
  </si>
  <si>
    <t>11.0001.128</t>
  </si>
  <si>
    <t>11.0001.113</t>
  </si>
  <si>
    <t>11.0001.114</t>
  </si>
  <si>
    <t>11.0001.115</t>
  </si>
  <si>
    <t>11.0001.116</t>
  </si>
  <si>
    <t>11.0001.130</t>
  </si>
  <si>
    <t>MARS - Five-star handle</t>
  </si>
  <si>
    <t xml:space="preserve">Handle injection screw M10*17 screw extension length 17mm screw nickel plating treatment
</t>
  </si>
  <si>
    <t>MARS 3 国标标签</t>
  </si>
  <si>
    <t>MARS 3 美规标签</t>
  </si>
  <si>
    <t>MARS 3 欧规标签</t>
  </si>
  <si>
    <t>MARS 3 英规标签</t>
  </si>
  <si>
    <t>MARS 3 澳规标签</t>
  </si>
  <si>
    <t>MARS 3 巴西标签</t>
  </si>
  <si>
    <t>PTZ ball</t>
  </si>
  <si>
    <t>15*M8*15</t>
  </si>
  <si>
    <t>直径18mm 80g不干胶哑膜</t>
  </si>
  <si>
    <t>MARS 3 - Lower pressure plate of resin tank</t>
  </si>
  <si>
    <t>Material: SPCC, electrophoretic black
Size: 186.5*135*2.5mm</t>
  </si>
  <si>
    <t>C3</t>
  </si>
  <si>
    <t>C4</t>
  </si>
  <si>
    <t>C5</t>
  </si>
  <si>
    <t>C6</t>
  </si>
  <si>
    <t>MARS 3 - Upper pressure plate of resin tank</t>
  </si>
  <si>
    <t>D1</t>
  </si>
  <si>
    <t>D2</t>
  </si>
  <si>
    <t>D3</t>
  </si>
  <si>
    <t>D4</t>
  </si>
  <si>
    <t>D5</t>
  </si>
  <si>
    <t>D6</t>
  </si>
  <si>
    <t>MARS 3 - C2 mainboard bracket</t>
  </si>
  <si>
    <t>Material: ABS, black
Size: 135*16*11mm</t>
  </si>
  <si>
    <t>MARS 3 - Lens pressure plate</t>
  </si>
  <si>
    <t>Material: SPCC, electrophoretic black
Size: 89.2*79.2*1mm</t>
  </si>
  <si>
    <t>MARS 2 series - Limit Switch Baffle</t>
  </si>
  <si>
    <t>spcc T=1.5mm</t>
  </si>
  <si>
    <t>MARS 3 - Base</t>
  </si>
  <si>
    <t>Material: ABS, black
Size; 227*227*19mm</t>
  </si>
  <si>
    <t>E1</t>
  </si>
  <si>
    <t>E2</t>
  </si>
  <si>
    <t>E3</t>
  </si>
  <si>
    <t>E4</t>
  </si>
  <si>
    <t>E5</t>
  </si>
  <si>
    <t>E6</t>
  </si>
  <si>
    <t>MARS 3 - Shell</t>
  </si>
  <si>
    <t>Material: ABS, black
Size: 227*227*135.5mm</t>
  </si>
  <si>
    <t>MARS 3 - Back cover</t>
  </si>
  <si>
    <t>Material: ABS, black
Size: 164.8*118*10mm</t>
  </si>
  <si>
    <t>MARS 3 - 3.5 inch screen bracket</t>
  </si>
  <si>
    <t>Material: ABS, black
Size: 93.6*76.5*3.9mm</t>
  </si>
  <si>
    <t>MARS 3 - Button cap</t>
  </si>
  <si>
    <t>Material: ABS, black
Size: φ15.8*6.5mm</t>
  </si>
  <si>
    <t>F1</t>
  </si>
  <si>
    <t>F2</t>
  </si>
  <si>
    <t>F3</t>
  </si>
  <si>
    <t>F4</t>
  </si>
  <si>
    <t>F5</t>
  </si>
  <si>
    <t>F6</t>
  </si>
  <si>
    <t>MARS 3 - Lens Hood</t>
  </si>
  <si>
    <t>Material: ABS, black
Size: 136*101*90mm</t>
  </si>
  <si>
    <t>MARS 3 - Resin tank</t>
  </si>
  <si>
    <t>Material; aluminum alloy, die-casting, oil-sprayed black
Size; 209*140*32.8mm</t>
  </si>
  <si>
    <t>MARS 3 - Lens holder</t>
  </si>
  <si>
    <t>Material: ABS, black
Size: 90*80*22mm</t>
  </si>
  <si>
    <t>MARS 2 series - Z-axis baffle</t>
  </si>
  <si>
    <t>Plastic, black, surface sunburning treatment</t>
  </si>
  <si>
    <t>G1</t>
  </si>
  <si>
    <t>G2</t>
  </si>
  <si>
    <t>G3</t>
  </si>
  <si>
    <t>G4</t>
  </si>
  <si>
    <t>G5</t>
  </si>
  <si>
    <t>G6</t>
  </si>
  <si>
    <t>MARS 3 - Cover</t>
  </si>
  <si>
    <t>Material: PC, red, unmodified
Size: 227*227*284mm</t>
  </si>
  <si>
    <t>MARS 3 - Silicone Gasket</t>
  </si>
  <si>
    <t>Black silicone 89.2*79.2*1mm</t>
  </si>
  <si>
    <t>MARS 3 - PVC surface sticker</t>
  </si>
  <si>
    <t>Material: PVC, black highlight
Size: 110.4*106.9*0.5mm</t>
  </si>
  <si>
    <t>MARS 3 - Linear rail + slider</t>
  </si>
  <si>
    <t>BGW15CA full length 242mm</t>
  </si>
  <si>
    <t>MARS 3 - Screw motor</t>
  </si>
  <si>
    <t>42HD6039-02 Motor, length 265</t>
  </si>
  <si>
    <t>MARS 3 - Motor cable</t>
  </si>
  <si>
    <t>4pin cable ph2.0 6p+ph2.54 4p cable 100mm</t>
  </si>
  <si>
    <t xml:space="preserve">MARS pro - Plastic clearance nut </t>
  </si>
  <si>
    <t>POM material total length 25mm with spring</t>
  </si>
  <si>
    <t>Damping pad</t>
  </si>
  <si>
    <t>42 stepper motor damping pad</t>
  </si>
  <si>
    <t xml:space="preserve">MARS 2 series - Upper shell of photoelectric limit switch </t>
  </si>
  <si>
    <t xml:space="preserve"> Texture treatment of PC surface</t>
  </si>
  <si>
    <t>MARS 2 series - Lower shell of photoelectric limit switch</t>
  </si>
  <si>
    <t>Texture treatment of PC surface</t>
  </si>
  <si>
    <t>MARS 3 series- Limit switch cable</t>
  </si>
  <si>
    <t>3pin line ph2.54+ph2.54 3pin line
Length 120mm 1007 26 OD1.3</t>
  </si>
  <si>
    <t>MARS 2 series - Photoelectric limit switch PCB</t>
  </si>
  <si>
    <t>PCB module</t>
  </si>
  <si>
    <t>MARS 3 - Mainboard</t>
  </si>
  <si>
    <t>C2 6.6 inch 4K driver board</t>
  </si>
  <si>
    <t>KF terminal:  green</t>
  </si>
  <si>
    <t>2P pitch 5.08</t>
  </si>
  <si>
    <t>MARS 3 - PCB-power</t>
  </si>
  <si>
    <t>MARS 3 - Touch screen</t>
  </si>
  <si>
    <t>3.5 inch screen</t>
  </si>
  <si>
    <t>MARS 3 - Parallel cable of touch screen</t>
  </si>
  <si>
    <t>Same direction length 350mm 40pin</t>
  </si>
  <si>
    <t>MARS 3 -Constant-current module</t>
  </si>
  <si>
    <t>Step-down constant current decompression from 24V to 18.5V</t>
  </si>
  <si>
    <t>MARS 3 - Light board</t>
  </si>
  <si>
    <t>6*6 36 core + copper plate</t>
  </si>
  <si>
    <t>DC socket</t>
  </si>
  <si>
    <t>5.5*2.5</t>
  </si>
  <si>
    <t>MARS 3 -The connection wire from DC to front control board</t>
  </si>
  <si>
    <t>Full length 300mm 0.75RV VH3.96 rubber shell</t>
  </si>
  <si>
    <t>MARS 3 - The connection  wire from the front PCB to the mainboard control board</t>
  </si>
  <si>
    <t>Full length 250mm 0.75RV VH3.96 rubber shell</t>
  </si>
  <si>
    <t xml:space="preserve">MARS 3 -  The connecting wire from LED light board to constant-current module </t>
  </si>
  <si>
    <t>Full length 250mm 0.75RV VH3.96 rubber shell (white and black wire; white is positive poles , black is negative poles)</t>
  </si>
  <si>
    <t>MARS 3 - The connecting wire from the constant-current module to the mainboard control board</t>
  </si>
  <si>
    <t>Full length: 150mm 0.75RV VH3.96 rubber shell</t>
  </si>
  <si>
    <t>MARS 3 - Cooling fan</t>
  </si>
  <si>
    <t>4515 cable length 80mm, speed 6000r with 2pin XH2.54 terminal</t>
  </si>
  <si>
    <t>Left Angle - USB adapter cable</t>
  </si>
  <si>
    <t>Full length 250mm</t>
  </si>
  <si>
    <t>MARS 3 - Adapter</t>
  </si>
  <si>
    <t>Pinzi tail 24v 3A</t>
  </si>
  <si>
    <t>Power cable</t>
  </si>
  <si>
    <t>MARS 3 - Mono LCD screen</t>
  </si>
  <si>
    <t>6.6 inch</t>
  </si>
  <si>
    <t>MARS 3 - LCD screen cable</t>
  </si>
  <si>
    <t>Full length: 80mm, impedance: 100 ohm</t>
  </si>
  <si>
    <t>MARS 3 - Lens</t>
  </si>
  <si>
    <t>Size: 85.5*74.5*33mm</t>
  </si>
  <si>
    <t>MARS 3 - Glass</t>
  </si>
  <si>
    <t>Ultra-white glass 
Size: 154.36*99.1*2mm (actual thickness: 1.9mm)</t>
  </si>
  <si>
    <t>MARS 3 - Screen protector</t>
  </si>
  <si>
    <t>Size: 176*120*0.06mm with peelable sticker</t>
  </si>
  <si>
    <t>MARS 3 - Protective film of resin tank</t>
  </si>
  <si>
    <t>Size: 164.7*108.6*0.06mm with peelable sticker</t>
  </si>
  <si>
    <t>MARS 3 - Screen fixing tape</t>
  </si>
  <si>
    <t>Size: 164.4*110.1*0.08mm</t>
  </si>
  <si>
    <t>MARS 3 - Double-sided tape</t>
  </si>
  <si>
    <t>Double-sided adhesive black 153*1.8*0.1mm</t>
  </si>
  <si>
    <t>Double-sided adhesive black 93*1.8*0.1mm</t>
  </si>
  <si>
    <t>6.6 inch FEP release film V2.0 outsourcing semi-finished products</t>
  </si>
  <si>
    <t>Thermal mud</t>
  </si>
  <si>
    <t>0.3ML</t>
  </si>
  <si>
    <t>PE bag</t>
  </si>
  <si>
    <t>Size: (24+25)*48cm (inner sleeve)</t>
  </si>
  <si>
    <t>(23+20)*75cm/material PE+ cable tie</t>
  </si>
  <si>
    <t>MARS 3 - packaging box</t>
  </si>
  <si>
    <t>External dimension: 193*193*55mm
Material K3K 140"</t>
  </si>
  <si>
    <t>Gloves</t>
  </si>
  <si>
    <t>Large Latex gloves</t>
  </si>
  <si>
    <t>2双</t>
  </si>
  <si>
    <t>Black plastic shovel</t>
  </si>
  <si>
    <t>Flying Leopard Angled Putty Knife 1.5 width</t>
  </si>
  <si>
    <r>
      <rPr>
        <sz val="11"/>
        <color theme="1"/>
        <rFont val="微软雅黑"/>
        <charset val="134"/>
      </rPr>
      <t>Please be sure to buy the oblique mouth,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134"/>
      </rPr>
      <t>otherwise it cannot be used</t>
    </r>
  </si>
  <si>
    <t>Hexagonal Ball End Wrench</t>
  </si>
  <si>
    <t>M5 length 90 S2 alloy excluding shank diameter</t>
  </si>
  <si>
    <t>Allen wrench</t>
  </si>
  <si>
    <t>M3 full length 91mm, length error ±5mm S2 alloy</t>
  </si>
  <si>
    <t>M2.5 total length 101.5mm, length error ±5mm s2 alloy steel</t>
  </si>
  <si>
    <t>M2 full length 83 S2 alloy steel nickel plated</t>
  </si>
  <si>
    <t>Paper funnel</t>
  </si>
  <si>
    <t>Facial Mask</t>
  </si>
  <si>
    <t>Cutting pliers</t>
  </si>
  <si>
    <t>Length 130 width 76</t>
  </si>
  <si>
    <t>U Disk</t>
  </si>
  <si>
    <t>4G</t>
  </si>
  <si>
    <t>ST straight grain handle</t>
  </si>
  <si>
    <t>M4*40</t>
  </si>
  <si>
    <t>Self-sealing pocket</t>
  </si>
  <si>
    <t>100*150mm</t>
  </si>
  <si>
    <t>MARS3 Slicing Software</t>
  </si>
  <si>
    <t>chitubox</t>
  </si>
  <si>
    <t>Acetate tape</t>
  </si>
  <si>
    <t>Width 10mm, use length 0.038m, black (adhesive tape length 30m/roll)</t>
  </si>
  <si>
    <t>0.038m</t>
  </si>
  <si>
    <t>Hexagon socket head tapping screw</t>
  </si>
  <si>
    <t>M3*8 carbon steel hardened, black zinc-plated salt spray 24H</t>
  </si>
  <si>
    <t>Cup Head Hexagon Screw</t>
  </si>
  <si>
    <t>M3*6 carbon steel hardened, black zinc plated, salt spray test 24h</t>
  </si>
  <si>
    <t>Double pass copper pillar</t>
  </si>
  <si>
    <t>M3*10 salt spray 24H</t>
  </si>
  <si>
    <t>Flat head hexagon socket screw</t>
  </si>
  <si>
    <t>M3*5 stainless steel 304 silver salt spray 24H</t>
  </si>
  <si>
    <t>Round head hexagon socket self-tapping screws</t>
  </si>
  <si>
    <t>M3*12 carbon steel hardened, black zinc-plated salt spray 24H</t>
  </si>
  <si>
    <t>MARS-pro Phillips round head self-tapping screws</t>
  </si>
  <si>
    <t>M3*12 carbon steel hardened black zinc-plated salt spray 24H</t>
  </si>
  <si>
    <t>Socket head cap screw</t>
  </si>
  <si>
    <t>M4*14 carbon steel hardened, black zinc-plated salt spray 24H</t>
  </si>
  <si>
    <t>M6*10 stainless steel 304 silver salt spray 24H</t>
  </si>
  <si>
    <t xml:space="preserve">Set screw </t>
  </si>
  <si>
    <t>M3*8 stainless steel 304 silver Kana glue, salt spray 24H</t>
  </si>
  <si>
    <t>M4*12 stainless steel 304 silver salt spray 24H</t>
  </si>
  <si>
    <t>M4*10 carbon steel hardened, black zinc-plated salt spray 24H</t>
  </si>
  <si>
    <t>Phillips round head self-tapping screws</t>
  </si>
  <si>
    <t>M3*22 carbon steel hardened, black zinc-plated salt spray 24H</t>
  </si>
  <si>
    <t>Flat head Hexagon socket screw</t>
  </si>
  <si>
    <t>M3 lock nut</t>
  </si>
  <si>
    <t>M3 carbon steel hardened, black zinc-plated salt spray test 24h</t>
  </si>
  <si>
    <t>M3*5 carbon steel hardened, black zinc-plated salt spray test 24h</t>
  </si>
  <si>
    <t>3D Printer Fragile Warning Label</t>
  </si>
  <si>
    <t>MARS 3 - Carton</t>
  </si>
  <si>
    <t>External size: 56.5*27*28.5cm Material S=S EB pit</t>
  </si>
  <si>
    <t>MARS 3 -Transit cases </t>
  </si>
  <si>
    <t>Outer size: 58*55.5*31cm material A=A 100 reinforced</t>
  </si>
  <si>
    <t>MARS 3 - Pearl cotton</t>
  </si>
  <si>
    <t>Size: 55.5*26.5*2.3cm</t>
  </si>
  <si>
    <t>MARS 3 - Pearl cotton side panels</t>
  </si>
  <si>
    <t>Size: 55.5*23*2.3cm</t>
  </si>
  <si>
    <t>MARS 3 - Pearl cotton front</t>
  </si>
  <si>
    <t>Size: 22.7*22.7*2.3cm</t>
  </si>
  <si>
    <t>MARS 3 -Pearl cotton 1</t>
  </si>
  <si>
    <t>Size: 22.8*11*2.4cm</t>
  </si>
  <si>
    <t>MARS 3 - Pearl cotton 2</t>
  </si>
  <si>
    <t>Size: 22.7*5.8*2.4cm</t>
  </si>
  <si>
    <t>MARS 3 - Pearl Cotton Profile-up</t>
  </si>
  <si>
    <t>Size: 16*15.8*17.3cm</t>
  </si>
  <si>
    <t>MARS 3 - Pearl Cotton Profile-down</t>
  </si>
  <si>
    <t>Size: 21*20.5*11.2cm</t>
  </si>
  <si>
    <t>MARS 3 - Manual</t>
  </si>
  <si>
    <t>Size: 150*150mm</t>
  </si>
  <si>
    <t>Heat-shrink tubing</t>
  </si>
  <si>
    <t>Inner diameter φ4*20mm</t>
  </si>
  <si>
    <t>Chitubox pro -  key card</t>
  </si>
  <si>
    <t>Card size: 85.6*53.98mm+key comparison code </t>
  </si>
  <si>
    <t>Mars 3 NamePlate Sticker</t>
  </si>
  <si>
    <t>size：79.8*54.8mm</t>
  </si>
  <si>
    <t>Mars 3 American Standard Sticker</t>
  </si>
  <si>
    <t>Diameter：18mm  80g Sticker labels with Matte lamination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</si>
</sst>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20"/>
      <color theme="1"/>
      <name val="微软雅黑"/>
      <charset val="134"/>
    </font>
    <font>
      <sz val="11"/>
      <color rgb="FF202124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NumberFormat="1" applyFont="1" applyFill="1" applyAlignment="1" applyProtection="1">
      <alignment horizontal="center" vertical="center"/>
      <protection locked="0"/>
    </xf>
    <xf numFmtId="1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10" fontId="3" fillId="0" borderId="1" xfId="0" applyNumberFormat="1" applyFont="1" applyFill="1" applyBorder="1" applyAlignment="1" applyProtection="1">
      <alignment horizontal="center" vertical="center"/>
      <protection locked="0"/>
    </xf>
    <xf numFmtId="1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53</xdr:row>
      <xdr:rowOff>19050</xdr:rowOff>
    </xdr:from>
    <xdr:to>
      <xdr:col>10</xdr:col>
      <xdr:colOff>409575</xdr:colOff>
      <xdr:row>53</xdr:row>
      <xdr:rowOff>343535</xdr:rowOff>
    </xdr:to>
    <xdr:sp>
      <xdr:nvSpPr>
        <xdr:cNvPr id="112" name="图片 4" descr="接线图-正面"/>
        <xdr:cNvSpPr>
          <a:spLocks noChangeAspect="1"/>
        </xdr:cNvSpPr>
      </xdr:nvSpPr>
      <xdr:spPr>
        <a:xfrm>
          <a:off x="3981450" y="25457150"/>
          <a:ext cx="409575" cy="3244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580390</xdr:colOff>
      <xdr:row>56</xdr:row>
      <xdr:rowOff>324485</xdr:rowOff>
    </xdr:to>
    <xdr:sp>
      <xdr:nvSpPr>
        <xdr:cNvPr id="113" name="图片 5" descr="339f87de03b6f9e2fd81496bddc3813"/>
        <xdr:cNvSpPr>
          <a:spLocks noChangeAspect="1"/>
        </xdr:cNvSpPr>
      </xdr:nvSpPr>
      <xdr:spPr>
        <a:xfrm rot="-5400000">
          <a:off x="4109085" y="26647140"/>
          <a:ext cx="324485" cy="5803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82</xdr:row>
      <xdr:rowOff>8255</xdr:rowOff>
    </xdr:from>
    <xdr:to>
      <xdr:col>10</xdr:col>
      <xdr:colOff>418465</xdr:colOff>
      <xdr:row>82</xdr:row>
      <xdr:rowOff>361315</xdr:rowOff>
    </xdr:to>
    <xdr:sp>
      <xdr:nvSpPr>
        <xdr:cNvPr id="122" name="图片 3" descr="7b1e5941e48d0f0b4142e986ce83c000_TB2g7.Ji8DH8KJjSspnXXbNAVXa_!!2200427355"/>
        <xdr:cNvSpPr>
          <a:spLocks noChangeAspect="1"/>
        </xdr:cNvSpPr>
      </xdr:nvSpPr>
      <xdr:spPr>
        <a:xfrm flipV="1">
          <a:off x="3981450" y="38373685"/>
          <a:ext cx="418465" cy="3530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418465</xdr:colOff>
      <xdr:row>92</xdr:row>
      <xdr:rowOff>285750</xdr:rowOff>
    </xdr:to>
    <xdr:sp>
      <xdr:nvSpPr>
        <xdr:cNvPr id="123" name="图片 17" descr="f6b48c209099b4602cfe2c377a665feb_O1CN011T08wheG9sTkDdY_!!107432319"/>
        <xdr:cNvSpPr>
          <a:spLocks noChangeAspect="1"/>
        </xdr:cNvSpPr>
      </xdr:nvSpPr>
      <xdr:spPr>
        <a:xfrm>
          <a:off x="3981450" y="43813730"/>
          <a:ext cx="418465" cy="285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92</xdr:row>
      <xdr:rowOff>123825</xdr:rowOff>
    </xdr:from>
    <xdr:to>
      <xdr:col>10</xdr:col>
      <xdr:colOff>600075</xdr:colOff>
      <xdr:row>92</xdr:row>
      <xdr:rowOff>428625</xdr:rowOff>
    </xdr:to>
    <xdr:sp>
      <xdr:nvSpPr>
        <xdr:cNvPr id="124" name="图片 24" descr="839af9981d7fb6b3aaa7ea26387a2ed0_TB2z6XoaFOWBuNjy0FiXXXFxVXa_!!2585581071"/>
        <xdr:cNvSpPr>
          <a:spLocks noChangeAspect="1"/>
        </xdr:cNvSpPr>
      </xdr:nvSpPr>
      <xdr:spPr>
        <a:xfrm>
          <a:off x="3981450" y="43937555"/>
          <a:ext cx="60007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600075</xdr:colOff>
      <xdr:row>92</xdr:row>
      <xdr:rowOff>304800</xdr:rowOff>
    </xdr:to>
    <xdr:sp>
      <xdr:nvSpPr>
        <xdr:cNvPr id="125" name="图片 25" descr="839af9981d7fb6b3aaa7ea26387a2ed0_TB2z6XoaFOWBuNjy0FiXXXFxVXa_!!2585581071"/>
        <xdr:cNvSpPr>
          <a:spLocks noChangeAspect="1"/>
        </xdr:cNvSpPr>
      </xdr:nvSpPr>
      <xdr:spPr>
        <a:xfrm>
          <a:off x="3981450" y="43813730"/>
          <a:ext cx="600075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295275</xdr:colOff>
      <xdr:row>35</xdr:row>
      <xdr:rowOff>314325</xdr:rowOff>
    </xdr:to>
    <xdr:sp>
      <xdr:nvSpPr>
        <xdr:cNvPr id="148" name="图片 26" descr="5b91a061711f300ffcd83b6176d8ac07_TB2H6yMebsrBKNjSZFpXXcXhFXa_!!1994176554"/>
        <xdr:cNvSpPr>
          <a:spLocks noChangeAspect="1"/>
        </xdr:cNvSpPr>
      </xdr:nvSpPr>
      <xdr:spPr>
        <a:xfrm>
          <a:off x="3981450" y="17124045"/>
          <a:ext cx="295275" cy="3143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415925</xdr:colOff>
      <xdr:row>93</xdr:row>
      <xdr:rowOff>281305</xdr:rowOff>
    </xdr:to>
    <xdr:sp>
      <xdr:nvSpPr>
        <xdr:cNvPr id="156" name="图片 17" descr="f6b48c209099b4602cfe2c377a665feb_O1CN011T08wheG9sTkDdY_!!107432319"/>
        <xdr:cNvSpPr>
          <a:spLocks noChangeAspect="1"/>
        </xdr:cNvSpPr>
      </xdr:nvSpPr>
      <xdr:spPr>
        <a:xfrm>
          <a:off x="3981450" y="44259500"/>
          <a:ext cx="415925" cy="2813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600075</xdr:colOff>
      <xdr:row>93</xdr:row>
      <xdr:rowOff>306705</xdr:rowOff>
    </xdr:to>
    <xdr:sp>
      <xdr:nvSpPr>
        <xdr:cNvPr id="160" name="图片 25" descr="839af9981d7fb6b3aaa7ea26387a2ed0_TB2z6XoaFOWBuNjy0FiXXXFxVXa_!!2585581071"/>
        <xdr:cNvSpPr>
          <a:spLocks noChangeAspect="1"/>
        </xdr:cNvSpPr>
      </xdr:nvSpPr>
      <xdr:spPr>
        <a:xfrm>
          <a:off x="3981450" y="44259500"/>
          <a:ext cx="60007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94</xdr:row>
      <xdr:rowOff>44450</xdr:rowOff>
    </xdr:from>
    <xdr:to>
      <xdr:col>10</xdr:col>
      <xdr:colOff>598805</xdr:colOff>
      <xdr:row>94</xdr:row>
      <xdr:rowOff>351155</xdr:rowOff>
    </xdr:to>
    <xdr:sp>
      <xdr:nvSpPr>
        <xdr:cNvPr id="162" name="图片 24" descr="839af9981d7fb6b3aaa7ea26387a2ed0_TB2z6XoaFOWBuNjy0FiXXXFxVXa_!!2585581071"/>
        <xdr:cNvSpPr>
          <a:spLocks noChangeAspect="1"/>
        </xdr:cNvSpPr>
      </xdr:nvSpPr>
      <xdr:spPr>
        <a:xfrm>
          <a:off x="3981450" y="44749720"/>
          <a:ext cx="598805" cy="3067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467360</xdr:colOff>
      <xdr:row>88</xdr:row>
      <xdr:rowOff>248285</xdr:rowOff>
    </xdr:to>
    <xdr:sp>
      <xdr:nvSpPr>
        <xdr:cNvPr id="173" name="图片 23" descr="b4954e8151f4865143d63a870acd2852_TB2mkm2qVXXXXa3XpXXXXXXXXXX_!!2907039291"/>
        <xdr:cNvSpPr>
          <a:spLocks noChangeAspect="1"/>
        </xdr:cNvSpPr>
      </xdr:nvSpPr>
      <xdr:spPr>
        <a:xfrm>
          <a:off x="3981450" y="41421050"/>
          <a:ext cx="467360" cy="248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408940</xdr:colOff>
      <xdr:row>56</xdr:row>
      <xdr:rowOff>323850</xdr:rowOff>
    </xdr:to>
    <xdr:sp>
      <xdr:nvSpPr>
        <xdr:cNvPr id="177" name="图片 4" descr="接线图-正面"/>
        <xdr:cNvSpPr>
          <a:spLocks noChangeAspect="1"/>
        </xdr:cNvSpPr>
      </xdr:nvSpPr>
      <xdr:spPr>
        <a:xfrm>
          <a:off x="3981450" y="26775410"/>
          <a:ext cx="408940" cy="323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419100</xdr:colOff>
      <xdr:row>96</xdr:row>
      <xdr:rowOff>285750</xdr:rowOff>
    </xdr:to>
    <xdr:sp>
      <xdr:nvSpPr>
        <xdr:cNvPr id="188" name="图片 17" descr="f6b48c209099b4602cfe2c377a665feb_O1CN011T08wheG9sTkDdY_!!107432319"/>
        <xdr:cNvSpPr>
          <a:spLocks noChangeAspect="1"/>
        </xdr:cNvSpPr>
      </xdr:nvSpPr>
      <xdr:spPr>
        <a:xfrm>
          <a:off x="3981450" y="45596810"/>
          <a:ext cx="419100" cy="285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466725</xdr:colOff>
      <xdr:row>95</xdr:row>
      <xdr:rowOff>247015</xdr:rowOff>
    </xdr:to>
    <xdr:sp>
      <xdr:nvSpPr>
        <xdr:cNvPr id="190" name="图片 23" descr="b4954e8151f4865143d63a870acd2852_TB2mkm2qVXXXXa3XpXXXXXXXXXX_!!2907039291"/>
        <xdr:cNvSpPr>
          <a:spLocks noChangeAspect="1"/>
        </xdr:cNvSpPr>
      </xdr:nvSpPr>
      <xdr:spPr>
        <a:xfrm>
          <a:off x="3981450" y="45151040"/>
          <a:ext cx="466725" cy="2470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408940</xdr:colOff>
      <xdr:row>69</xdr:row>
      <xdr:rowOff>323850</xdr:rowOff>
    </xdr:to>
    <xdr:sp>
      <xdr:nvSpPr>
        <xdr:cNvPr id="222" name="图片 4" descr="接线图-正面"/>
        <xdr:cNvSpPr>
          <a:spLocks noChangeAspect="1"/>
        </xdr:cNvSpPr>
      </xdr:nvSpPr>
      <xdr:spPr>
        <a:xfrm>
          <a:off x="504825" y="32570420"/>
          <a:ext cx="408940" cy="323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408940</xdr:colOff>
      <xdr:row>69</xdr:row>
      <xdr:rowOff>323850</xdr:rowOff>
    </xdr:to>
    <xdr:sp>
      <xdr:nvSpPr>
        <xdr:cNvPr id="223" name="图片 4" descr="接线图-正面"/>
        <xdr:cNvSpPr>
          <a:spLocks noChangeAspect="1"/>
        </xdr:cNvSpPr>
      </xdr:nvSpPr>
      <xdr:spPr>
        <a:xfrm>
          <a:off x="3981450" y="32570420"/>
          <a:ext cx="408940" cy="323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600710</xdr:colOff>
      <xdr:row>92</xdr:row>
      <xdr:rowOff>304800</xdr:rowOff>
    </xdr:to>
    <xdr:sp>
      <xdr:nvSpPr>
        <xdr:cNvPr id="8" name="图片 25" descr="839af9981d7fb6b3aaa7ea26387a2ed0_TB2z6XoaFOWBuNjy0FiXXXFxVXa_!!2585581071"/>
        <xdr:cNvSpPr>
          <a:spLocks noChangeAspect="1"/>
        </xdr:cNvSpPr>
      </xdr:nvSpPr>
      <xdr:spPr>
        <a:xfrm>
          <a:off x="3981450" y="43813730"/>
          <a:ext cx="600710" cy="304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69</xdr:row>
      <xdr:rowOff>0</xdr:rowOff>
    </xdr:from>
    <xdr:to>
      <xdr:col>8</xdr:col>
      <xdr:colOff>408940</xdr:colOff>
      <xdr:row>69</xdr:row>
      <xdr:rowOff>323850</xdr:rowOff>
    </xdr:to>
    <xdr:sp>
      <xdr:nvSpPr>
        <xdr:cNvPr id="2" name="图片 4" descr="接线图-正面"/>
        <xdr:cNvSpPr>
          <a:spLocks noChangeAspect="1"/>
        </xdr:cNvSpPr>
      </xdr:nvSpPr>
      <xdr:spPr>
        <a:xfrm>
          <a:off x="0" y="32570420"/>
          <a:ext cx="408940" cy="3238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L117"/>
  <sheetViews>
    <sheetView showGridLines="0" tabSelected="1" zoomScale="115" zoomScaleNormal="115" workbookViewId="0">
      <pane ySplit="3" topLeftCell="A4" activePane="bottomLeft" state="frozen"/>
      <selection/>
      <selection pane="bottomLeft" activeCell="N2" sqref="N2"/>
    </sheetView>
  </sheetViews>
  <sheetFormatPr defaultColWidth="9" defaultRowHeight="35.1" customHeight="1"/>
  <cols>
    <col min="1" max="1" width="12.625" style="4" hidden="1" customWidth="1" outlineLevel="1"/>
    <col min="2" max="2" width="14.375" style="5" hidden="1" customWidth="1" outlineLevel="1"/>
    <col min="3" max="5" width="12.625" style="5" hidden="1" customWidth="1" outlineLevel="1"/>
    <col min="6" max="6" width="31.625" style="5" hidden="1" customWidth="1" outlineLevel="1"/>
    <col min="7" max="7" width="46" style="5" hidden="1" customWidth="1" outlineLevel="1"/>
    <col min="8" max="8" width="54" style="5" hidden="1" customWidth="1" outlineLevel="1"/>
    <col min="9" max="9" width="6.625" style="6" customWidth="1" collapsed="1"/>
    <col min="10" max="10" width="45.625" style="6" customWidth="1"/>
    <col min="11" max="11" width="45.625" style="7" customWidth="1"/>
    <col min="12" max="12" width="8.25" style="8" customWidth="1"/>
    <col min="13" max="16384" width="9" style="9"/>
  </cols>
  <sheetData>
    <row r="1" s="1" customFormat="1" customHeight="1" spans="1:12">
      <c r="A1" s="10" t="s">
        <v>0</v>
      </c>
      <c r="B1" s="11"/>
      <c r="C1" s="11"/>
      <c r="D1" s="11"/>
      <c r="E1" s="11"/>
      <c r="F1" s="11"/>
      <c r="G1" s="11"/>
      <c r="H1" s="11"/>
      <c r="I1" s="19" t="s">
        <v>1</v>
      </c>
      <c r="J1" s="19"/>
      <c r="K1" s="19"/>
      <c r="L1" s="19"/>
    </row>
    <row r="2" s="1" customFormat="1" customHeight="1" spans="1:12">
      <c r="A2" s="11"/>
      <c r="B2" s="11"/>
      <c r="C2" s="11"/>
      <c r="D2" s="11"/>
      <c r="E2" s="11"/>
      <c r="F2" s="11"/>
      <c r="G2" s="11"/>
      <c r="H2" s="11"/>
      <c r="I2" s="19"/>
      <c r="J2" s="19"/>
      <c r="K2" s="19"/>
      <c r="L2" s="19"/>
    </row>
    <row r="3" s="1" customFormat="1" customHeight="1" spans="1:12">
      <c r="A3" s="12" t="s">
        <v>2</v>
      </c>
      <c r="B3" s="13"/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5" t="s">
        <v>10</v>
      </c>
      <c r="K3" s="15" t="s">
        <v>11</v>
      </c>
      <c r="L3" s="15" t="s">
        <v>12</v>
      </c>
    </row>
    <row r="4" s="2" customFormat="1" ht="63.95" customHeight="1" spans="1:12">
      <c r="A4" s="14" t="s">
        <v>13</v>
      </c>
      <c r="B4" s="14" t="s">
        <v>14</v>
      </c>
      <c r="C4" s="14"/>
      <c r="D4" s="14"/>
      <c r="E4" s="14"/>
      <c r="F4" s="14"/>
      <c r="G4" s="14"/>
      <c r="H4" s="14"/>
      <c r="I4" s="20">
        <v>1</v>
      </c>
      <c r="J4" s="21" t="s">
        <v>15</v>
      </c>
      <c r="K4" s="21" t="s">
        <v>16</v>
      </c>
      <c r="L4" s="15">
        <v>1</v>
      </c>
    </row>
    <row r="5" s="2" customFormat="1" ht="57.95" customHeight="1" spans="1:12">
      <c r="A5" s="14" t="e">
        <f>HLOOKUP(#REF!,$C$3:$H$49,4,0)</f>
        <v>#REF!</v>
      </c>
      <c r="B5" s="13" t="s">
        <v>17</v>
      </c>
      <c r="C5" s="14" t="s">
        <v>18</v>
      </c>
      <c r="D5" s="14" t="s">
        <v>19</v>
      </c>
      <c r="E5" s="14" t="s">
        <v>20</v>
      </c>
      <c r="F5" s="14" t="s">
        <v>21</v>
      </c>
      <c r="G5" s="14" t="s">
        <v>22</v>
      </c>
      <c r="H5" s="14" t="s">
        <v>23</v>
      </c>
      <c r="I5" s="14">
        <v>2</v>
      </c>
      <c r="J5" s="21" t="s">
        <v>24</v>
      </c>
      <c r="K5" s="21" t="s">
        <v>25</v>
      </c>
      <c r="L5" s="15">
        <v>1</v>
      </c>
    </row>
    <row r="6" s="2" customFormat="1" ht="60.95" customHeight="1" spans="1:12">
      <c r="A6" s="14" t="e">
        <f>HLOOKUP(#REF!,$C$3:$H$49,5,0)</f>
        <v>#REF!</v>
      </c>
      <c r="B6" s="13" t="s">
        <v>26</v>
      </c>
      <c r="C6" s="14" t="s">
        <v>27</v>
      </c>
      <c r="D6" s="14" t="s">
        <v>28</v>
      </c>
      <c r="E6" s="14" t="s">
        <v>28</v>
      </c>
      <c r="F6" s="14" t="s">
        <v>28</v>
      </c>
      <c r="G6" s="14" t="s">
        <v>28</v>
      </c>
      <c r="H6" s="14" t="s">
        <v>28</v>
      </c>
      <c r="I6" s="20">
        <v>3</v>
      </c>
      <c r="J6" s="21" t="s">
        <v>29</v>
      </c>
      <c r="K6" s="21" t="s">
        <v>30</v>
      </c>
      <c r="L6" s="15">
        <v>1</v>
      </c>
    </row>
    <row r="7" s="2" customFormat="1" ht="63" customHeight="1" spans="1:12">
      <c r="A7" s="14" t="e">
        <f>HLOOKUP(#REF!,$C$3:$H$49,6,0)</f>
        <v>#REF!</v>
      </c>
      <c r="B7" s="13" t="s">
        <v>31</v>
      </c>
      <c r="C7" s="15" t="s">
        <v>32</v>
      </c>
      <c r="D7" s="15" t="s">
        <v>33</v>
      </c>
      <c r="E7" s="15" t="s">
        <v>34</v>
      </c>
      <c r="F7" s="15" t="s">
        <v>35</v>
      </c>
      <c r="G7" s="15" t="s">
        <v>36</v>
      </c>
      <c r="H7" s="15" t="s">
        <v>37</v>
      </c>
      <c r="I7" s="14">
        <v>4</v>
      </c>
      <c r="J7" s="21" t="s">
        <v>38</v>
      </c>
      <c r="K7" s="21" t="s">
        <v>39</v>
      </c>
      <c r="L7" s="15">
        <v>1</v>
      </c>
    </row>
    <row r="8" s="2" customFormat="1" customHeight="1" spans="1:12">
      <c r="A8" s="14" t="e">
        <f>HLOOKUP(#REF!,$C$3:$H$9,7,0)</f>
        <v>#REF!</v>
      </c>
      <c r="B8" s="13" t="s">
        <v>40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20">
        <v>5</v>
      </c>
      <c r="J8" s="21" t="s">
        <v>41</v>
      </c>
      <c r="K8" s="21" t="s">
        <v>42</v>
      </c>
      <c r="L8" s="15">
        <v>1</v>
      </c>
    </row>
    <row r="9" s="2" customFormat="1" customHeight="1" spans="1:12">
      <c r="A9" s="14" t="e">
        <f>HLOOKUP(#REF!,$C$3:$H$10,8,0)</f>
        <v>#REF!</v>
      </c>
      <c r="B9" s="13" t="s">
        <v>17</v>
      </c>
      <c r="C9" s="14" t="s">
        <v>43</v>
      </c>
      <c r="D9" s="14" t="s">
        <v>44</v>
      </c>
      <c r="E9" s="14" t="s">
        <v>44</v>
      </c>
      <c r="F9" s="14" t="s">
        <v>44</v>
      </c>
      <c r="G9" s="14" t="s">
        <v>44</v>
      </c>
      <c r="H9" s="14" t="s">
        <v>44</v>
      </c>
      <c r="I9" s="14">
        <v>6</v>
      </c>
      <c r="J9" s="21" t="s">
        <v>45</v>
      </c>
      <c r="K9" s="21" t="s">
        <v>46</v>
      </c>
      <c r="L9" s="15">
        <v>1</v>
      </c>
    </row>
    <row r="10" s="2" customFormat="1" customHeight="1" spans="1:12">
      <c r="A10" s="14" t="e">
        <f>HLOOKUP(#REF!,$C$3:$H$11,9,0)</f>
        <v>#REF!</v>
      </c>
      <c r="B10" s="13" t="s">
        <v>26</v>
      </c>
      <c r="C10" s="15" t="s">
        <v>47</v>
      </c>
      <c r="D10" s="15" t="s">
        <v>48</v>
      </c>
      <c r="E10" s="15" t="s">
        <v>48</v>
      </c>
      <c r="F10" s="15" t="s">
        <v>48</v>
      </c>
      <c r="G10" s="15" t="s">
        <v>48</v>
      </c>
      <c r="H10" s="15" t="s">
        <v>48</v>
      </c>
      <c r="I10" s="20">
        <v>7</v>
      </c>
      <c r="J10" s="21" t="s">
        <v>49</v>
      </c>
      <c r="K10" s="21" t="s">
        <v>50</v>
      </c>
      <c r="L10" s="15">
        <v>1</v>
      </c>
    </row>
    <row r="11" s="2" customFormat="1" customHeight="1" spans="1:12">
      <c r="A11" s="14" t="e">
        <f>HLOOKUP(#REF!,$C$3:$H$12,10,0)</f>
        <v>#REF!</v>
      </c>
      <c r="B11" s="13" t="s">
        <v>31</v>
      </c>
      <c r="C11" s="15" t="s">
        <v>51</v>
      </c>
      <c r="D11" s="15" t="s">
        <v>51</v>
      </c>
      <c r="E11" s="15" t="s">
        <v>51</v>
      </c>
      <c r="F11" s="15" t="s">
        <v>51</v>
      </c>
      <c r="G11" s="15" t="s">
        <v>51</v>
      </c>
      <c r="H11" s="15" t="s">
        <v>51</v>
      </c>
      <c r="I11" s="14">
        <v>8</v>
      </c>
      <c r="J11" s="21" t="s">
        <v>52</v>
      </c>
      <c r="K11" s="21" t="s">
        <v>53</v>
      </c>
      <c r="L11" s="15">
        <v>1</v>
      </c>
    </row>
    <row r="12" s="2" customFormat="1" customHeight="1" spans="1:12">
      <c r="A12" s="14" t="e">
        <f>HLOOKUP(#REF!,$C$3:$H$17,11,0)</f>
        <v>#REF!</v>
      </c>
      <c r="B12" s="13" t="s">
        <v>40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20">
        <v>9</v>
      </c>
      <c r="J12" s="21" t="s">
        <v>54</v>
      </c>
      <c r="K12" s="21" t="s">
        <v>55</v>
      </c>
      <c r="L12" s="15">
        <v>1</v>
      </c>
    </row>
    <row r="13" s="2" customFormat="1" customHeight="1" spans="1:12">
      <c r="A13" s="14" t="e">
        <f>HLOOKUP(#REF!,$C$3:$H$14,12,0)</f>
        <v>#REF!</v>
      </c>
      <c r="B13" s="13" t="s">
        <v>17</v>
      </c>
      <c r="C13" s="14" t="s">
        <v>56</v>
      </c>
      <c r="D13" s="14" t="s">
        <v>57</v>
      </c>
      <c r="E13" s="14" t="s">
        <v>58</v>
      </c>
      <c r="F13" s="14" t="s">
        <v>59</v>
      </c>
      <c r="G13" s="14" t="s">
        <v>60</v>
      </c>
      <c r="H13" s="14" t="s">
        <v>61</v>
      </c>
      <c r="I13" s="14">
        <v>10</v>
      </c>
      <c r="J13" s="21" t="s">
        <v>62</v>
      </c>
      <c r="K13" s="21" t="s">
        <v>63</v>
      </c>
      <c r="L13" s="15">
        <v>1</v>
      </c>
    </row>
    <row r="14" s="2" customFormat="1" customHeight="1" spans="1:12">
      <c r="A14" s="14" t="e">
        <f>HLOOKUP(#REF!,$C$3:$H$32,13,0)</f>
        <v>#REF!</v>
      </c>
      <c r="B14" s="13" t="s">
        <v>26</v>
      </c>
      <c r="C14" s="15" t="s">
        <v>64</v>
      </c>
      <c r="D14" s="15" t="s">
        <v>65</v>
      </c>
      <c r="E14" s="14" t="s">
        <v>66</v>
      </c>
      <c r="F14" s="14" t="s">
        <v>67</v>
      </c>
      <c r="G14" s="14" t="s">
        <v>68</v>
      </c>
      <c r="H14" s="14" t="s">
        <v>69</v>
      </c>
      <c r="I14" s="20">
        <v>11</v>
      </c>
      <c r="J14" s="21" t="s">
        <v>70</v>
      </c>
      <c r="K14" s="21" t="s">
        <v>71</v>
      </c>
      <c r="L14" s="15">
        <v>1</v>
      </c>
    </row>
    <row r="15" s="2" customFormat="1" customHeight="1" spans="1:12">
      <c r="A15" s="14" t="e">
        <f>HLOOKUP(#REF!,$C$3:$H$32,14,0)</f>
        <v>#REF!</v>
      </c>
      <c r="B15" s="13" t="s">
        <v>31</v>
      </c>
      <c r="C15" s="15" t="s">
        <v>72</v>
      </c>
      <c r="D15" s="15" t="s">
        <v>72</v>
      </c>
      <c r="E15" s="14" t="s">
        <v>72</v>
      </c>
      <c r="F15" s="14" t="s">
        <v>72</v>
      </c>
      <c r="G15" s="14" t="s">
        <v>72</v>
      </c>
      <c r="H15" s="14" t="s">
        <v>72</v>
      </c>
      <c r="I15" s="14">
        <v>12</v>
      </c>
      <c r="J15" s="21" t="s">
        <v>73</v>
      </c>
      <c r="K15" s="21" t="s">
        <v>74</v>
      </c>
      <c r="L15" s="15">
        <v>1</v>
      </c>
    </row>
    <row r="16" s="2" customFormat="1" customHeight="1" spans="1:12">
      <c r="A16" s="14" t="e">
        <f>HLOOKUP(#REF!,$C$3:$H$32,15,0)</f>
        <v>#REF!</v>
      </c>
      <c r="B16" s="13" t="s">
        <v>40</v>
      </c>
      <c r="C16" s="14">
        <v>1</v>
      </c>
      <c r="D16" s="14">
        <v>1</v>
      </c>
      <c r="E16" s="14" t="s">
        <v>75</v>
      </c>
      <c r="F16" s="14" t="s">
        <v>76</v>
      </c>
      <c r="G16" s="14" t="s">
        <v>77</v>
      </c>
      <c r="H16" s="14" t="s">
        <v>78</v>
      </c>
      <c r="I16" s="20">
        <v>13</v>
      </c>
      <c r="J16" s="21" t="s">
        <v>79</v>
      </c>
      <c r="K16" s="21" t="s">
        <v>74</v>
      </c>
      <c r="L16" s="15">
        <v>1</v>
      </c>
    </row>
    <row r="17" s="2" customFormat="1" customHeight="1" spans="1:12">
      <c r="A17" s="14" t="e">
        <f>HLOOKUP(#REF!,$C$3:$H$32,16,0)</f>
        <v>#REF!</v>
      </c>
      <c r="B17" s="13" t="s">
        <v>17</v>
      </c>
      <c r="C17" s="14" t="s">
        <v>80</v>
      </c>
      <c r="D17" s="14" t="s">
        <v>81</v>
      </c>
      <c r="E17" s="14" t="s">
        <v>82</v>
      </c>
      <c r="F17" s="14" t="s">
        <v>83</v>
      </c>
      <c r="G17" s="14" t="s">
        <v>84</v>
      </c>
      <c r="H17" s="14" t="s">
        <v>85</v>
      </c>
      <c r="I17" s="14">
        <v>14</v>
      </c>
      <c r="J17" s="21" t="s">
        <v>86</v>
      </c>
      <c r="K17" s="21" t="s">
        <v>87</v>
      </c>
      <c r="L17" s="15">
        <v>1</v>
      </c>
    </row>
    <row r="18" s="2" customFormat="1" customHeight="1" spans="1:12">
      <c r="A18" s="14" t="e">
        <f>HLOOKUP(#REF!,$C$3:$H$32,17,0)</f>
        <v>#REF!</v>
      </c>
      <c r="B18" s="13" t="s">
        <v>26</v>
      </c>
      <c r="C18" s="14" t="s">
        <v>80</v>
      </c>
      <c r="D18" s="14" t="s">
        <v>81</v>
      </c>
      <c r="E18" s="14" t="s">
        <v>82</v>
      </c>
      <c r="F18" s="14" t="s">
        <v>83</v>
      </c>
      <c r="G18" s="14" t="s">
        <v>84</v>
      </c>
      <c r="H18" s="14" t="s">
        <v>85</v>
      </c>
      <c r="I18" s="20">
        <v>15</v>
      </c>
      <c r="J18" s="21" t="s">
        <v>88</v>
      </c>
      <c r="K18" s="21" t="s">
        <v>89</v>
      </c>
      <c r="L18" s="15">
        <v>1</v>
      </c>
    </row>
    <row r="19" s="2" customFormat="1" customHeight="1" spans="1:12">
      <c r="A19" s="14" t="e">
        <f>HLOOKUP(#REF!,$C$3:$H$32,18,0)</f>
        <v>#REF!</v>
      </c>
      <c r="B19" s="13" t="s">
        <v>31</v>
      </c>
      <c r="C19" s="14" t="s">
        <v>80</v>
      </c>
      <c r="D19" s="14" t="s">
        <v>81</v>
      </c>
      <c r="E19" s="14" t="s">
        <v>82</v>
      </c>
      <c r="F19" s="14" t="s">
        <v>83</v>
      </c>
      <c r="G19" s="14" t="s">
        <v>84</v>
      </c>
      <c r="H19" s="14" t="s">
        <v>85</v>
      </c>
      <c r="I19" s="14">
        <v>16</v>
      </c>
      <c r="J19" s="21" t="s">
        <v>90</v>
      </c>
      <c r="K19" s="21" t="s">
        <v>91</v>
      </c>
      <c r="L19" s="15">
        <v>1</v>
      </c>
    </row>
    <row r="20" s="2" customFormat="1" customHeight="1" spans="1:12">
      <c r="A20" s="14" t="e">
        <f>HLOOKUP(#REF!,$C$3:$H$32,19,0)</f>
        <v>#REF!</v>
      </c>
      <c r="B20" s="13" t="s">
        <v>40</v>
      </c>
      <c r="C20" s="14" t="s">
        <v>80</v>
      </c>
      <c r="D20" s="14" t="s">
        <v>81</v>
      </c>
      <c r="E20" s="14" t="s">
        <v>82</v>
      </c>
      <c r="F20" s="14" t="s">
        <v>83</v>
      </c>
      <c r="G20" s="14" t="s">
        <v>84</v>
      </c>
      <c r="H20" s="14" t="s">
        <v>85</v>
      </c>
      <c r="I20" s="20">
        <v>17</v>
      </c>
      <c r="J20" s="21" t="s">
        <v>92</v>
      </c>
      <c r="K20" s="21" t="s">
        <v>93</v>
      </c>
      <c r="L20" s="15">
        <v>1</v>
      </c>
    </row>
    <row r="21" s="2" customFormat="1" customHeight="1" spans="1:12">
      <c r="A21" s="14" t="e">
        <f>HLOOKUP(#REF!,$C$3:$H$32,20,0)</f>
        <v>#REF!</v>
      </c>
      <c r="B21" s="13" t="s">
        <v>17</v>
      </c>
      <c r="C21" s="14" t="s">
        <v>94</v>
      </c>
      <c r="D21" s="14" t="s">
        <v>95</v>
      </c>
      <c r="E21" s="14" t="s">
        <v>96</v>
      </c>
      <c r="F21" s="14" t="s">
        <v>97</v>
      </c>
      <c r="G21" s="14" t="s">
        <v>98</v>
      </c>
      <c r="H21" s="14" t="s">
        <v>99</v>
      </c>
      <c r="I21" s="14">
        <v>18</v>
      </c>
      <c r="J21" s="21" t="s">
        <v>100</v>
      </c>
      <c r="K21" s="21" t="s">
        <v>101</v>
      </c>
      <c r="L21" s="15">
        <v>1</v>
      </c>
    </row>
    <row r="22" s="2" customFormat="1" customHeight="1" spans="1:12">
      <c r="A22" s="14" t="e">
        <f>HLOOKUP(#REF!,$C$3:$H$32,21,0)</f>
        <v>#REF!</v>
      </c>
      <c r="B22" s="13" t="s">
        <v>26</v>
      </c>
      <c r="C22" s="14" t="s">
        <v>94</v>
      </c>
      <c r="D22" s="14" t="s">
        <v>95</v>
      </c>
      <c r="E22" s="14" t="s">
        <v>96</v>
      </c>
      <c r="F22" s="14" t="s">
        <v>97</v>
      </c>
      <c r="G22" s="14" t="s">
        <v>98</v>
      </c>
      <c r="H22" s="14" t="s">
        <v>99</v>
      </c>
      <c r="I22" s="20">
        <v>19</v>
      </c>
      <c r="J22" s="21" t="s">
        <v>102</v>
      </c>
      <c r="K22" s="21" t="s">
        <v>103</v>
      </c>
      <c r="L22" s="15">
        <v>1</v>
      </c>
    </row>
    <row r="23" s="2" customFormat="1" customHeight="1" spans="1:12">
      <c r="A23" s="14" t="e">
        <f>HLOOKUP(#REF!,$C$3:$H$32,22,0)</f>
        <v>#REF!</v>
      </c>
      <c r="B23" s="13" t="s">
        <v>31</v>
      </c>
      <c r="C23" s="14" t="s">
        <v>94</v>
      </c>
      <c r="D23" s="14" t="s">
        <v>95</v>
      </c>
      <c r="E23" s="14" t="s">
        <v>96</v>
      </c>
      <c r="F23" s="14" t="s">
        <v>97</v>
      </c>
      <c r="G23" s="14" t="s">
        <v>98</v>
      </c>
      <c r="H23" s="14" t="s">
        <v>99</v>
      </c>
      <c r="I23" s="14">
        <v>20</v>
      </c>
      <c r="J23" s="21" t="s">
        <v>104</v>
      </c>
      <c r="K23" s="21" t="s">
        <v>105</v>
      </c>
      <c r="L23" s="15">
        <v>1</v>
      </c>
    </row>
    <row r="24" s="2" customFormat="1" customHeight="1" spans="1:12">
      <c r="A24" s="14" t="e">
        <f>HLOOKUP(#REF!,$C$3:$H$32,23,0)</f>
        <v>#REF!</v>
      </c>
      <c r="B24" s="13" t="s">
        <v>40</v>
      </c>
      <c r="C24" s="14" t="s">
        <v>94</v>
      </c>
      <c r="D24" s="14" t="s">
        <v>95</v>
      </c>
      <c r="E24" s="14" t="s">
        <v>96</v>
      </c>
      <c r="F24" s="14" t="s">
        <v>97</v>
      </c>
      <c r="G24" s="14" t="s">
        <v>98</v>
      </c>
      <c r="H24" s="14" t="s">
        <v>99</v>
      </c>
      <c r="I24" s="20">
        <v>21</v>
      </c>
      <c r="J24" s="21" t="s">
        <v>106</v>
      </c>
      <c r="K24" s="21" t="s">
        <v>107</v>
      </c>
      <c r="L24" s="15">
        <v>1</v>
      </c>
    </row>
    <row r="25" s="2" customFormat="1" customHeight="1" spans="1:12">
      <c r="A25" s="14" t="e">
        <f>HLOOKUP(#REF!,$C$3:$H$32,24,0)</f>
        <v>#REF!</v>
      </c>
      <c r="B25" s="13" t="s">
        <v>17</v>
      </c>
      <c r="C25" s="14" t="s">
        <v>108</v>
      </c>
      <c r="D25" s="14" t="s">
        <v>109</v>
      </c>
      <c r="E25" s="14" t="s">
        <v>110</v>
      </c>
      <c r="F25" s="14" t="s">
        <v>111</v>
      </c>
      <c r="G25" s="14" t="s">
        <v>112</v>
      </c>
      <c r="H25" s="14" t="s">
        <v>113</v>
      </c>
      <c r="I25" s="14">
        <v>22</v>
      </c>
      <c r="J25" s="21" t="s">
        <v>114</v>
      </c>
      <c r="K25" s="21" t="s">
        <v>115</v>
      </c>
      <c r="L25" s="15">
        <v>1</v>
      </c>
    </row>
    <row r="26" s="2" customFormat="1" ht="49.5" spans="1:12">
      <c r="A26" s="14" t="e">
        <f>HLOOKUP(#REF!,$C$3:$H$32,25,0)</f>
        <v>#REF!</v>
      </c>
      <c r="B26" s="13" t="s">
        <v>26</v>
      </c>
      <c r="C26" s="14" t="s">
        <v>108</v>
      </c>
      <c r="D26" s="14" t="s">
        <v>109</v>
      </c>
      <c r="E26" s="14" t="s">
        <v>110</v>
      </c>
      <c r="F26" s="14" t="s">
        <v>111</v>
      </c>
      <c r="G26" s="14" t="s">
        <v>112</v>
      </c>
      <c r="H26" s="14" t="s">
        <v>113</v>
      </c>
      <c r="I26" s="20">
        <v>23</v>
      </c>
      <c r="J26" s="21" t="s">
        <v>116</v>
      </c>
      <c r="K26" s="21" t="s">
        <v>117</v>
      </c>
      <c r="L26" s="15">
        <v>1</v>
      </c>
    </row>
    <row r="27" s="2" customFormat="1" customHeight="1" spans="1:12">
      <c r="A27" s="14" t="e">
        <f>HLOOKUP(#REF!,$C$3:$H$32,26,0)</f>
        <v>#REF!</v>
      </c>
      <c r="B27" s="13" t="s">
        <v>31</v>
      </c>
      <c r="C27" s="14" t="s">
        <v>108</v>
      </c>
      <c r="D27" s="14" t="s">
        <v>109</v>
      </c>
      <c r="E27" s="14" t="s">
        <v>110</v>
      </c>
      <c r="F27" s="14" t="s">
        <v>111</v>
      </c>
      <c r="G27" s="14" t="s">
        <v>112</v>
      </c>
      <c r="H27" s="14" t="s">
        <v>113</v>
      </c>
      <c r="I27" s="14">
        <v>24</v>
      </c>
      <c r="J27" s="21" t="s">
        <v>118</v>
      </c>
      <c r="K27" s="21" t="s">
        <v>119</v>
      </c>
      <c r="L27" s="15">
        <v>1</v>
      </c>
    </row>
    <row r="28" s="2" customFormat="1" customHeight="1" spans="1:12">
      <c r="A28" s="14" t="e">
        <f>HLOOKUP(#REF!,$C$3:$H$32,27,0)</f>
        <v>#REF!</v>
      </c>
      <c r="B28" s="13" t="s">
        <v>40</v>
      </c>
      <c r="C28" s="14" t="s">
        <v>108</v>
      </c>
      <c r="D28" s="14" t="s">
        <v>109</v>
      </c>
      <c r="E28" s="14" t="s">
        <v>110</v>
      </c>
      <c r="F28" s="14" t="s">
        <v>111</v>
      </c>
      <c r="G28" s="14" t="s">
        <v>112</v>
      </c>
      <c r="H28" s="14" t="s">
        <v>113</v>
      </c>
      <c r="I28" s="20">
        <v>25</v>
      </c>
      <c r="J28" s="21" t="s">
        <v>120</v>
      </c>
      <c r="K28" s="21" t="s">
        <v>121</v>
      </c>
      <c r="L28" s="15">
        <v>1</v>
      </c>
    </row>
    <row r="29" s="2" customFormat="1" customHeight="1" spans="1:12">
      <c r="A29" s="14" t="e">
        <f>HLOOKUP(#REF!,$C$3:$H$32,28,0)</f>
        <v>#REF!</v>
      </c>
      <c r="B29" s="13" t="s">
        <v>17</v>
      </c>
      <c r="C29" s="14" t="s">
        <v>122</v>
      </c>
      <c r="D29" s="14" t="s">
        <v>123</v>
      </c>
      <c r="E29" s="14" t="s">
        <v>124</v>
      </c>
      <c r="F29" s="14" t="s">
        <v>125</v>
      </c>
      <c r="G29" s="14" t="s">
        <v>126</v>
      </c>
      <c r="H29" s="14" t="s">
        <v>127</v>
      </c>
      <c r="I29" s="14">
        <v>26</v>
      </c>
      <c r="J29" s="21" t="s">
        <v>128</v>
      </c>
      <c r="K29" s="21" t="s">
        <v>129</v>
      </c>
      <c r="L29" s="15">
        <v>1</v>
      </c>
    </row>
    <row r="30" s="2" customFormat="1" customHeight="1" spans="1:12">
      <c r="A30" s="14" t="e">
        <f>HLOOKUP(#REF!,$C$3:$H$32,29,0)</f>
        <v>#REF!</v>
      </c>
      <c r="B30" s="13" t="s">
        <v>26</v>
      </c>
      <c r="C30" s="14" t="s">
        <v>122</v>
      </c>
      <c r="D30" s="14" t="s">
        <v>123</v>
      </c>
      <c r="E30" s="14" t="s">
        <v>124</v>
      </c>
      <c r="F30" s="14" t="s">
        <v>125</v>
      </c>
      <c r="G30" s="14" t="s">
        <v>126</v>
      </c>
      <c r="H30" s="14" t="s">
        <v>127</v>
      </c>
      <c r="I30" s="20">
        <v>27</v>
      </c>
      <c r="J30" s="21" t="s">
        <v>130</v>
      </c>
      <c r="K30" s="21" t="s">
        <v>131</v>
      </c>
      <c r="L30" s="15">
        <v>1</v>
      </c>
    </row>
    <row r="31" s="2" customFormat="1" customHeight="1" spans="1:12">
      <c r="A31" s="14" t="e">
        <f>HLOOKUP(#REF!,$C$3:$H$32,30,0)</f>
        <v>#REF!</v>
      </c>
      <c r="B31" s="13" t="s">
        <v>31</v>
      </c>
      <c r="C31" s="14" t="s">
        <v>122</v>
      </c>
      <c r="D31" s="14" t="s">
        <v>123</v>
      </c>
      <c r="E31" s="14" t="s">
        <v>124</v>
      </c>
      <c r="F31" s="14" t="s">
        <v>125</v>
      </c>
      <c r="G31" s="14" t="s">
        <v>126</v>
      </c>
      <c r="H31" s="14" t="s">
        <v>127</v>
      </c>
      <c r="I31" s="14">
        <v>28</v>
      </c>
      <c r="J31" s="21" t="s">
        <v>132</v>
      </c>
      <c r="K31" s="21" t="s">
        <v>133</v>
      </c>
      <c r="L31" s="15">
        <v>1</v>
      </c>
    </row>
    <row r="32" s="2" customFormat="1" customHeight="1" spans="1:12">
      <c r="A32" s="14" t="e">
        <f>HLOOKUP(#REF!,$C$3:$H$32,31,0)</f>
        <v>#REF!</v>
      </c>
      <c r="B32" s="14" t="s">
        <v>40</v>
      </c>
      <c r="C32" s="14" t="s">
        <v>122</v>
      </c>
      <c r="D32" s="14" t="s">
        <v>123</v>
      </c>
      <c r="E32" s="14" t="s">
        <v>124</v>
      </c>
      <c r="F32" s="14" t="s">
        <v>125</v>
      </c>
      <c r="G32" s="14" t="s">
        <v>126</v>
      </c>
      <c r="H32" s="14" t="s">
        <v>127</v>
      </c>
      <c r="I32" s="20">
        <v>29</v>
      </c>
      <c r="J32" s="21" t="s">
        <v>134</v>
      </c>
      <c r="K32" s="21" t="s">
        <v>135</v>
      </c>
      <c r="L32" s="15">
        <v>1</v>
      </c>
    </row>
    <row r="33" s="2" customFormat="1" customHeight="1" spans="1:12">
      <c r="A33" s="16"/>
      <c r="B33" s="17"/>
      <c r="C33" s="17"/>
      <c r="D33" s="1"/>
      <c r="E33" s="1"/>
      <c r="F33" s="1"/>
      <c r="G33" s="1"/>
      <c r="H33" s="1"/>
      <c r="I33" s="14">
        <v>30</v>
      </c>
      <c r="J33" s="21" t="s">
        <v>136</v>
      </c>
      <c r="K33" s="21" t="s">
        <v>137</v>
      </c>
      <c r="L33" s="15">
        <v>1</v>
      </c>
    </row>
    <row r="34" s="2" customFormat="1" customHeight="1" spans="1:12">
      <c r="A34" s="18"/>
      <c r="B34" s="18"/>
      <c r="C34" s="18"/>
      <c r="D34" s="17"/>
      <c r="E34" s="17"/>
      <c r="F34" s="17"/>
      <c r="G34" s="17"/>
      <c r="H34" s="17"/>
      <c r="I34" s="20">
        <v>31</v>
      </c>
      <c r="J34" s="21" t="s">
        <v>138</v>
      </c>
      <c r="K34" s="21" t="s">
        <v>139</v>
      </c>
      <c r="L34" s="15">
        <v>1</v>
      </c>
    </row>
    <row r="35" s="2" customFormat="1" customHeight="1" spans="1:12">
      <c r="A35" s="18"/>
      <c r="B35" s="18"/>
      <c r="C35" s="18"/>
      <c r="D35" s="17"/>
      <c r="E35" s="17"/>
      <c r="F35" s="17"/>
      <c r="G35" s="17"/>
      <c r="H35" s="17"/>
      <c r="I35" s="14">
        <v>32</v>
      </c>
      <c r="J35" s="21" t="s">
        <v>140</v>
      </c>
      <c r="K35" s="21" t="s">
        <v>141</v>
      </c>
      <c r="L35" s="15">
        <v>1</v>
      </c>
    </row>
    <row r="36" s="2" customFormat="1" customHeight="1" spans="1:12">
      <c r="A36" s="18"/>
      <c r="B36" s="18"/>
      <c r="C36" s="18"/>
      <c r="D36" s="1"/>
      <c r="E36" s="1"/>
      <c r="F36" s="1"/>
      <c r="G36" s="1"/>
      <c r="H36" s="1"/>
      <c r="I36" s="20">
        <v>33</v>
      </c>
      <c r="J36" s="21" t="s">
        <v>142</v>
      </c>
      <c r="K36" s="21" t="s">
        <v>143</v>
      </c>
      <c r="L36" s="15">
        <v>1</v>
      </c>
    </row>
    <row r="37" s="2" customFormat="1" customHeight="1" spans="1:12">
      <c r="A37" s="16"/>
      <c r="B37" s="1"/>
      <c r="C37" s="1"/>
      <c r="D37" s="1"/>
      <c r="E37" s="1"/>
      <c r="F37" s="1"/>
      <c r="G37" s="1"/>
      <c r="H37" s="1"/>
      <c r="I37" s="14">
        <v>34</v>
      </c>
      <c r="J37" s="21" t="s">
        <v>144</v>
      </c>
      <c r="K37" s="21" t="s">
        <v>145</v>
      </c>
      <c r="L37" s="15">
        <v>1</v>
      </c>
    </row>
    <row r="38" s="2" customFormat="1" customHeight="1" spans="1:12">
      <c r="A38" s="16"/>
      <c r="B38" s="1"/>
      <c r="C38" s="1"/>
      <c r="D38" s="1"/>
      <c r="E38" s="1"/>
      <c r="F38" s="1"/>
      <c r="G38" s="1"/>
      <c r="H38" s="1"/>
      <c r="I38" s="20">
        <v>35</v>
      </c>
      <c r="J38" s="21" t="s">
        <v>146</v>
      </c>
      <c r="K38" s="21" t="s">
        <v>147</v>
      </c>
      <c r="L38" s="15">
        <v>1</v>
      </c>
    </row>
    <row r="39" s="2" customFormat="1" customHeight="1" spans="1:12">
      <c r="A39" s="16"/>
      <c r="B39" s="1"/>
      <c r="C39" s="1"/>
      <c r="D39" s="1"/>
      <c r="E39" s="1"/>
      <c r="F39" s="1"/>
      <c r="G39" s="1"/>
      <c r="H39" s="1"/>
      <c r="I39" s="14">
        <v>36</v>
      </c>
      <c r="J39" s="21" t="s">
        <v>148</v>
      </c>
      <c r="K39" s="21" t="s">
        <v>149</v>
      </c>
      <c r="L39" s="15">
        <v>1</v>
      </c>
    </row>
    <row r="40" s="2" customFormat="1" customHeight="1" spans="1:12">
      <c r="A40" s="16"/>
      <c r="B40" s="1"/>
      <c r="C40" s="1"/>
      <c r="D40" s="1"/>
      <c r="E40" s="1"/>
      <c r="F40" s="1"/>
      <c r="G40" s="1"/>
      <c r="H40" s="1"/>
      <c r="I40" s="20">
        <v>37</v>
      </c>
      <c r="J40" s="21" t="s">
        <v>150</v>
      </c>
      <c r="K40" s="21" t="s">
        <v>151</v>
      </c>
      <c r="L40" s="15">
        <v>1</v>
      </c>
    </row>
    <row r="41" s="2" customFormat="1" customHeight="1" spans="1:12">
      <c r="A41" s="16"/>
      <c r="B41" s="1"/>
      <c r="C41" s="1"/>
      <c r="D41" s="1"/>
      <c r="E41" s="1"/>
      <c r="F41" s="1"/>
      <c r="G41" s="1"/>
      <c r="H41" s="1"/>
      <c r="I41" s="14">
        <v>38</v>
      </c>
      <c r="J41" s="21" t="s">
        <v>152</v>
      </c>
      <c r="K41" s="21" t="s">
        <v>153</v>
      </c>
      <c r="L41" s="15">
        <v>1</v>
      </c>
    </row>
    <row r="42" s="2" customFormat="1" customHeight="1" spans="1:12">
      <c r="A42" s="16"/>
      <c r="B42" s="1"/>
      <c r="C42" s="1"/>
      <c r="D42" s="1"/>
      <c r="E42" s="1"/>
      <c r="F42" s="1"/>
      <c r="G42" s="1"/>
      <c r="H42" s="1"/>
      <c r="I42" s="20">
        <v>39</v>
      </c>
      <c r="J42" s="21" t="s">
        <v>154</v>
      </c>
      <c r="K42" s="21" t="s">
        <v>155</v>
      </c>
      <c r="L42" s="15">
        <v>2</v>
      </c>
    </row>
    <row r="43" s="2" customFormat="1" customHeight="1" spans="1:12">
      <c r="A43" s="16"/>
      <c r="B43" s="1"/>
      <c r="C43" s="1"/>
      <c r="D43" s="1"/>
      <c r="E43" s="1"/>
      <c r="F43" s="1"/>
      <c r="G43" s="1"/>
      <c r="H43" s="1"/>
      <c r="I43" s="14">
        <v>40</v>
      </c>
      <c r="J43" s="21" t="s">
        <v>156</v>
      </c>
      <c r="K43" s="21"/>
      <c r="L43" s="15">
        <v>1</v>
      </c>
    </row>
    <row r="44" s="2" customFormat="1" customHeight="1" spans="1:12">
      <c r="A44" s="16"/>
      <c r="B44" s="1"/>
      <c r="C44" s="1"/>
      <c r="D44" s="1"/>
      <c r="E44" s="1"/>
      <c r="F44" s="1"/>
      <c r="G44" s="1"/>
      <c r="H44" s="1"/>
      <c r="I44" s="20">
        <v>41</v>
      </c>
      <c r="J44" s="21" t="s">
        <v>157</v>
      </c>
      <c r="K44" s="21" t="s">
        <v>158</v>
      </c>
      <c r="L44" s="15">
        <v>1</v>
      </c>
    </row>
    <row r="45" s="2" customFormat="1" customHeight="1" spans="1:12">
      <c r="A45" s="16"/>
      <c r="B45" s="1"/>
      <c r="C45" s="1"/>
      <c r="D45" s="1"/>
      <c r="E45" s="1"/>
      <c r="F45" s="1"/>
      <c r="G45" s="1"/>
      <c r="H45" s="1"/>
      <c r="I45" s="14">
        <v>42</v>
      </c>
      <c r="J45" s="21" t="s">
        <v>159</v>
      </c>
      <c r="K45" s="21" t="s">
        <v>160</v>
      </c>
      <c r="L45" s="15">
        <v>1</v>
      </c>
    </row>
    <row r="46" s="2" customFormat="1" customHeight="1" spans="1:12">
      <c r="A46" s="16"/>
      <c r="B46" s="1"/>
      <c r="C46" s="1"/>
      <c r="D46" s="1"/>
      <c r="E46" s="1"/>
      <c r="F46" s="1"/>
      <c r="G46" s="1"/>
      <c r="H46" s="1"/>
      <c r="I46" s="20">
        <v>43</v>
      </c>
      <c r="J46" s="21" t="s">
        <v>161</v>
      </c>
      <c r="K46" s="21" t="s">
        <v>162</v>
      </c>
      <c r="L46" s="15">
        <v>1</v>
      </c>
    </row>
    <row r="47" s="2" customFormat="1" customHeight="1" spans="1:12">
      <c r="A47" s="16"/>
      <c r="B47" s="1"/>
      <c r="C47" s="1"/>
      <c r="D47" s="1"/>
      <c r="E47" s="1"/>
      <c r="F47" s="1"/>
      <c r="G47" s="1"/>
      <c r="H47" s="1"/>
      <c r="I47" s="14">
        <v>44</v>
      </c>
      <c r="J47" s="21" t="s">
        <v>163</v>
      </c>
      <c r="K47" s="21" t="s">
        <v>164</v>
      </c>
      <c r="L47" s="15">
        <v>1</v>
      </c>
    </row>
    <row r="48" s="2" customFormat="1" customHeight="1" spans="1:12">
      <c r="A48" s="16"/>
      <c r="B48" s="1"/>
      <c r="C48" s="1"/>
      <c r="D48" s="1"/>
      <c r="E48" s="1"/>
      <c r="F48" s="1"/>
      <c r="G48" s="1"/>
      <c r="H48" s="1"/>
      <c r="I48" s="20">
        <v>45</v>
      </c>
      <c r="J48" s="21" t="s">
        <v>165</v>
      </c>
      <c r="K48" s="21" t="s">
        <v>166</v>
      </c>
      <c r="L48" s="15">
        <v>1</v>
      </c>
    </row>
    <row r="49" s="2" customFormat="1" customHeight="1" spans="1:12">
      <c r="A49" s="16"/>
      <c r="B49" s="1"/>
      <c r="C49" s="1"/>
      <c r="D49" s="1"/>
      <c r="E49" s="1"/>
      <c r="F49" s="1"/>
      <c r="G49" s="1"/>
      <c r="H49" s="1"/>
      <c r="I49" s="14">
        <v>46</v>
      </c>
      <c r="J49" s="21" t="s">
        <v>167</v>
      </c>
      <c r="K49" s="21" t="s">
        <v>168</v>
      </c>
      <c r="L49" s="15">
        <v>1</v>
      </c>
    </row>
    <row r="50" s="2" customFormat="1" customHeight="1" spans="1:12">
      <c r="A50" s="16"/>
      <c r="B50" s="1"/>
      <c r="C50" s="1"/>
      <c r="D50" s="1"/>
      <c r="E50" s="1"/>
      <c r="F50" s="1"/>
      <c r="G50" s="1"/>
      <c r="H50" s="1"/>
      <c r="I50" s="20">
        <v>47</v>
      </c>
      <c r="J50" s="21" t="s">
        <v>169</v>
      </c>
      <c r="K50" s="21" t="s">
        <v>170</v>
      </c>
      <c r="L50" s="15">
        <v>1</v>
      </c>
    </row>
    <row r="51" s="2" customFormat="1" ht="57.95" customHeight="1" spans="1:12">
      <c r="A51" s="16"/>
      <c r="B51" s="1"/>
      <c r="C51" s="1"/>
      <c r="D51" s="1"/>
      <c r="E51" s="1"/>
      <c r="F51" s="1"/>
      <c r="G51" s="1"/>
      <c r="H51" s="1"/>
      <c r="I51" s="14">
        <v>48</v>
      </c>
      <c r="J51" s="21" t="s">
        <v>171</v>
      </c>
      <c r="K51" s="21" t="s">
        <v>172</v>
      </c>
      <c r="L51" s="15">
        <v>1</v>
      </c>
    </row>
    <row r="52" s="2" customFormat="1" customHeight="1" spans="1:12">
      <c r="A52" s="16"/>
      <c r="B52" s="1"/>
      <c r="C52" s="1"/>
      <c r="D52" s="1"/>
      <c r="E52" s="1"/>
      <c r="F52" s="1"/>
      <c r="G52" s="1"/>
      <c r="H52" s="1"/>
      <c r="I52" s="20">
        <v>49</v>
      </c>
      <c r="J52" s="21" t="s">
        <v>173</v>
      </c>
      <c r="K52" s="22" t="s">
        <v>174</v>
      </c>
      <c r="L52" s="15">
        <v>1</v>
      </c>
    </row>
    <row r="53" s="2" customFormat="1" customHeight="1" spans="1:12">
      <c r="A53" s="16"/>
      <c r="B53" s="1"/>
      <c r="C53" s="1"/>
      <c r="D53" s="1"/>
      <c r="E53" s="1"/>
      <c r="F53" s="1"/>
      <c r="G53" s="1"/>
      <c r="H53" s="1"/>
      <c r="I53" s="14">
        <v>50</v>
      </c>
      <c r="J53" s="23" t="s">
        <v>175</v>
      </c>
      <c r="K53" s="24" t="s">
        <v>176</v>
      </c>
      <c r="L53" s="15">
        <v>1</v>
      </c>
    </row>
    <row r="54" s="2" customFormat="1" customHeight="1" spans="1:12">
      <c r="A54" s="16"/>
      <c r="B54" s="1"/>
      <c r="C54" s="1"/>
      <c r="D54" s="1"/>
      <c r="E54" s="1"/>
      <c r="F54" s="1"/>
      <c r="G54" s="1"/>
      <c r="H54" s="1"/>
      <c r="I54" s="20">
        <v>51</v>
      </c>
      <c r="J54" s="23" t="s">
        <v>177</v>
      </c>
      <c r="K54" s="25" t="s">
        <v>178</v>
      </c>
      <c r="L54" s="15">
        <v>1</v>
      </c>
    </row>
    <row r="55" s="2" customFormat="1" customHeight="1" spans="1:12">
      <c r="A55" s="16"/>
      <c r="B55" s="1"/>
      <c r="C55" s="1"/>
      <c r="D55" s="1"/>
      <c r="E55" s="1"/>
      <c r="F55" s="1"/>
      <c r="G55" s="1"/>
      <c r="H55" s="1"/>
      <c r="I55" s="14">
        <v>52</v>
      </c>
      <c r="J55" s="25" t="s">
        <v>179</v>
      </c>
      <c r="K55" s="25" t="s">
        <v>180</v>
      </c>
      <c r="L55" s="15">
        <v>1</v>
      </c>
    </row>
    <row r="56" s="2" customFormat="1" customHeight="1" spans="1:12">
      <c r="A56" s="16"/>
      <c r="B56" s="1"/>
      <c r="C56" s="1"/>
      <c r="D56" s="1"/>
      <c r="E56" s="1"/>
      <c r="F56" s="1"/>
      <c r="G56" s="1"/>
      <c r="H56" s="1"/>
      <c r="I56" s="20">
        <v>53</v>
      </c>
      <c r="J56" s="25" t="s">
        <v>181</v>
      </c>
      <c r="K56" s="25"/>
      <c r="L56" s="15">
        <v>1</v>
      </c>
    </row>
    <row r="57" s="2" customFormat="1" customHeight="1" spans="1:12">
      <c r="A57" s="16"/>
      <c r="B57" s="1"/>
      <c r="C57" s="1"/>
      <c r="D57" s="1"/>
      <c r="E57" s="1"/>
      <c r="F57" s="1"/>
      <c r="G57" s="1"/>
      <c r="H57" s="1"/>
      <c r="I57" s="14">
        <v>58</v>
      </c>
      <c r="J57" s="26" t="s">
        <v>182</v>
      </c>
      <c r="K57" s="26" t="s">
        <v>183</v>
      </c>
      <c r="L57" s="27">
        <v>1</v>
      </c>
    </row>
    <row r="58" s="2" customFormat="1" customHeight="1" spans="1:12">
      <c r="A58" s="16"/>
      <c r="B58" s="1"/>
      <c r="C58" s="1"/>
      <c r="D58" s="1"/>
      <c r="E58" s="1"/>
      <c r="F58" s="1"/>
      <c r="G58" s="1"/>
      <c r="H58" s="1"/>
      <c r="I58" s="20">
        <v>59</v>
      </c>
      <c r="J58" s="25" t="s">
        <v>184</v>
      </c>
      <c r="K58" s="25" t="s">
        <v>185</v>
      </c>
      <c r="L58" s="15">
        <v>1</v>
      </c>
    </row>
    <row r="59" s="2" customFormat="1" customHeight="1" spans="1:12">
      <c r="A59" s="16"/>
      <c r="B59" s="1"/>
      <c r="C59" s="1"/>
      <c r="D59" s="1"/>
      <c r="E59" s="1"/>
      <c r="F59" s="1"/>
      <c r="G59" s="1"/>
      <c r="H59" s="1"/>
      <c r="I59" s="14">
        <v>60</v>
      </c>
      <c r="J59" s="25" t="s">
        <v>186</v>
      </c>
      <c r="K59" s="23" t="s">
        <v>187</v>
      </c>
      <c r="L59" s="15">
        <v>1</v>
      </c>
    </row>
    <row r="60" s="2" customFormat="1" customHeight="1" spans="1:12">
      <c r="A60" s="16"/>
      <c r="B60" s="1"/>
      <c r="C60" s="1"/>
      <c r="D60" s="1"/>
      <c r="E60" s="1"/>
      <c r="F60" s="1"/>
      <c r="G60" s="1"/>
      <c r="H60" s="1"/>
      <c r="I60" s="20">
        <v>61</v>
      </c>
      <c r="J60" s="23" t="s">
        <v>188</v>
      </c>
      <c r="K60" s="28" t="s">
        <v>189</v>
      </c>
      <c r="L60" s="15">
        <v>1</v>
      </c>
    </row>
    <row r="61" s="2" customFormat="1" customHeight="1" spans="1:12">
      <c r="A61" s="16"/>
      <c r="B61" s="1"/>
      <c r="C61" s="1"/>
      <c r="D61" s="1"/>
      <c r="E61" s="1"/>
      <c r="F61" s="1"/>
      <c r="G61" s="1"/>
      <c r="H61" s="1"/>
      <c r="I61" s="14">
        <v>62</v>
      </c>
      <c r="J61" s="25" t="s">
        <v>190</v>
      </c>
      <c r="K61" s="25" t="s">
        <v>191</v>
      </c>
      <c r="L61" s="15">
        <v>2</v>
      </c>
    </row>
    <row r="62" s="2" customFormat="1" customHeight="1" spans="1:12">
      <c r="A62" s="16"/>
      <c r="B62" s="1"/>
      <c r="C62" s="1"/>
      <c r="D62" s="1"/>
      <c r="E62" s="1"/>
      <c r="F62" s="1"/>
      <c r="G62" s="1"/>
      <c r="H62" s="1"/>
      <c r="I62" s="20">
        <v>63</v>
      </c>
      <c r="J62" s="25" t="s">
        <v>192</v>
      </c>
      <c r="K62" s="25" t="s">
        <v>193</v>
      </c>
      <c r="L62" s="15">
        <v>1</v>
      </c>
    </row>
    <row r="63" s="2" customFormat="1" customHeight="1" spans="1:12">
      <c r="A63" s="16"/>
      <c r="B63" s="1"/>
      <c r="C63" s="1"/>
      <c r="D63" s="1"/>
      <c r="E63" s="1"/>
      <c r="F63" s="1"/>
      <c r="G63" s="1"/>
      <c r="H63" s="1"/>
      <c r="I63" s="14">
        <v>64</v>
      </c>
      <c r="J63" s="25" t="s">
        <v>194</v>
      </c>
      <c r="K63" s="23" t="s">
        <v>195</v>
      </c>
      <c r="L63" s="15">
        <v>1</v>
      </c>
    </row>
    <row r="64" s="2" customFormat="1" customHeight="1" spans="1:12">
      <c r="A64" s="16"/>
      <c r="B64" s="1"/>
      <c r="C64" s="1"/>
      <c r="D64" s="1"/>
      <c r="E64" s="1"/>
      <c r="F64" s="1"/>
      <c r="G64" s="1"/>
      <c r="H64" s="1"/>
      <c r="I64" s="20">
        <v>65</v>
      </c>
      <c r="J64" s="25" t="s">
        <v>196</v>
      </c>
      <c r="K64" s="25" t="s">
        <v>197</v>
      </c>
      <c r="L64" s="15">
        <v>4</v>
      </c>
    </row>
    <row r="65" s="2" customFormat="1" customHeight="1" spans="1:12">
      <c r="A65" s="16"/>
      <c r="B65" s="1"/>
      <c r="C65" s="1"/>
      <c r="D65" s="1"/>
      <c r="E65" s="1"/>
      <c r="F65" s="1"/>
      <c r="G65" s="1"/>
      <c r="H65" s="1"/>
      <c r="I65" s="14">
        <v>66</v>
      </c>
      <c r="J65" s="25" t="s">
        <v>196</v>
      </c>
      <c r="K65" s="25" t="s">
        <v>198</v>
      </c>
      <c r="L65" s="15">
        <v>4</v>
      </c>
    </row>
    <row r="66" s="2" customFormat="1" customHeight="1" spans="1:12">
      <c r="A66" s="16"/>
      <c r="B66" s="1"/>
      <c r="C66" s="1"/>
      <c r="D66" s="1"/>
      <c r="E66" s="1"/>
      <c r="F66" s="1"/>
      <c r="G66" s="1"/>
      <c r="H66" s="1"/>
      <c r="I66" s="20">
        <v>67</v>
      </c>
      <c r="J66" s="28" t="s">
        <v>199</v>
      </c>
      <c r="K66" s="25"/>
      <c r="L66" s="15">
        <v>1</v>
      </c>
    </row>
    <row r="67" s="2" customFormat="1" customHeight="1" spans="1:12">
      <c r="A67" s="16"/>
      <c r="B67" s="1"/>
      <c r="C67" s="1"/>
      <c r="D67" s="1"/>
      <c r="E67" s="1"/>
      <c r="F67" s="1"/>
      <c r="G67" s="1"/>
      <c r="H67" s="1"/>
      <c r="I67" s="14">
        <v>68</v>
      </c>
      <c r="J67" s="25" t="s">
        <v>200</v>
      </c>
      <c r="K67" s="25" t="s">
        <v>201</v>
      </c>
      <c r="L67" s="15">
        <v>1</v>
      </c>
    </row>
    <row r="68" s="3" customFormat="1" customHeight="1" spans="1:12">
      <c r="A68" s="29"/>
      <c r="B68" s="30"/>
      <c r="C68" s="30"/>
      <c r="D68" s="30"/>
      <c r="E68" s="30"/>
      <c r="F68" s="30"/>
      <c r="G68" s="30"/>
      <c r="H68" s="30"/>
      <c r="I68" s="31">
        <v>69</v>
      </c>
      <c r="J68" s="32" t="s">
        <v>202</v>
      </c>
      <c r="K68" s="32" t="s">
        <v>203</v>
      </c>
      <c r="L68" s="33">
        <v>1</v>
      </c>
    </row>
    <row r="69" s="3" customFormat="1" customHeight="1" spans="1:12">
      <c r="A69" s="29"/>
      <c r="B69" s="30"/>
      <c r="C69" s="30"/>
      <c r="D69" s="30"/>
      <c r="E69" s="30"/>
      <c r="F69" s="30"/>
      <c r="G69" s="30"/>
      <c r="H69" s="30"/>
      <c r="I69" s="34">
        <v>70</v>
      </c>
      <c r="J69" s="32" t="s">
        <v>202</v>
      </c>
      <c r="K69" s="32" t="s">
        <v>204</v>
      </c>
      <c r="L69" s="33">
        <v>1</v>
      </c>
    </row>
    <row r="70" s="2" customFormat="1" customHeight="1" spans="1:12">
      <c r="A70" s="16"/>
      <c r="B70" s="1"/>
      <c r="C70" s="1"/>
      <c r="D70" s="1"/>
      <c r="E70" s="1"/>
      <c r="F70" s="1"/>
      <c r="G70" s="1"/>
      <c r="H70" s="1"/>
      <c r="I70" s="20">
        <v>71</v>
      </c>
      <c r="J70" s="21" t="s">
        <v>205</v>
      </c>
      <c r="K70" s="21" t="s">
        <v>206</v>
      </c>
      <c r="L70" s="15">
        <v>1</v>
      </c>
    </row>
    <row r="71" s="2" customFormat="1" customHeight="1" spans="1:12">
      <c r="A71" s="16"/>
      <c r="B71" s="1"/>
      <c r="C71" s="1"/>
      <c r="D71" s="1"/>
      <c r="E71" s="1"/>
      <c r="F71" s="1"/>
      <c r="G71" s="1"/>
      <c r="H71" s="1"/>
      <c r="I71" s="14">
        <v>72</v>
      </c>
      <c r="J71" s="21" t="s">
        <v>207</v>
      </c>
      <c r="K71" s="21" t="s">
        <v>208</v>
      </c>
      <c r="L71" s="15" t="s">
        <v>209</v>
      </c>
    </row>
    <row r="72" s="2" customFormat="1" customHeight="1" spans="1:12">
      <c r="A72" s="16"/>
      <c r="B72" s="1"/>
      <c r="C72" s="1"/>
      <c r="D72" s="1"/>
      <c r="E72" s="1"/>
      <c r="F72" s="1"/>
      <c r="G72" s="1"/>
      <c r="H72" s="1"/>
      <c r="I72" s="20">
        <v>73</v>
      </c>
      <c r="J72" s="21" t="s">
        <v>210</v>
      </c>
      <c r="K72" s="21"/>
      <c r="L72" s="15">
        <v>1</v>
      </c>
    </row>
    <row r="73" s="2" customFormat="1" customHeight="1" spans="1:12">
      <c r="A73" s="16"/>
      <c r="B73" s="1"/>
      <c r="C73" s="1"/>
      <c r="D73" s="1"/>
      <c r="E73" s="1"/>
      <c r="F73" s="1"/>
      <c r="G73" s="1"/>
      <c r="H73" s="1"/>
      <c r="I73" s="14">
        <v>74</v>
      </c>
      <c r="J73" s="22" t="s">
        <v>211</v>
      </c>
      <c r="K73" s="21" t="s">
        <v>212</v>
      </c>
      <c r="L73" s="35">
        <v>1</v>
      </c>
    </row>
    <row r="74" s="2" customFormat="1" customHeight="1" spans="1:12">
      <c r="A74" s="16"/>
      <c r="B74" s="1"/>
      <c r="C74" s="1"/>
      <c r="D74" s="1"/>
      <c r="E74" s="1"/>
      <c r="F74" s="1"/>
      <c r="G74" s="1"/>
      <c r="H74" s="1"/>
      <c r="I74" s="20">
        <v>75</v>
      </c>
      <c r="J74" s="22" t="s">
        <v>213</v>
      </c>
      <c r="K74" s="21" t="s">
        <v>214</v>
      </c>
      <c r="L74" s="35">
        <v>1</v>
      </c>
    </row>
    <row r="75" s="2" customFormat="1" customHeight="1" spans="1:12">
      <c r="A75" s="16"/>
      <c r="B75" s="1"/>
      <c r="C75" s="1"/>
      <c r="D75" s="1"/>
      <c r="E75" s="1"/>
      <c r="F75" s="1"/>
      <c r="G75" s="1"/>
      <c r="H75" s="1"/>
      <c r="I75" s="14">
        <v>76</v>
      </c>
      <c r="J75" s="22" t="s">
        <v>215</v>
      </c>
      <c r="K75" s="21" t="s">
        <v>216</v>
      </c>
      <c r="L75" s="35">
        <v>1</v>
      </c>
    </row>
    <row r="76" s="2" customFormat="1" customHeight="1" spans="1:12">
      <c r="A76" s="16"/>
      <c r="B76" s="1"/>
      <c r="C76" s="1"/>
      <c r="D76" s="1"/>
      <c r="E76" s="1"/>
      <c r="F76" s="1"/>
      <c r="G76" s="1"/>
      <c r="H76" s="1"/>
      <c r="I76" s="20">
        <v>77</v>
      </c>
      <c r="J76" s="22" t="s">
        <v>215</v>
      </c>
      <c r="K76" s="21" t="s">
        <v>217</v>
      </c>
      <c r="L76" s="35">
        <v>1</v>
      </c>
    </row>
    <row r="77" s="2" customFormat="1" customHeight="1" spans="1:12">
      <c r="A77" s="16"/>
      <c r="B77" s="1"/>
      <c r="C77" s="1"/>
      <c r="D77" s="1"/>
      <c r="E77" s="1"/>
      <c r="F77" s="1"/>
      <c r="G77" s="1"/>
      <c r="H77" s="1"/>
      <c r="I77" s="14">
        <v>78</v>
      </c>
      <c r="J77" s="22" t="s">
        <v>215</v>
      </c>
      <c r="K77" s="21" t="s">
        <v>218</v>
      </c>
      <c r="L77" s="35">
        <v>1</v>
      </c>
    </row>
    <row r="78" s="2" customFormat="1" customHeight="1" spans="1:12">
      <c r="A78" s="16"/>
      <c r="B78" s="1"/>
      <c r="C78" s="1"/>
      <c r="D78" s="1"/>
      <c r="E78" s="1"/>
      <c r="F78" s="1"/>
      <c r="G78" s="1"/>
      <c r="H78" s="1"/>
      <c r="I78" s="20">
        <v>79</v>
      </c>
      <c r="J78" s="22" t="s">
        <v>219</v>
      </c>
      <c r="K78" s="21"/>
      <c r="L78" s="35">
        <v>10</v>
      </c>
    </row>
    <row r="79" s="2" customFormat="1" customHeight="1" spans="1:12">
      <c r="A79" s="16"/>
      <c r="B79" s="1"/>
      <c r="C79" s="1"/>
      <c r="D79" s="1"/>
      <c r="E79" s="1"/>
      <c r="F79" s="1"/>
      <c r="G79" s="1"/>
      <c r="H79" s="1"/>
      <c r="I79" s="14">
        <v>80</v>
      </c>
      <c r="J79" s="22" t="s">
        <v>220</v>
      </c>
      <c r="K79" s="21"/>
      <c r="L79" s="35">
        <v>2</v>
      </c>
    </row>
    <row r="80" s="2" customFormat="1" customHeight="1" spans="1:12">
      <c r="A80" s="16"/>
      <c r="B80" s="1"/>
      <c r="C80" s="1"/>
      <c r="D80" s="1"/>
      <c r="E80" s="1"/>
      <c r="F80" s="1"/>
      <c r="G80" s="1"/>
      <c r="H80" s="1"/>
      <c r="I80" s="20">
        <v>81</v>
      </c>
      <c r="J80" s="22" t="s">
        <v>221</v>
      </c>
      <c r="K80" s="21" t="s">
        <v>222</v>
      </c>
      <c r="L80" s="35">
        <v>1</v>
      </c>
    </row>
    <row r="81" s="2" customFormat="1" customHeight="1" spans="1:12">
      <c r="A81" s="16"/>
      <c r="B81" s="1"/>
      <c r="C81" s="1"/>
      <c r="D81" s="1"/>
      <c r="E81" s="1"/>
      <c r="F81" s="1"/>
      <c r="G81" s="1"/>
      <c r="H81" s="1"/>
      <c r="I81" s="14">
        <v>82</v>
      </c>
      <c r="J81" s="22" t="s">
        <v>223</v>
      </c>
      <c r="K81" s="21" t="s">
        <v>224</v>
      </c>
      <c r="L81" s="35">
        <v>1</v>
      </c>
    </row>
    <row r="82" s="2" customFormat="1" customHeight="1" spans="1:12">
      <c r="A82" s="16"/>
      <c r="B82" s="1"/>
      <c r="C82" s="1"/>
      <c r="D82" s="1"/>
      <c r="E82" s="1"/>
      <c r="F82" s="1"/>
      <c r="G82" s="1"/>
      <c r="H82" s="1"/>
      <c r="I82" s="20">
        <v>83</v>
      </c>
      <c r="J82" s="22" t="s">
        <v>225</v>
      </c>
      <c r="K82" s="21" t="s">
        <v>226</v>
      </c>
      <c r="L82" s="35">
        <v>2</v>
      </c>
    </row>
    <row r="83" s="2" customFormat="1" customHeight="1" spans="1:12">
      <c r="A83" s="16"/>
      <c r="B83" s="1"/>
      <c r="C83" s="1"/>
      <c r="D83" s="1"/>
      <c r="E83" s="1"/>
      <c r="F83" s="1"/>
      <c r="G83" s="1"/>
      <c r="H83" s="1"/>
      <c r="I83" s="14">
        <v>84</v>
      </c>
      <c r="J83" s="22" t="s">
        <v>227</v>
      </c>
      <c r="K83" s="21" t="s">
        <v>228</v>
      </c>
      <c r="L83" s="35">
        <v>2</v>
      </c>
    </row>
    <row r="84" s="2" customFormat="1" customHeight="1" spans="1:12">
      <c r="A84" s="16"/>
      <c r="B84" s="1"/>
      <c r="C84" s="1"/>
      <c r="D84" s="1"/>
      <c r="E84" s="1"/>
      <c r="F84" s="1"/>
      <c r="G84" s="1"/>
      <c r="H84" s="1"/>
      <c r="I84" s="20">
        <v>85</v>
      </c>
      <c r="J84" s="22" t="s">
        <v>229</v>
      </c>
      <c r="K84" s="21" t="s">
        <v>230</v>
      </c>
      <c r="L84" s="35">
        <v>1</v>
      </c>
    </row>
    <row r="85" s="2" customFormat="1" customHeight="1" spans="1:12">
      <c r="A85" s="16"/>
      <c r="B85" s="1"/>
      <c r="C85" s="1"/>
      <c r="D85" s="1"/>
      <c r="E85" s="1"/>
      <c r="F85" s="1"/>
      <c r="G85" s="1"/>
      <c r="H85" s="1"/>
      <c r="I85" s="14">
        <v>86</v>
      </c>
      <c r="J85" s="36" t="s">
        <v>231</v>
      </c>
      <c r="K85" s="37" t="s">
        <v>232</v>
      </c>
      <c r="L85" s="38" t="s">
        <v>233</v>
      </c>
    </row>
    <row r="86" s="2" customFormat="1" customHeight="1" spans="1:12">
      <c r="A86" s="16"/>
      <c r="B86" s="1"/>
      <c r="C86" s="1"/>
      <c r="D86" s="1"/>
      <c r="E86" s="1"/>
      <c r="F86" s="1"/>
      <c r="G86" s="1"/>
      <c r="H86" s="1"/>
      <c r="I86" s="20">
        <v>87</v>
      </c>
      <c r="J86" s="21" t="s">
        <v>234</v>
      </c>
      <c r="K86" s="21" t="s">
        <v>235</v>
      </c>
      <c r="L86" s="35">
        <v>10</v>
      </c>
    </row>
    <row r="87" s="2" customFormat="1" ht="65.1" customHeight="1" spans="1:12">
      <c r="A87" s="16"/>
      <c r="B87" s="1"/>
      <c r="C87" s="1"/>
      <c r="D87" s="1"/>
      <c r="E87" s="1"/>
      <c r="F87" s="1"/>
      <c r="G87" s="1"/>
      <c r="H87" s="1"/>
      <c r="I87" s="14">
        <v>88</v>
      </c>
      <c r="J87" s="21" t="s">
        <v>236</v>
      </c>
      <c r="K87" s="21" t="s">
        <v>237</v>
      </c>
      <c r="L87" s="35">
        <v>22</v>
      </c>
    </row>
    <row r="88" s="2" customFormat="1" customHeight="1" spans="1:12">
      <c r="A88" s="16"/>
      <c r="B88" s="1"/>
      <c r="C88" s="1"/>
      <c r="D88" s="1"/>
      <c r="E88" s="1"/>
      <c r="F88" s="1"/>
      <c r="G88" s="1"/>
      <c r="H88" s="1"/>
      <c r="I88" s="20">
        <v>89</v>
      </c>
      <c r="J88" s="22" t="s">
        <v>238</v>
      </c>
      <c r="K88" s="21" t="s">
        <v>239</v>
      </c>
      <c r="L88" s="35">
        <v>2</v>
      </c>
    </row>
    <row r="89" s="2" customFormat="1" customHeight="1" spans="1:12">
      <c r="A89" s="16"/>
      <c r="B89" s="1"/>
      <c r="C89" s="1"/>
      <c r="D89" s="1"/>
      <c r="E89" s="1"/>
      <c r="F89" s="1"/>
      <c r="G89" s="1"/>
      <c r="H89" s="1"/>
      <c r="I89" s="14">
        <v>90</v>
      </c>
      <c r="J89" s="22" t="s">
        <v>240</v>
      </c>
      <c r="K89" s="21" t="s">
        <v>241</v>
      </c>
      <c r="L89" s="35">
        <v>19</v>
      </c>
    </row>
    <row r="90" s="2" customFormat="1" ht="59.1" customHeight="1" spans="1:12">
      <c r="A90" s="16"/>
      <c r="B90" s="1"/>
      <c r="C90" s="1"/>
      <c r="D90" s="1"/>
      <c r="E90" s="1"/>
      <c r="F90" s="1"/>
      <c r="G90" s="1"/>
      <c r="H90" s="1"/>
      <c r="I90" s="20">
        <v>91</v>
      </c>
      <c r="J90" s="39" t="s">
        <v>242</v>
      </c>
      <c r="K90" s="28" t="s">
        <v>243</v>
      </c>
      <c r="L90" s="35">
        <v>6</v>
      </c>
    </row>
    <row r="91" s="2" customFormat="1" ht="59.1" customHeight="1" spans="1:12">
      <c r="A91" s="16"/>
      <c r="B91" s="1"/>
      <c r="C91" s="1"/>
      <c r="D91" s="1"/>
      <c r="E91" s="1"/>
      <c r="F91" s="1"/>
      <c r="G91" s="1"/>
      <c r="H91" s="1"/>
      <c r="I91" s="20">
        <v>92</v>
      </c>
      <c r="J91" s="40" t="s">
        <v>244</v>
      </c>
      <c r="K91" s="28" t="s">
        <v>245</v>
      </c>
      <c r="L91" s="35">
        <v>18</v>
      </c>
    </row>
    <row r="92" s="2" customFormat="1" customHeight="1" spans="1:12">
      <c r="A92" s="16"/>
      <c r="B92" s="1"/>
      <c r="C92" s="1"/>
      <c r="D92" s="1"/>
      <c r="E92" s="1"/>
      <c r="F92" s="1"/>
      <c r="G92" s="1"/>
      <c r="H92" s="1"/>
      <c r="I92" s="20">
        <v>93</v>
      </c>
      <c r="J92" s="39" t="s">
        <v>246</v>
      </c>
      <c r="K92" s="28" t="s">
        <v>247</v>
      </c>
      <c r="L92" s="35">
        <v>12</v>
      </c>
    </row>
    <row r="93" s="2" customFormat="1" customHeight="1" spans="1:12">
      <c r="A93" s="16"/>
      <c r="B93" s="1"/>
      <c r="C93" s="1"/>
      <c r="D93" s="1"/>
      <c r="E93" s="1"/>
      <c r="F93" s="1"/>
      <c r="G93" s="1"/>
      <c r="H93" s="1"/>
      <c r="I93" s="20">
        <v>94</v>
      </c>
      <c r="J93" s="39" t="s">
        <v>246</v>
      </c>
      <c r="K93" s="28" t="s">
        <v>243</v>
      </c>
      <c r="L93" s="35">
        <v>2</v>
      </c>
    </row>
    <row r="94" s="2" customFormat="1" customHeight="1" spans="1:12">
      <c r="A94" s="16"/>
      <c r="B94" s="1"/>
      <c r="C94" s="1"/>
      <c r="D94" s="1"/>
      <c r="E94" s="1"/>
      <c r="F94" s="1"/>
      <c r="G94" s="1"/>
      <c r="H94" s="1"/>
      <c r="I94" s="20">
        <v>95</v>
      </c>
      <c r="J94" s="39" t="s">
        <v>246</v>
      </c>
      <c r="K94" s="28" t="s">
        <v>248</v>
      </c>
      <c r="L94" s="35">
        <v>4</v>
      </c>
    </row>
    <row r="95" s="2" customFormat="1" customHeight="1" spans="1:12">
      <c r="A95" s="16"/>
      <c r="B95" s="1"/>
      <c r="C95" s="1"/>
      <c r="D95" s="1"/>
      <c r="E95" s="1"/>
      <c r="F95" s="1"/>
      <c r="G95" s="1"/>
      <c r="H95" s="1"/>
      <c r="I95" s="20">
        <v>96</v>
      </c>
      <c r="J95" s="39" t="s">
        <v>249</v>
      </c>
      <c r="K95" s="28" t="s">
        <v>250</v>
      </c>
      <c r="L95" s="35">
        <v>1</v>
      </c>
    </row>
    <row r="96" s="2" customFormat="1" customHeight="1" spans="1:12">
      <c r="A96" s="16"/>
      <c r="B96" s="1"/>
      <c r="C96" s="1"/>
      <c r="D96" s="1"/>
      <c r="E96" s="1"/>
      <c r="F96" s="1"/>
      <c r="G96" s="1"/>
      <c r="H96" s="1"/>
      <c r="I96" s="20">
        <v>97</v>
      </c>
      <c r="J96" s="39" t="s">
        <v>240</v>
      </c>
      <c r="K96" s="28" t="s">
        <v>251</v>
      </c>
      <c r="L96" s="35">
        <v>10</v>
      </c>
    </row>
    <row r="97" s="2" customFormat="1" customHeight="1" spans="1:12">
      <c r="A97" s="16"/>
      <c r="B97" s="1"/>
      <c r="C97" s="1"/>
      <c r="D97" s="1"/>
      <c r="E97" s="1"/>
      <c r="F97" s="1"/>
      <c r="G97" s="1"/>
      <c r="H97" s="1"/>
      <c r="I97" s="20">
        <v>98</v>
      </c>
      <c r="J97" s="39" t="s">
        <v>246</v>
      </c>
      <c r="K97" s="28" t="s">
        <v>252</v>
      </c>
      <c r="L97" s="35">
        <v>6</v>
      </c>
    </row>
    <row r="98" s="2" customFormat="1" customHeight="1" spans="1:12">
      <c r="A98" s="16"/>
      <c r="B98" s="1"/>
      <c r="C98" s="1"/>
      <c r="D98" s="1"/>
      <c r="E98" s="1"/>
      <c r="F98" s="1"/>
      <c r="G98" s="1"/>
      <c r="H98" s="1"/>
      <c r="I98" s="20">
        <v>99</v>
      </c>
      <c r="J98" s="39" t="s">
        <v>253</v>
      </c>
      <c r="K98" s="28" t="s">
        <v>254</v>
      </c>
      <c r="L98" s="35">
        <v>2</v>
      </c>
    </row>
    <row r="99" s="2" customFormat="1" customHeight="1" spans="1:12">
      <c r="A99" s="16"/>
      <c r="B99" s="1"/>
      <c r="C99" s="1"/>
      <c r="D99" s="1"/>
      <c r="E99" s="1"/>
      <c r="F99" s="1"/>
      <c r="G99" s="1"/>
      <c r="H99" s="1"/>
      <c r="I99" s="20">
        <v>100</v>
      </c>
      <c r="J99" s="41" t="s">
        <v>255</v>
      </c>
      <c r="K99" s="42" t="s">
        <v>235</v>
      </c>
      <c r="L99" s="38">
        <v>6</v>
      </c>
    </row>
    <row r="100" s="2" customFormat="1" customHeight="1" spans="1:12">
      <c r="A100" s="16"/>
      <c r="B100" s="1"/>
      <c r="C100" s="1"/>
      <c r="D100" s="1"/>
      <c r="E100" s="1"/>
      <c r="F100" s="1"/>
      <c r="G100" s="1"/>
      <c r="H100" s="1"/>
      <c r="I100" s="20">
        <v>101</v>
      </c>
      <c r="J100" s="39" t="s">
        <v>256</v>
      </c>
      <c r="K100" s="28" t="s">
        <v>257</v>
      </c>
      <c r="L100" s="35">
        <v>4</v>
      </c>
    </row>
    <row r="101" s="2" customFormat="1" customHeight="1" spans="1:12">
      <c r="A101" s="16"/>
      <c r="B101" s="1"/>
      <c r="C101" s="1"/>
      <c r="D101" s="1"/>
      <c r="E101" s="1"/>
      <c r="F101" s="1"/>
      <c r="G101" s="1"/>
      <c r="H101" s="1"/>
      <c r="I101" s="20">
        <v>102</v>
      </c>
      <c r="J101" s="41" t="s">
        <v>246</v>
      </c>
      <c r="K101" s="42" t="s">
        <v>258</v>
      </c>
      <c r="L101" s="38">
        <v>2</v>
      </c>
    </row>
    <row r="102" s="2" customFormat="1" customHeight="1" spans="1:12">
      <c r="A102" s="16"/>
      <c r="B102" s="1"/>
      <c r="C102" s="1"/>
      <c r="D102" s="1"/>
      <c r="E102" s="1"/>
      <c r="F102" s="1"/>
      <c r="G102" s="1"/>
      <c r="H102" s="1"/>
      <c r="I102" s="20">
        <v>103</v>
      </c>
      <c r="J102" s="43" t="s">
        <v>246</v>
      </c>
      <c r="K102" s="28" t="s">
        <v>235</v>
      </c>
      <c r="L102" s="35">
        <v>2</v>
      </c>
    </row>
    <row r="103" s="2" customFormat="1" customHeight="1" spans="1:12">
      <c r="A103" s="16"/>
      <c r="B103" s="1"/>
      <c r="C103" s="1"/>
      <c r="D103" s="1"/>
      <c r="E103" s="1"/>
      <c r="F103" s="1"/>
      <c r="G103" s="1"/>
      <c r="H103" s="1"/>
      <c r="I103" s="20">
        <v>104</v>
      </c>
      <c r="J103" s="39" t="s">
        <v>259</v>
      </c>
      <c r="K103" s="28"/>
      <c r="L103" s="35">
        <v>1</v>
      </c>
    </row>
    <row r="104" s="2" customFormat="1" customHeight="1" spans="1:12">
      <c r="A104" s="16"/>
      <c r="B104" s="1"/>
      <c r="C104" s="1"/>
      <c r="D104" s="1"/>
      <c r="E104" s="1"/>
      <c r="F104" s="1"/>
      <c r="G104" s="1"/>
      <c r="H104" s="1"/>
      <c r="I104" s="20">
        <v>105</v>
      </c>
      <c r="J104" s="39" t="s">
        <v>260</v>
      </c>
      <c r="K104" s="28" t="s">
        <v>261</v>
      </c>
      <c r="L104" s="14">
        <v>1</v>
      </c>
    </row>
    <row r="105" s="2" customFormat="1" customHeight="1" spans="1:12">
      <c r="A105" s="16"/>
      <c r="B105" s="1"/>
      <c r="C105" s="1"/>
      <c r="D105" s="1"/>
      <c r="E105" s="1"/>
      <c r="F105" s="1"/>
      <c r="G105" s="1"/>
      <c r="H105" s="1"/>
      <c r="I105" s="20">
        <v>106</v>
      </c>
      <c r="J105" s="39" t="s">
        <v>262</v>
      </c>
      <c r="K105" s="28" t="s">
        <v>263</v>
      </c>
      <c r="L105" s="14">
        <v>0.5</v>
      </c>
    </row>
    <row r="106" s="2" customFormat="1" customHeight="1" spans="1:12">
      <c r="A106" s="16"/>
      <c r="B106" s="1"/>
      <c r="C106" s="1"/>
      <c r="D106" s="1"/>
      <c r="E106" s="1"/>
      <c r="F106" s="1"/>
      <c r="G106" s="1"/>
      <c r="H106" s="1"/>
      <c r="I106" s="20">
        <v>107</v>
      </c>
      <c r="J106" s="39" t="s">
        <v>264</v>
      </c>
      <c r="K106" s="28" t="s">
        <v>265</v>
      </c>
      <c r="L106" s="14">
        <v>2</v>
      </c>
    </row>
    <row r="107" s="2" customFormat="1" customHeight="1" spans="1:12">
      <c r="A107" s="16"/>
      <c r="B107" s="1"/>
      <c r="C107" s="1"/>
      <c r="D107" s="1"/>
      <c r="E107" s="1"/>
      <c r="F107" s="1"/>
      <c r="G107" s="1"/>
      <c r="H107" s="1"/>
      <c r="I107" s="20">
        <v>108</v>
      </c>
      <c r="J107" s="39" t="s">
        <v>266</v>
      </c>
      <c r="K107" s="28" t="s">
        <v>267</v>
      </c>
      <c r="L107" s="14">
        <v>2</v>
      </c>
    </row>
    <row r="108" s="2" customFormat="1" customHeight="1" spans="1:12">
      <c r="A108" s="16"/>
      <c r="B108" s="1"/>
      <c r="C108" s="1"/>
      <c r="D108" s="1"/>
      <c r="E108" s="1"/>
      <c r="F108" s="1"/>
      <c r="G108" s="1"/>
      <c r="H108" s="1"/>
      <c r="I108" s="20">
        <v>109</v>
      </c>
      <c r="J108" s="39" t="s">
        <v>268</v>
      </c>
      <c r="K108" s="28" t="s">
        <v>269</v>
      </c>
      <c r="L108" s="14">
        <v>2</v>
      </c>
    </row>
    <row r="109" s="2" customFormat="1" customHeight="1" spans="1:12">
      <c r="A109" s="16"/>
      <c r="B109" s="1"/>
      <c r="C109" s="1"/>
      <c r="D109" s="1"/>
      <c r="E109" s="1"/>
      <c r="F109" s="1"/>
      <c r="G109" s="1"/>
      <c r="H109" s="1"/>
      <c r="I109" s="20">
        <v>110</v>
      </c>
      <c r="J109" s="39" t="s">
        <v>270</v>
      </c>
      <c r="K109" s="28" t="s">
        <v>271</v>
      </c>
      <c r="L109" s="14">
        <v>1</v>
      </c>
    </row>
    <row r="110" s="2" customFormat="1" customHeight="1" spans="1:12">
      <c r="A110" s="16"/>
      <c r="B110" s="1"/>
      <c r="C110" s="1"/>
      <c r="D110" s="1"/>
      <c r="E110" s="1"/>
      <c r="F110" s="1"/>
      <c r="G110" s="1"/>
      <c r="H110" s="1"/>
      <c r="I110" s="20">
        <v>111</v>
      </c>
      <c r="J110" s="22" t="s">
        <v>272</v>
      </c>
      <c r="K110" s="22" t="s">
        <v>273</v>
      </c>
      <c r="L110" s="14">
        <v>1</v>
      </c>
    </row>
    <row r="111" s="2" customFormat="1" ht="33" customHeight="1" spans="1:12">
      <c r="A111" s="16"/>
      <c r="B111" s="1"/>
      <c r="C111" s="1"/>
      <c r="D111" s="1"/>
      <c r="E111" s="1"/>
      <c r="F111" s="1"/>
      <c r="G111" s="1"/>
      <c r="H111" s="1"/>
      <c r="I111" s="20">
        <v>112</v>
      </c>
      <c r="J111" s="22" t="s">
        <v>274</v>
      </c>
      <c r="K111" s="22" t="s">
        <v>275</v>
      </c>
      <c r="L111" s="14">
        <v>1</v>
      </c>
    </row>
    <row r="112" s="2" customFormat="1" customHeight="1" spans="1:12">
      <c r="A112" s="16"/>
      <c r="B112" s="1"/>
      <c r="C112" s="1"/>
      <c r="D112" s="1"/>
      <c r="E112" s="1"/>
      <c r="F112" s="1"/>
      <c r="G112" s="1"/>
      <c r="H112" s="1"/>
      <c r="I112" s="20">
        <v>113</v>
      </c>
      <c r="J112" s="22" t="s">
        <v>276</v>
      </c>
      <c r="K112" s="22" t="s">
        <v>277</v>
      </c>
      <c r="L112" s="14">
        <v>1</v>
      </c>
    </row>
    <row r="113" s="2" customFormat="1" customHeight="1" spans="1:12">
      <c r="A113" s="16"/>
      <c r="B113" s="1"/>
      <c r="C113" s="1"/>
      <c r="D113" s="1"/>
      <c r="E113" s="1"/>
      <c r="F113" s="1"/>
      <c r="G113" s="1"/>
      <c r="H113" s="1"/>
      <c r="I113" s="20">
        <v>114</v>
      </c>
      <c r="J113" s="22" t="s">
        <v>278</v>
      </c>
      <c r="K113" s="22" t="s">
        <v>279</v>
      </c>
      <c r="L113" s="14">
        <v>1</v>
      </c>
    </row>
    <row r="114" s="2" customFormat="1" customHeight="1" spans="1:12">
      <c r="A114" s="16"/>
      <c r="B114" s="1"/>
      <c r="C114" s="1"/>
      <c r="D114" s="1"/>
      <c r="E114" s="1"/>
      <c r="F114" s="1"/>
      <c r="G114" s="1"/>
      <c r="H114" s="1"/>
      <c r="I114" s="20">
        <v>117</v>
      </c>
      <c r="J114" s="22" t="s">
        <v>280</v>
      </c>
      <c r="K114" s="21" t="s">
        <v>281</v>
      </c>
      <c r="L114" s="35">
        <v>2</v>
      </c>
    </row>
    <row r="115" customHeight="1" spans="9:12">
      <c r="I115" s="20">
        <v>118</v>
      </c>
      <c r="J115" s="44" t="s">
        <v>282</v>
      </c>
      <c r="K115" s="44" t="s">
        <v>283</v>
      </c>
      <c r="L115" s="27">
        <v>1</v>
      </c>
    </row>
    <row r="116" customHeight="1" spans="9:12">
      <c r="I116" s="6">
        <v>119</v>
      </c>
      <c r="J116" s="45" t="s">
        <v>284</v>
      </c>
      <c r="K116" s="46" t="s">
        <v>285</v>
      </c>
      <c r="L116" s="8">
        <v>1</v>
      </c>
    </row>
    <row r="117" customHeight="1" spans="9:12">
      <c r="I117" s="6">
        <v>120</v>
      </c>
      <c r="J117" s="45" t="s">
        <v>286</v>
      </c>
      <c r="K117" s="46" t="s">
        <v>287</v>
      </c>
      <c r="L117" s="8">
        <v>1</v>
      </c>
    </row>
  </sheetData>
  <sheetProtection insertRows="0" insertColumns="0" deleteColumns="0" deleteRows="0"/>
  <mergeCells count="4">
    <mergeCell ref="A3:B3"/>
    <mergeCell ref="B4:H4"/>
    <mergeCell ref="A1:H2"/>
    <mergeCell ref="I1:L2"/>
  </mergeCells>
  <dataValidations count="1">
    <dataValidation allowBlank="1" showInputMessage="1" showErrorMessage="1" sqref="B5 B13 B21 B29"/>
  </dataValidations>
  <pageMargins left="0.7" right="0.7" top="0.75" bottom="0.75" header="0.3" footer="0.3"/>
  <pageSetup paperSize="9" scale="35" orientation="portrait"/>
  <headerFooter/>
  <rowBreaks count="1" manualBreakCount="1">
    <brk id="7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等待</cp:lastModifiedBy>
  <dcterms:created xsi:type="dcterms:W3CDTF">2021-06-08T05:38:00Z</dcterms:created>
  <dcterms:modified xsi:type="dcterms:W3CDTF">2021-08-19T07:11:08Z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AF32F29829AC411E9FDB59DD830DF26E</vt:lpwstr>
  </property>
  <property fmtid="{D5CDD505-2E9C-101B-9397-08002B2CF9AE}" pid="3" name="KSOProductBuildVer">
    <vt:lpwstr>2052-11.1.0.10700</vt:lpwstr>
  </property>
</Properties>
</file>