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Sipeed_Longan_Nano_Projects\gd32v_i2s_dac\"/>
    </mc:Choice>
  </mc:AlternateContent>
  <xr:revisionPtr revIDLastSave="0" documentId="13_ncr:1_{DD9BA194-CED8-499F-B503-499740298EAE}" xr6:coauthVersionLast="45" xr6:coauthVersionMax="45" xr10:uidLastSave="{00000000-0000-0000-0000-000000000000}"/>
  <bookViews>
    <workbookView xWindow="1365" yWindow="345" windowWidth="25110" windowHeight="15255" xr2:uid="{5AE19FFE-6E4A-4C39-B2D1-D6AE79E56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12" i="1"/>
  <c r="E11" i="1"/>
  <c r="E10" i="1"/>
  <c r="E9" i="1"/>
  <c r="E8" i="1"/>
  <c r="E6" i="1"/>
  <c r="E5" i="1"/>
  <c r="E4" i="1"/>
  <c r="E3" i="1"/>
  <c r="J2" i="1"/>
  <c r="F2" i="1"/>
  <c r="J6" i="1" l="1"/>
  <c r="L6" i="1" s="1"/>
  <c r="K6" i="1" l="1"/>
  <c r="J4" i="1"/>
  <c r="J10" i="1"/>
  <c r="F10" i="1"/>
  <c r="J8" i="1"/>
  <c r="F8" i="1"/>
  <c r="F4" i="1"/>
  <c r="F6" i="1"/>
  <c r="H8" i="1" l="1"/>
  <c r="G8" i="1"/>
  <c r="L8" i="1"/>
  <c r="K8" i="1"/>
  <c r="L4" i="1"/>
  <c r="K4" i="1"/>
  <c r="H6" i="1"/>
  <c r="G6" i="1"/>
  <c r="H10" i="1"/>
  <c r="G10" i="1"/>
  <c r="H4" i="1"/>
  <c r="G4" i="1"/>
  <c r="L10" i="1"/>
  <c r="K10" i="1"/>
  <c r="F3" i="1"/>
  <c r="J3" i="1"/>
  <c r="F9" i="1"/>
  <c r="J9" i="1"/>
  <c r="F12" i="1"/>
  <c r="J12" i="1"/>
  <c r="F11" i="1"/>
  <c r="J11" i="1"/>
  <c r="F5" i="1"/>
  <c r="J5" i="1"/>
  <c r="F7" i="1"/>
  <c r="H7" i="1" s="1"/>
  <c r="J7" i="1"/>
  <c r="H3" i="1" l="1"/>
  <c r="G3" i="1"/>
  <c r="L11" i="1"/>
  <c r="K11" i="1"/>
  <c r="L9" i="1"/>
  <c r="K9" i="1"/>
  <c r="G7" i="1"/>
  <c r="H5" i="1"/>
  <c r="G5" i="1"/>
  <c r="H12" i="1"/>
  <c r="G12" i="1"/>
  <c r="L7" i="1"/>
  <c r="K7" i="1"/>
  <c r="H11" i="1"/>
  <c r="G11" i="1"/>
  <c r="H9" i="1"/>
  <c r="G9" i="1"/>
  <c r="L5" i="1"/>
  <c r="K5" i="1"/>
  <c r="L12" i="1"/>
  <c r="K12" i="1"/>
  <c r="L3" i="1"/>
  <c r="K3" i="1"/>
</calcChain>
</file>

<file path=xl/sharedStrings.xml><?xml version="1.0" encoding="utf-8"?>
<sst xmlns="http://schemas.openxmlformats.org/spreadsheetml/2006/main" count="8" uniqueCount="6">
  <si>
    <t>diff (%)</t>
    <phoneticPr fontId="1"/>
  </si>
  <si>
    <t>KHz</t>
    <phoneticPr fontId="1"/>
  </si>
  <si>
    <t>Refclock (KHz)</t>
    <phoneticPr fontId="1"/>
  </si>
  <si>
    <t>div (PREDV1) (1 ~ 16)</t>
    <phoneticPr fontId="1"/>
  </si>
  <si>
    <t>freq (KHz)</t>
    <phoneticPr fontId="1"/>
  </si>
  <si>
    <t>multiplier (PLL2MF) (8 ~ 16, 20)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</si>
</sst>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4BDF-97B2-4DED-8855-1CFBC6885FA8}">
  <dimension ref="B1:L12"/>
  <sheetViews>
    <sheetView tabSelected="1" workbookViewId="0">
      <selection activeCell="J15" sqref="J15"/>
    </sheetView>
  </sheetViews>
  <sheetFormatPr defaultRowHeight="18.75" x14ac:dyDescent="0.4"/>
  <cols>
    <col min="2" max="2" width="14.875" bestFit="1" customWidth="1"/>
    <col min="3" max="3" width="21.75" bestFit="1" customWidth="1"/>
    <col min="4" max="4" width="28.125" bestFit="1" customWidth="1"/>
    <col min="7" max="7" width="10.375" bestFit="1" customWidth="1"/>
    <col min="8" max="9" width="9.625" style="1" customWidth="1"/>
    <col min="11" max="11" width="10.375" bestFit="1" customWidth="1"/>
  </cols>
  <sheetData>
    <row r="1" spans="2:12" x14ac:dyDescent="0.4">
      <c r="F1">
        <v>44.1</v>
      </c>
      <c r="G1" t="s">
        <v>4</v>
      </c>
      <c r="H1" s="1" t="s">
        <v>0</v>
      </c>
      <c r="J1">
        <v>48</v>
      </c>
      <c r="K1" t="s">
        <v>4</v>
      </c>
      <c r="L1" s="1" t="s">
        <v>0</v>
      </c>
    </row>
    <row r="2" spans="2:12" x14ac:dyDescent="0.4">
      <c r="B2" t="s">
        <v>2</v>
      </c>
      <c r="C2" t="s">
        <v>3</v>
      </c>
      <c r="D2" t="s">
        <v>5</v>
      </c>
      <c r="E2" t="s">
        <v>1</v>
      </c>
      <c r="F2">
        <f>F1*64</f>
        <v>2822.4</v>
      </c>
      <c r="J2">
        <f>J1*64</f>
        <v>3072</v>
      </c>
      <c r="L2" s="1"/>
    </row>
    <row r="3" spans="2:12" x14ac:dyDescent="0.4">
      <c r="B3">
        <v>8000</v>
      </c>
      <c r="C3">
        <v>2</v>
      </c>
      <c r="D3">
        <v>8</v>
      </c>
      <c r="E3">
        <f>B$3/C$3*D3*2</f>
        <v>64000</v>
      </c>
      <c r="F3">
        <f>$E3/F$2</f>
        <v>22.675736961451246</v>
      </c>
      <c r="G3" s="2">
        <f>E3/(64*ROUND(F3,0))</f>
        <v>43.478260869565219</v>
      </c>
      <c r="H3" s="1">
        <f>((E3/(64*ROUND(F3, 0)) / F$1) - 1)*100</f>
        <v>-1.4098392980380514</v>
      </c>
      <c r="J3">
        <f t="shared" ref="J3:J12" si="0">$E3/J$2</f>
        <v>20.833333333333332</v>
      </c>
      <c r="K3" s="2">
        <f>E3/(64*ROUND(J3, 0))</f>
        <v>47.61904761904762</v>
      </c>
      <c r="L3" s="1">
        <f>((E3/(64*ROUND(J3, 0)) / J$1) - 1)*100</f>
        <v>-0.79365079365079083</v>
      </c>
    </row>
    <row r="4" spans="2:12" x14ac:dyDescent="0.4">
      <c r="D4">
        <v>9</v>
      </c>
      <c r="E4">
        <f t="shared" ref="E4:E12" si="1">B$3/C$3*D4*2</f>
        <v>72000</v>
      </c>
      <c r="F4">
        <f t="shared" ref="F4:F12" si="2">$E4/F$2</f>
        <v>25.510204081632651</v>
      </c>
      <c r="G4" s="2">
        <f t="shared" ref="G4:G12" si="3">E4/(64*ROUND(F4,0))</f>
        <v>43.269230769230766</v>
      </c>
      <c r="H4" s="1">
        <f t="shared" ref="H4:H8" si="4">((E4/(64*ROUND(F4, 0)) / F$1) - 1)*100</f>
        <v>-1.883830455259039</v>
      </c>
      <c r="J4">
        <f t="shared" si="0"/>
        <v>23.4375</v>
      </c>
      <c r="K4" s="2">
        <f>E4/(64*ROUND(J4, 0))</f>
        <v>48.913043478260867</v>
      </c>
      <c r="L4" s="1">
        <f>((E4/(64*ROUND(J4, 0)) / J$1) - 1)*100</f>
        <v>1.9021739130434812</v>
      </c>
    </row>
    <row r="5" spans="2:12" x14ac:dyDescent="0.4">
      <c r="D5">
        <v>10</v>
      </c>
      <c r="E5">
        <f t="shared" si="1"/>
        <v>80000</v>
      </c>
      <c r="F5">
        <f t="shared" si="2"/>
        <v>28.344671201814059</v>
      </c>
      <c r="G5" s="2">
        <f t="shared" si="3"/>
        <v>44.642857142857146</v>
      </c>
      <c r="H5" s="1">
        <f t="shared" si="4"/>
        <v>1.2309685779073654</v>
      </c>
      <c r="J5">
        <f t="shared" si="0"/>
        <v>26.041666666666668</v>
      </c>
      <c r="K5" s="2">
        <f>E5/(64*ROUND(J5, 0))</f>
        <v>48.07692307692308</v>
      </c>
      <c r="L5" s="1">
        <f>((E5/(64*ROUND(J5, 0)) / J$1) - 1)*100</f>
        <v>0.16025641025640969</v>
      </c>
    </row>
    <row r="6" spans="2:12" x14ac:dyDescent="0.4">
      <c r="D6">
        <v>11</v>
      </c>
      <c r="E6">
        <f t="shared" si="1"/>
        <v>88000</v>
      </c>
      <c r="F6">
        <f t="shared" si="2"/>
        <v>31.179138321995463</v>
      </c>
      <c r="G6" s="2">
        <f t="shared" si="3"/>
        <v>44.354838709677416</v>
      </c>
      <c r="H6" s="1">
        <f t="shared" si="4"/>
        <v>0.5778655548240641</v>
      </c>
      <c r="J6">
        <f t="shared" si="0"/>
        <v>28.645833333333332</v>
      </c>
      <c r="K6" s="2">
        <f>E6/(64*ROUND(J6, 0))</f>
        <v>47.413793103448278</v>
      </c>
      <c r="L6" s="1">
        <f>((E6/(64*ROUND(J6, 0)) / J$1) - 1)*100</f>
        <v>-1.2212643678160884</v>
      </c>
    </row>
    <row r="7" spans="2:12" x14ac:dyDescent="0.4">
      <c r="D7">
        <v>12</v>
      </c>
      <c r="E7">
        <f t="shared" si="1"/>
        <v>96000</v>
      </c>
      <c r="F7">
        <f t="shared" si="2"/>
        <v>34.013605442176868</v>
      </c>
      <c r="G7" s="2">
        <f t="shared" si="3"/>
        <v>44.117647058823529</v>
      </c>
      <c r="H7" s="1">
        <f>((E7/(64*ROUND(F7, 0)) / F$1) - 1)*100</f>
        <v>4.0016006402554538E-2</v>
      </c>
      <c r="J7">
        <f t="shared" si="0"/>
        <v>31.25</v>
      </c>
      <c r="K7" s="2">
        <f>E7/(64*ROUND(J7, 0))</f>
        <v>48.387096774193552</v>
      </c>
      <c r="L7" s="1">
        <f>((E7/(64*ROUND(J7, 0)) / J$1) - 1)*100</f>
        <v>0.80645161290322509</v>
      </c>
    </row>
    <row r="8" spans="2:12" x14ac:dyDescent="0.4">
      <c r="D8">
        <v>13</v>
      </c>
      <c r="E8">
        <f t="shared" si="1"/>
        <v>104000</v>
      </c>
      <c r="F8">
        <f t="shared" si="2"/>
        <v>36.848072562358276</v>
      </c>
      <c r="G8" s="2">
        <f t="shared" si="3"/>
        <v>43.918918918918919</v>
      </c>
      <c r="H8" s="1">
        <f t="shared" si="4"/>
        <v>-0.4106146963289814</v>
      </c>
      <c r="J8">
        <f t="shared" si="0"/>
        <v>33.854166666666664</v>
      </c>
      <c r="K8" s="2">
        <f>E8/(64*ROUND(J8, 0))</f>
        <v>47.794117647058826</v>
      </c>
      <c r="L8" s="1">
        <f>((E8/(64*ROUND(J8, 0)) / J$1) - 1)*100</f>
        <v>-0.42892156862744946</v>
      </c>
    </row>
    <row r="9" spans="2:12" x14ac:dyDescent="0.4">
      <c r="D9">
        <v>14</v>
      </c>
      <c r="E9">
        <f t="shared" si="1"/>
        <v>112000</v>
      </c>
      <c r="F9">
        <f t="shared" si="2"/>
        <v>39.682539682539684</v>
      </c>
      <c r="G9" s="2">
        <f t="shared" si="3"/>
        <v>43.75</v>
      </c>
      <c r="H9" s="1">
        <f>((E9/(64*ROUND(F9, 0)) / F$1) - 1)*100</f>
        <v>-0.79365079365080193</v>
      </c>
      <c r="J9">
        <f t="shared" si="0"/>
        <v>36.458333333333336</v>
      </c>
      <c r="K9" s="2">
        <f>E9/(64*ROUND(J9, 0))</f>
        <v>48.611111111111114</v>
      </c>
      <c r="L9" s="1">
        <f>((E9/(64*ROUND(J9, 0)) / J$1) - 1)*100</f>
        <v>1.2731481481481621</v>
      </c>
    </row>
    <row r="10" spans="2:12" x14ac:dyDescent="0.4">
      <c r="D10">
        <v>15</v>
      </c>
      <c r="E10">
        <f t="shared" si="1"/>
        <v>120000</v>
      </c>
      <c r="F10">
        <f t="shared" si="2"/>
        <v>42.517006802721085</v>
      </c>
      <c r="G10" s="2">
        <f t="shared" si="3"/>
        <v>43.604651162790695</v>
      </c>
      <c r="H10" s="1">
        <f t="shared" ref="H10:H12" si="5">((E10/(64*ROUND(F10, 0)) / F$1) - 1)*100</f>
        <v>-1.1232399936718984</v>
      </c>
      <c r="J10">
        <f t="shared" si="0"/>
        <v>39.0625</v>
      </c>
      <c r="K10" s="2">
        <f>E10/(64*ROUND(J10, 0))</f>
        <v>48.07692307692308</v>
      </c>
      <c r="L10" s="1">
        <f>((E10/(64*ROUND(J10, 0)) / J$1) - 1)*100</f>
        <v>0.16025641025640969</v>
      </c>
    </row>
    <row r="11" spans="2:12" x14ac:dyDescent="0.4">
      <c r="D11">
        <v>16</v>
      </c>
      <c r="E11">
        <f t="shared" si="1"/>
        <v>128000</v>
      </c>
      <c r="F11">
        <f t="shared" si="2"/>
        <v>45.351473922902493</v>
      </c>
      <c r="G11" s="2">
        <f t="shared" si="3"/>
        <v>44.444444444444443</v>
      </c>
      <c r="H11" s="1">
        <f t="shared" si="5"/>
        <v>0.78105316200554054</v>
      </c>
      <c r="J11">
        <f t="shared" si="0"/>
        <v>41.666666666666664</v>
      </c>
      <c r="K11" s="2">
        <f>E11/(64*ROUND(J11, 0))</f>
        <v>47.61904761904762</v>
      </c>
      <c r="L11" s="1">
        <f>((E11/(64*ROUND(J11, 0)) / J$1) - 1)*100</f>
        <v>-0.79365079365079083</v>
      </c>
    </row>
    <row r="12" spans="2:12" x14ac:dyDescent="0.4">
      <c r="D12">
        <v>20</v>
      </c>
      <c r="E12">
        <f t="shared" si="1"/>
        <v>160000</v>
      </c>
      <c r="F12">
        <f t="shared" si="2"/>
        <v>56.689342403628117</v>
      </c>
      <c r="G12" s="2">
        <f t="shared" si="3"/>
        <v>43.859649122807021</v>
      </c>
      <c r="H12" s="1">
        <f t="shared" si="5"/>
        <v>-0.54501332696821336</v>
      </c>
      <c r="J12">
        <f t="shared" si="0"/>
        <v>52.083333333333336</v>
      </c>
      <c r="K12" s="2">
        <f>E12/(64*ROUND(J12, 0))</f>
        <v>48.07692307692308</v>
      </c>
      <c r="L12" s="1">
        <f>((E12/(64*ROUND(J12, 0)) / J$1) - 1)*100</f>
        <v>0.16025641025640969</v>
      </c>
    </row>
  </sheetData>
  <phoneticPr fontId="1"/>
  <conditionalFormatting sqref="H3:H12">
    <cfRule type="cellIs" dxfId="2" priority="3" operator="between">
      <formula>-0.05</formula>
      <formula>0.05</formula>
    </cfRule>
  </conditionalFormatting>
  <conditionalFormatting sqref="L3:L12">
    <cfRule type="cellIs" dxfId="1" priority="1" operator="between">
      <formula>-0.2</formula>
      <formula>0.2</formula>
    </cfRule>
    <cfRule type="cellIs" dxfId="0" priority="2" operator="between">
      <formula>-0.05</formula>
      <formula>0.05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2019-12-28T05:52:17Z</dcterms:created>
  <dcterms:modified xsi:type="dcterms:W3CDTF">2020-01-06T13:34:01Z</dcterms:modified>
</cp:coreProperties>
</file>