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theme/themeOverride4.xml" ContentType="application/vnd.openxmlformats-officedocument.themeOverride+xml"/>
  <Override PartName="/xl/charts/chart12.xml" ContentType="application/vnd.openxmlformats-officedocument.drawingml.chart+xml"/>
  <Override PartName="/xl/theme/themeOverride5.xml" ContentType="application/vnd.openxmlformats-officedocument.themeOverride+xml"/>
  <Override PartName="/xl/charts/chart13.xml" ContentType="application/vnd.openxmlformats-officedocument.drawingml.chart+xml"/>
  <Override PartName="/xl/theme/themeOverride6.xml" ContentType="application/vnd.openxmlformats-officedocument.themeOverride+xml"/>
  <Override PartName="/xl/charts/chart14.xml" ContentType="application/vnd.openxmlformats-officedocument.drawingml.chart+xml"/>
  <Override PartName="/xl/theme/themeOverride7.xml" ContentType="application/vnd.openxmlformats-officedocument.themeOverride+xml"/>
  <Override PartName="/xl/charts/chart15.xml" ContentType="application/vnd.openxmlformats-officedocument.drawingml.chart+xml"/>
  <Override PartName="/xl/theme/themeOverride8.xml" ContentType="application/vnd.openxmlformats-officedocument.themeOverride+xml"/>
  <Override PartName="/xl/charts/chart16.xml" ContentType="application/vnd.openxmlformats-officedocument.drawingml.chart+xml"/>
  <Override PartName="/xl/theme/themeOverride9.xml" ContentType="application/vnd.openxmlformats-officedocument.themeOverride+xml"/>
  <Override PartName="/xl/charts/chart17.xml" ContentType="application/vnd.openxmlformats-officedocument.drawingml.chart+xml"/>
  <Override PartName="/xl/theme/themeOverride10.xml" ContentType="application/vnd.openxmlformats-officedocument.themeOverride+xml"/>
  <Override PartName="/xl/charts/chart18.xml" ContentType="application/vnd.openxmlformats-officedocument.drawingml.chart+xml"/>
  <Override PartName="/xl/theme/themeOverride11.xml" ContentType="application/vnd.openxmlformats-officedocument.themeOverrid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theme/themeOverride12.xml" ContentType="application/vnd.openxmlformats-officedocument.themeOverride+xml"/>
  <Override PartName="/xl/charts/chart20.xml" ContentType="application/vnd.openxmlformats-officedocument.drawingml.chart+xml"/>
  <Override PartName="/xl/theme/themeOverride13.xml" ContentType="application/vnd.openxmlformats-officedocument.themeOverride+xml"/>
  <Override PartName="/xl/charts/chart21.xml" ContentType="application/vnd.openxmlformats-officedocument.drawingml.chart+xml"/>
  <Override PartName="/xl/theme/themeOverride14.xml" ContentType="application/vnd.openxmlformats-officedocument.themeOverride+xml"/>
  <Override PartName="/xl/charts/chart22.xml" ContentType="application/vnd.openxmlformats-officedocument.drawingml.chart+xml"/>
  <Override PartName="/xl/theme/themeOverride15.xml" ContentType="application/vnd.openxmlformats-officedocument.themeOverride+xml"/>
  <Override PartName="/xl/charts/chart23.xml" ContentType="application/vnd.openxmlformats-officedocument.drawingml.chart+xml"/>
  <Override PartName="/xl/theme/themeOverride16.xml" ContentType="application/vnd.openxmlformats-officedocument.themeOverride+xml"/>
  <Override PartName="/xl/charts/chart24.xml" ContentType="application/vnd.openxmlformats-officedocument.drawingml.chart+xml"/>
  <Override PartName="/xl/theme/themeOverride17.xml" ContentType="application/vnd.openxmlformats-officedocument.themeOverride+xml"/>
  <Override PartName="/xl/charts/chart25.xml" ContentType="application/vnd.openxmlformats-officedocument.drawingml.chart+xml"/>
  <Override PartName="/xl/theme/themeOverride18.xml" ContentType="application/vnd.openxmlformats-officedocument.themeOverride+xml"/>
  <Override PartName="/xl/charts/chart26.xml" ContentType="application/vnd.openxmlformats-officedocument.drawingml.chart+xml"/>
  <Override PartName="/xl/theme/themeOverride19.xml" ContentType="application/vnd.openxmlformats-officedocument.themeOverride+xml"/>
  <Override PartName="/xl/charts/chart27.xml" ContentType="application/vnd.openxmlformats-officedocument.drawingml.chart+xml"/>
  <Override PartName="/xl/theme/themeOverride20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70" windowWidth="19815" windowHeight="9150" activeTab="3"/>
  </bookViews>
  <sheets>
    <sheet name="Phoca vitulina" sheetId="1" r:id="rId1"/>
    <sheet name="Halichoerus grypus" sheetId="2" r:id="rId2"/>
    <sheet name="Phoca hispida" sheetId="3" r:id="rId3"/>
    <sheet name="P. vit data analysis" sheetId="4" r:id="rId4"/>
  </sheets>
  <calcPr calcId="145621"/>
</workbook>
</file>

<file path=xl/calcChain.xml><?xml version="1.0" encoding="utf-8"?>
<calcChain xmlns="http://schemas.openxmlformats.org/spreadsheetml/2006/main">
  <c r="AB30" i="4" l="1"/>
  <c r="AB29" i="4"/>
  <c r="AB28" i="4"/>
  <c r="AB27" i="4"/>
  <c r="AB26" i="4"/>
  <c r="AB25" i="4"/>
  <c r="AB24" i="4"/>
  <c r="AB23" i="4"/>
  <c r="AB22" i="4"/>
  <c r="AB21" i="4"/>
  <c r="AB20" i="4"/>
  <c r="AB19" i="4"/>
  <c r="AB18" i="4"/>
  <c r="AB17" i="4"/>
  <c r="AB16" i="4"/>
  <c r="AB15" i="4"/>
  <c r="AB14" i="4"/>
  <c r="AB13" i="4"/>
  <c r="AB12" i="4"/>
  <c r="AB11" i="4"/>
  <c r="AB10" i="4"/>
  <c r="AB9" i="4"/>
  <c r="AB8" i="4"/>
  <c r="AB7" i="4"/>
  <c r="AB6" i="4"/>
  <c r="AB5" i="4"/>
  <c r="AB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4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4" i="4"/>
  <c r="S7" i="2" l="1"/>
  <c r="BF53" i="3" l="1"/>
  <c r="AK53" i="3"/>
  <c r="E52" i="3"/>
  <c r="AD51" i="3"/>
  <c r="U51" i="3"/>
  <c r="BU48" i="3"/>
  <c r="BV48" i="3" s="1"/>
  <c r="BT48" i="3"/>
  <c r="BR48" i="3"/>
  <c r="BQ48" i="3"/>
  <c r="BP48" i="3"/>
  <c r="BM48" i="3"/>
  <c r="BN48" i="3" s="1"/>
  <c r="BL48" i="3"/>
  <c r="BI48" i="3"/>
  <c r="BJ48" i="3" s="1"/>
  <c r="BH48" i="3"/>
  <c r="BF48" i="3"/>
  <c r="BE48" i="3"/>
  <c r="BD48" i="3"/>
  <c r="BB48" i="3"/>
  <c r="BA48" i="3"/>
  <c r="AZ48" i="3"/>
  <c r="AW48" i="3"/>
  <c r="AX48" i="3" s="1"/>
  <c r="AV48" i="3"/>
  <c r="AT48" i="3"/>
  <c r="AS48" i="3"/>
  <c r="AR48" i="3"/>
  <c r="AO48" i="3"/>
  <c r="AP48" i="3" s="1"/>
  <c r="AN48" i="3"/>
  <c r="AK48" i="3"/>
  <c r="AL48" i="3" s="1"/>
  <c r="AJ48" i="3"/>
  <c r="AG48" i="3"/>
  <c r="AH48" i="3" s="1"/>
  <c r="AF48" i="3"/>
  <c r="AC48" i="3"/>
  <c r="AD48" i="3" s="1"/>
  <c r="AB48" i="3"/>
  <c r="Z48" i="3"/>
  <c r="Y48" i="3"/>
  <c r="X48" i="3"/>
  <c r="V48" i="3"/>
  <c r="U48" i="3"/>
  <c r="T48" i="3"/>
  <c r="R48" i="3"/>
  <c r="Q48" i="3"/>
  <c r="P48" i="3"/>
  <c r="N48" i="3"/>
  <c r="M48" i="3"/>
  <c r="L48" i="3"/>
  <c r="I48" i="3"/>
  <c r="J48" i="3" s="1"/>
  <c r="H48" i="3"/>
  <c r="F48" i="3"/>
  <c r="E48" i="3"/>
  <c r="D48" i="3"/>
  <c r="BU47" i="3"/>
  <c r="BV47" i="3" s="1"/>
  <c r="BT47" i="3"/>
  <c r="BQ47" i="3"/>
  <c r="BR47" i="3" s="1"/>
  <c r="BP47" i="3"/>
  <c r="BM47" i="3"/>
  <c r="BN47" i="3" s="1"/>
  <c r="BL47" i="3"/>
  <c r="BJ47" i="3"/>
  <c r="BI47" i="3"/>
  <c r="BH47" i="3"/>
  <c r="BF47" i="3"/>
  <c r="BE47" i="3"/>
  <c r="BD47" i="3"/>
  <c r="BB47" i="3"/>
  <c r="BA47" i="3"/>
  <c r="AZ47" i="3"/>
  <c r="AW47" i="3"/>
  <c r="AX47" i="3" s="1"/>
  <c r="AV47" i="3"/>
  <c r="AT47" i="3"/>
  <c r="AS47" i="3"/>
  <c r="AR47" i="3"/>
  <c r="AO47" i="3"/>
  <c r="AP47" i="3" s="1"/>
  <c r="AN47" i="3"/>
  <c r="AK47" i="3"/>
  <c r="AL47" i="3" s="1"/>
  <c r="AJ47" i="3"/>
  <c r="AG47" i="3"/>
  <c r="AH47" i="3" s="1"/>
  <c r="AF47" i="3"/>
  <c r="AD47" i="3"/>
  <c r="AC47" i="3"/>
  <c r="AB47" i="3"/>
  <c r="Y47" i="3"/>
  <c r="Z47" i="3" s="1"/>
  <c r="X47" i="3"/>
  <c r="V47" i="3"/>
  <c r="U47" i="3"/>
  <c r="T47" i="3"/>
  <c r="Q47" i="3"/>
  <c r="R47" i="3" s="1"/>
  <c r="P47" i="3"/>
  <c r="M47" i="3"/>
  <c r="N47" i="3" s="1"/>
  <c r="M53" i="3" s="1"/>
  <c r="L47" i="3"/>
  <c r="I47" i="3"/>
  <c r="J47" i="3" s="1"/>
  <c r="H47" i="3"/>
  <c r="E47" i="3"/>
  <c r="F47" i="3" s="1"/>
  <c r="D47" i="3"/>
  <c r="BU46" i="3"/>
  <c r="BV46" i="3" s="1"/>
  <c r="BT46" i="3"/>
  <c r="BR46" i="3"/>
  <c r="BQ46" i="3"/>
  <c r="BP46" i="3"/>
  <c r="BM46" i="3"/>
  <c r="BN46" i="3" s="1"/>
  <c r="BL46" i="3"/>
  <c r="BJ46" i="3"/>
  <c r="BI46" i="3"/>
  <c r="BH46" i="3"/>
  <c r="BE46" i="3"/>
  <c r="BF46" i="3" s="1"/>
  <c r="BD46" i="3"/>
  <c r="BA46" i="3"/>
  <c r="BB46" i="3" s="1"/>
  <c r="AZ46" i="3"/>
  <c r="AW46" i="3"/>
  <c r="AX46" i="3" s="1"/>
  <c r="AV46" i="3"/>
  <c r="AS46" i="3"/>
  <c r="AT46" i="3" s="1"/>
  <c r="AR46" i="3"/>
  <c r="AP46" i="3"/>
  <c r="AO46" i="3"/>
  <c r="AN46" i="3"/>
  <c r="AL46" i="3"/>
  <c r="AK46" i="3"/>
  <c r="AJ46" i="3"/>
  <c r="AG46" i="3"/>
  <c r="AH46" i="3" s="1"/>
  <c r="AF46" i="3"/>
  <c r="AD46" i="3"/>
  <c r="AC46" i="3"/>
  <c r="AB46" i="3"/>
  <c r="Y46" i="3"/>
  <c r="Z46" i="3" s="1"/>
  <c r="X46" i="3"/>
  <c r="U46" i="3"/>
  <c r="V46" i="3" s="1"/>
  <c r="T46" i="3"/>
  <c r="Q46" i="3"/>
  <c r="R46" i="3" s="1"/>
  <c r="P46" i="3"/>
  <c r="M46" i="3"/>
  <c r="N46" i="3" s="1"/>
  <c r="L46" i="3"/>
  <c r="J46" i="3"/>
  <c r="I46" i="3"/>
  <c r="H46" i="3"/>
  <c r="F46" i="3"/>
  <c r="E46" i="3"/>
  <c r="D46" i="3"/>
  <c r="BU45" i="3"/>
  <c r="BV45" i="3" s="1"/>
  <c r="BT45" i="3"/>
  <c r="BR45" i="3"/>
  <c r="BQ45" i="3"/>
  <c r="BP45" i="3"/>
  <c r="BM45" i="3"/>
  <c r="BN45" i="3" s="1"/>
  <c r="BL45" i="3"/>
  <c r="BI45" i="3"/>
  <c r="BJ45" i="3" s="1"/>
  <c r="BH45" i="3"/>
  <c r="BE45" i="3"/>
  <c r="BF45" i="3" s="1"/>
  <c r="BD45" i="3"/>
  <c r="BA45" i="3"/>
  <c r="BB45" i="3" s="1"/>
  <c r="AZ45" i="3"/>
  <c r="AX45" i="3"/>
  <c r="AW45" i="3"/>
  <c r="AV45" i="3"/>
  <c r="AT45" i="3"/>
  <c r="AS45" i="3"/>
  <c r="AR45" i="3"/>
  <c r="AP45" i="3"/>
  <c r="AO45" i="3"/>
  <c r="AN45" i="3"/>
  <c r="AL45" i="3"/>
  <c r="AK45" i="3"/>
  <c r="AJ45" i="3"/>
  <c r="AG45" i="3"/>
  <c r="AH45" i="3" s="1"/>
  <c r="AF45" i="3"/>
  <c r="AD45" i="3"/>
  <c r="AC45" i="3"/>
  <c r="AB45" i="3"/>
  <c r="Y45" i="3"/>
  <c r="Z45" i="3" s="1"/>
  <c r="X45" i="3"/>
  <c r="U45" i="3"/>
  <c r="V45" i="3" s="1"/>
  <c r="T45" i="3"/>
  <c r="R45" i="3"/>
  <c r="Q45" i="3"/>
  <c r="P45" i="3"/>
  <c r="N45" i="3"/>
  <c r="M45" i="3"/>
  <c r="L45" i="3"/>
  <c r="J45" i="3"/>
  <c r="I45" i="3"/>
  <c r="H45" i="3"/>
  <c r="F45" i="3"/>
  <c r="E45" i="3"/>
  <c r="D45" i="3"/>
  <c r="BU44" i="3"/>
  <c r="BV44" i="3" s="1"/>
  <c r="BT44" i="3"/>
  <c r="BR44" i="3"/>
  <c r="BQ44" i="3"/>
  <c r="BP44" i="3"/>
  <c r="BM44" i="3"/>
  <c r="BN44" i="3" s="1"/>
  <c r="BL44" i="3"/>
  <c r="BI44" i="3"/>
  <c r="BJ44" i="3" s="1"/>
  <c r="BH44" i="3"/>
  <c r="BE44" i="3"/>
  <c r="BF44" i="3" s="1"/>
  <c r="BD44" i="3"/>
  <c r="BB44" i="3"/>
  <c r="BA44" i="3"/>
  <c r="AZ44" i="3"/>
  <c r="AX44" i="3"/>
  <c r="AW44" i="3"/>
  <c r="AV44" i="3"/>
  <c r="AT44" i="3"/>
  <c r="AS44" i="3"/>
  <c r="AR44" i="3"/>
  <c r="AO44" i="3"/>
  <c r="AP44" i="3" s="1"/>
  <c r="AN44" i="3"/>
  <c r="AL44" i="3"/>
  <c r="AK44" i="3"/>
  <c r="AJ44" i="3"/>
  <c r="AG44" i="3"/>
  <c r="AH44" i="3" s="1"/>
  <c r="AF44" i="3"/>
  <c r="AC44" i="3"/>
  <c r="AD44" i="3" s="1"/>
  <c r="AB44" i="3"/>
  <c r="Y44" i="3"/>
  <c r="Z44" i="3" s="1"/>
  <c r="X44" i="3"/>
  <c r="V44" i="3"/>
  <c r="U44" i="3"/>
  <c r="T44" i="3"/>
  <c r="R44" i="3"/>
  <c r="Q44" i="3"/>
  <c r="P44" i="3"/>
  <c r="N44" i="3"/>
  <c r="M44" i="3"/>
  <c r="L44" i="3"/>
  <c r="I44" i="3"/>
  <c r="J44" i="3" s="1"/>
  <c r="H44" i="3"/>
  <c r="F44" i="3"/>
  <c r="E44" i="3"/>
  <c r="D44" i="3"/>
  <c r="BU43" i="3"/>
  <c r="BV43" i="3" s="1"/>
  <c r="BT43" i="3"/>
  <c r="BQ43" i="3"/>
  <c r="BR43" i="3" s="1"/>
  <c r="BP43" i="3"/>
  <c r="BN43" i="3"/>
  <c r="BM43" i="3"/>
  <c r="BL43" i="3"/>
  <c r="BJ43" i="3"/>
  <c r="BI43" i="3"/>
  <c r="BH43" i="3"/>
  <c r="BE43" i="3"/>
  <c r="BF43" i="3" s="1"/>
  <c r="BD43" i="3"/>
  <c r="BB43" i="3"/>
  <c r="BA43" i="3"/>
  <c r="AZ43" i="3"/>
  <c r="AW43" i="3"/>
  <c r="AX43" i="3" s="1"/>
  <c r="AV43" i="3"/>
  <c r="AS43" i="3"/>
  <c r="AT43" i="3" s="1"/>
  <c r="AR43" i="3"/>
  <c r="AO43" i="3"/>
  <c r="AP43" i="3" s="1"/>
  <c r="AN43" i="3"/>
  <c r="AK43" i="3"/>
  <c r="AL43" i="3" s="1"/>
  <c r="AJ43" i="3"/>
  <c r="AG43" i="3"/>
  <c r="AH43" i="3" s="1"/>
  <c r="AF43" i="3"/>
  <c r="AD43" i="3"/>
  <c r="AC43" i="3"/>
  <c r="AB43" i="3"/>
  <c r="Y43" i="3"/>
  <c r="Z43" i="3" s="1"/>
  <c r="X43" i="3"/>
  <c r="V43" i="3"/>
  <c r="U43" i="3"/>
  <c r="T43" i="3"/>
  <c r="Q43" i="3"/>
  <c r="R43" i="3" s="1"/>
  <c r="P43" i="3"/>
  <c r="M43" i="3"/>
  <c r="N43" i="3" s="1"/>
  <c r="L43" i="3"/>
  <c r="I43" i="3"/>
  <c r="J43" i="3" s="1"/>
  <c r="H43" i="3"/>
  <c r="E43" i="3"/>
  <c r="F43" i="3" s="1"/>
  <c r="D43" i="3"/>
  <c r="BV42" i="3"/>
  <c r="BU42" i="3"/>
  <c r="BT42" i="3"/>
  <c r="BR42" i="3"/>
  <c r="BQ42" i="3"/>
  <c r="BP42" i="3"/>
  <c r="BN42" i="3"/>
  <c r="BM42" i="3"/>
  <c r="BL42" i="3"/>
  <c r="BJ42" i="3"/>
  <c r="BI42" i="3"/>
  <c r="BH42" i="3"/>
  <c r="BE42" i="3"/>
  <c r="BF42" i="3" s="1"/>
  <c r="BD42" i="3"/>
  <c r="BB42" i="3"/>
  <c r="BA42" i="3"/>
  <c r="AZ42" i="3"/>
  <c r="AW42" i="3"/>
  <c r="AX42" i="3" s="1"/>
  <c r="AV42" i="3"/>
  <c r="AS42" i="3"/>
  <c r="AT42" i="3" s="1"/>
  <c r="AR42" i="3"/>
  <c r="AP42" i="3"/>
  <c r="AO42" i="3"/>
  <c r="AN42" i="3"/>
  <c r="AL42" i="3"/>
  <c r="AK42" i="3"/>
  <c r="AJ42" i="3"/>
  <c r="AG42" i="3"/>
  <c r="AH42" i="3" s="1"/>
  <c r="AF42" i="3"/>
  <c r="AD42" i="3"/>
  <c r="AC42" i="3"/>
  <c r="AB42" i="3"/>
  <c r="Y42" i="3"/>
  <c r="Z42" i="3" s="1"/>
  <c r="X42" i="3"/>
  <c r="U42" i="3"/>
  <c r="V42" i="3" s="1"/>
  <c r="T42" i="3"/>
  <c r="Q42" i="3"/>
  <c r="R42" i="3" s="1"/>
  <c r="P42" i="3"/>
  <c r="M42" i="3"/>
  <c r="N42" i="3" s="1"/>
  <c r="L42" i="3"/>
  <c r="J42" i="3"/>
  <c r="I42" i="3"/>
  <c r="H42" i="3"/>
  <c r="F42" i="3"/>
  <c r="E42" i="3"/>
  <c r="D42" i="3"/>
  <c r="BV41" i="3"/>
  <c r="BU41" i="3"/>
  <c r="BT41" i="3"/>
  <c r="BR41" i="3"/>
  <c r="BQ41" i="3"/>
  <c r="BP41" i="3"/>
  <c r="BM41" i="3"/>
  <c r="BN41" i="3" s="1"/>
  <c r="BL41" i="3"/>
  <c r="BJ41" i="3"/>
  <c r="BI41" i="3"/>
  <c r="BH41" i="3"/>
  <c r="BE41" i="3"/>
  <c r="BF41" i="3" s="1"/>
  <c r="BD41" i="3"/>
  <c r="BA41" i="3"/>
  <c r="BB41" i="3" s="1"/>
  <c r="AZ41" i="3"/>
  <c r="AX41" i="3"/>
  <c r="AW41" i="3"/>
  <c r="AV41" i="3"/>
  <c r="AT41" i="3"/>
  <c r="AS41" i="3"/>
  <c r="AR41" i="3"/>
  <c r="AP41" i="3"/>
  <c r="AO41" i="3"/>
  <c r="AN41" i="3"/>
  <c r="AL41" i="3"/>
  <c r="AK41" i="3"/>
  <c r="AJ41" i="3"/>
  <c r="AG41" i="3"/>
  <c r="AH41" i="3" s="1"/>
  <c r="AF41" i="3"/>
  <c r="AD41" i="3"/>
  <c r="AC41" i="3"/>
  <c r="AB41" i="3"/>
  <c r="Y41" i="3"/>
  <c r="Z41" i="3" s="1"/>
  <c r="X41" i="3"/>
  <c r="U41" i="3"/>
  <c r="V41" i="3" s="1"/>
  <c r="T41" i="3"/>
  <c r="R41" i="3"/>
  <c r="Q41" i="3"/>
  <c r="P41" i="3"/>
  <c r="N41" i="3"/>
  <c r="M41" i="3"/>
  <c r="L41" i="3"/>
  <c r="J41" i="3"/>
  <c r="I41" i="3"/>
  <c r="H41" i="3"/>
  <c r="F41" i="3"/>
  <c r="E41" i="3"/>
  <c r="D41" i="3"/>
  <c r="BU40" i="3"/>
  <c r="BV40" i="3" s="1"/>
  <c r="BT40" i="3"/>
  <c r="BR40" i="3"/>
  <c r="BQ40" i="3"/>
  <c r="BP40" i="3"/>
  <c r="BM40" i="3"/>
  <c r="BN40" i="3" s="1"/>
  <c r="BL40" i="3"/>
  <c r="BI40" i="3"/>
  <c r="BJ40" i="3" s="1"/>
  <c r="BH40" i="3"/>
  <c r="BE40" i="3"/>
  <c r="BF40" i="3" s="1"/>
  <c r="BD40" i="3"/>
  <c r="BB40" i="3"/>
  <c r="BA40" i="3"/>
  <c r="AZ40" i="3"/>
  <c r="AW40" i="3"/>
  <c r="AX40" i="3" s="1"/>
  <c r="AV40" i="3"/>
  <c r="AT40" i="3"/>
  <c r="AS40" i="3"/>
  <c r="AR40" i="3"/>
  <c r="AO40" i="3"/>
  <c r="AP40" i="3" s="1"/>
  <c r="AN40" i="3"/>
  <c r="AK40" i="3"/>
  <c r="AL40" i="3" s="1"/>
  <c r="AJ40" i="3"/>
  <c r="AG40" i="3"/>
  <c r="AH40" i="3" s="1"/>
  <c r="AF40" i="3"/>
  <c r="AC40" i="3"/>
  <c r="AB40" i="3"/>
  <c r="Z40" i="3"/>
  <c r="Y40" i="3"/>
  <c r="X40" i="3"/>
  <c r="V40" i="3"/>
  <c r="U40" i="3"/>
  <c r="T40" i="3"/>
  <c r="R40" i="3"/>
  <c r="Q40" i="3"/>
  <c r="P40" i="3"/>
  <c r="N40" i="3"/>
  <c r="M40" i="3"/>
  <c r="L40" i="3"/>
  <c r="I40" i="3"/>
  <c r="J40" i="3" s="1"/>
  <c r="H40" i="3"/>
  <c r="F40" i="3"/>
  <c r="E40" i="3"/>
  <c r="D40" i="3"/>
  <c r="BU39" i="3"/>
  <c r="BV39" i="3" s="1"/>
  <c r="BT39" i="3"/>
  <c r="BQ39" i="3"/>
  <c r="BR39" i="3" s="1"/>
  <c r="BP39" i="3"/>
  <c r="BM39" i="3"/>
  <c r="BN39" i="3" s="1"/>
  <c r="BL39" i="3"/>
  <c r="BJ39" i="3"/>
  <c r="BI39" i="3"/>
  <c r="BH39" i="3"/>
  <c r="BE39" i="3"/>
  <c r="BF39" i="3" s="1"/>
  <c r="BD39" i="3"/>
  <c r="BB39" i="3"/>
  <c r="BA39" i="3"/>
  <c r="AZ39" i="3"/>
  <c r="AW39" i="3"/>
  <c r="AX39" i="3" s="1"/>
  <c r="AV39" i="3"/>
  <c r="AS39" i="3"/>
  <c r="AT39" i="3" s="1"/>
  <c r="AR39" i="3"/>
  <c r="AO39" i="3"/>
  <c r="AP39" i="3" s="1"/>
  <c r="AN39" i="3"/>
  <c r="AK39" i="3"/>
  <c r="AL39" i="3" s="1"/>
  <c r="AJ39" i="3"/>
  <c r="AH39" i="3"/>
  <c r="AG39" i="3"/>
  <c r="AF39" i="3"/>
  <c r="AD39" i="3"/>
  <c r="AC39" i="3"/>
  <c r="AB39" i="3"/>
  <c r="Y39" i="3"/>
  <c r="Z39" i="3" s="1"/>
  <c r="X39" i="3"/>
  <c r="V39" i="3"/>
  <c r="U39" i="3"/>
  <c r="T39" i="3"/>
  <c r="Q39" i="3"/>
  <c r="R39" i="3" s="1"/>
  <c r="P39" i="3"/>
  <c r="M39" i="3"/>
  <c r="N39" i="3" s="1"/>
  <c r="L39" i="3"/>
  <c r="I39" i="3"/>
  <c r="J39" i="3" s="1"/>
  <c r="H39" i="3"/>
  <c r="E39" i="3"/>
  <c r="F39" i="3" s="1"/>
  <c r="D39" i="3"/>
  <c r="BU38" i="3"/>
  <c r="BV38" i="3" s="1"/>
  <c r="BT38" i="3"/>
  <c r="BR38" i="3"/>
  <c r="BQ38" i="3"/>
  <c r="BP38" i="3"/>
  <c r="BM38" i="3"/>
  <c r="BN38" i="3" s="1"/>
  <c r="BL38" i="3"/>
  <c r="BJ38" i="3"/>
  <c r="BI38" i="3"/>
  <c r="BH38" i="3"/>
  <c r="BE38" i="3"/>
  <c r="BF38" i="3" s="1"/>
  <c r="BD38" i="3"/>
  <c r="BA38" i="3"/>
  <c r="BB38" i="3" s="1"/>
  <c r="AZ38" i="3"/>
  <c r="AW38" i="3"/>
  <c r="AX38" i="3" s="1"/>
  <c r="AV38" i="3"/>
  <c r="AS38" i="3"/>
  <c r="AT38" i="3" s="1"/>
  <c r="AR38" i="3"/>
  <c r="AP38" i="3"/>
  <c r="AO38" i="3"/>
  <c r="AN38" i="3"/>
  <c r="AL38" i="3"/>
  <c r="AK38" i="3"/>
  <c r="AJ38" i="3"/>
  <c r="AH38" i="3"/>
  <c r="AG38" i="3"/>
  <c r="AF38" i="3"/>
  <c r="AD38" i="3"/>
  <c r="AC38" i="3"/>
  <c r="AB38" i="3"/>
  <c r="Y38" i="3"/>
  <c r="Z38" i="3" s="1"/>
  <c r="X38" i="3"/>
  <c r="V38" i="3"/>
  <c r="U38" i="3"/>
  <c r="T38" i="3"/>
  <c r="Q38" i="3"/>
  <c r="R38" i="3" s="1"/>
  <c r="P38" i="3"/>
  <c r="M38" i="3"/>
  <c r="N38" i="3" s="1"/>
  <c r="L38" i="3"/>
  <c r="I38" i="3"/>
  <c r="J38" i="3" s="1"/>
  <c r="H38" i="3"/>
  <c r="F38" i="3"/>
  <c r="E38" i="3"/>
  <c r="D38" i="3"/>
  <c r="BU37" i="3"/>
  <c r="BV37" i="3" s="1"/>
  <c r="BT37" i="3"/>
  <c r="BR37" i="3"/>
  <c r="BQ37" i="3"/>
  <c r="BP37" i="3"/>
  <c r="BM37" i="3"/>
  <c r="BN37" i="3" s="1"/>
  <c r="BL37" i="3"/>
  <c r="BI37" i="3"/>
  <c r="BJ37" i="3" s="1"/>
  <c r="BH37" i="3"/>
  <c r="BE37" i="3"/>
  <c r="BF37" i="3" s="1"/>
  <c r="BD37" i="3"/>
  <c r="BA37" i="3"/>
  <c r="BB37" i="3" s="1"/>
  <c r="AZ37" i="3"/>
  <c r="AW37" i="3"/>
  <c r="AX37" i="3" s="1"/>
  <c r="AV37" i="3"/>
  <c r="AT37" i="3"/>
  <c r="AS37" i="3"/>
  <c r="AR37" i="3"/>
  <c r="AP37" i="3"/>
  <c r="AO37" i="3"/>
  <c r="AN37" i="3"/>
  <c r="AL37" i="3"/>
  <c r="AK37" i="3"/>
  <c r="AJ37" i="3"/>
  <c r="AG37" i="3"/>
  <c r="AH37" i="3" s="1"/>
  <c r="AF37" i="3"/>
  <c r="AD37" i="3"/>
  <c r="AC37" i="3"/>
  <c r="AB37" i="3"/>
  <c r="Y37" i="3"/>
  <c r="Z37" i="3" s="1"/>
  <c r="X37" i="3"/>
  <c r="U37" i="3"/>
  <c r="V37" i="3" s="1"/>
  <c r="T37" i="3"/>
  <c r="Q37" i="3"/>
  <c r="R37" i="3" s="1"/>
  <c r="P37" i="3"/>
  <c r="N37" i="3"/>
  <c r="M37" i="3"/>
  <c r="L37" i="3"/>
  <c r="J37" i="3"/>
  <c r="I37" i="3"/>
  <c r="H37" i="3"/>
  <c r="F37" i="3"/>
  <c r="E37" i="3"/>
  <c r="D37" i="3"/>
  <c r="BU36" i="3"/>
  <c r="BV36" i="3" s="1"/>
  <c r="BT36" i="3"/>
  <c r="BR36" i="3"/>
  <c r="BQ36" i="3"/>
  <c r="BP36" i="3"/>
  <c r="BM36" i="3"/>
  <c r="BN36" i="3" s="1"/>
  <c r="BL36" i="3"/>
  <c r="BI36" i="3"/>
  <c r="BJ36" i="3" s="1"/>
  <c r="BH36" i="3"/>
  <c r="BF36" i="3"/>
  <c r="BE36" i="3"/>
  <c r="BD36" i="3"/>
  <c r="BB36" i="3"/>
  <c r="BA36" i="3"/>
  <c r="AZ36" i="3"/>
  <c r="AX36" i="3"/>
  <c r="AW36" i="3"/>
  <c r="AV36" i="3"/>
  <c r="AT36" i="3"/>
  <c r="AS36" i="3"/>
  <c r="AR36" i="3"/>
  <c r="AO36" i="3"/>
  <c r="AP36" i="3" s="1"/>
  <c r="AN36" i="3"/>
  <c r="AL36" i="3"/>
  <c r="AK36" i="3"/>
  <c r="AJ36" i="3"/>
  <c r="AG36" i="3"/>
  <c r="AH36" i="3" s="1"/>
  <c r="AF36" i="3"/>
  <c r="AC36" i="3"/>
  <c r="AD36" i="3" s="1"/>
  <c r="AB36" i="3"/>
  <c r="Y36" i="3"/>
  <c r="Z36" i="3" s="1"/>
  <c r="X36" i="3"/>
  <c r="V36" i="3"/>
  <c r="U36" i="3"/>
  <c r="T36" i="3"/>
  <c r="Q36" i="3"/>
  <c r="R36" i="3" s="1"/>
  <c r="P36" i="3"/>
  <c r="N36" i="3"/>
  <c r="M36" i="3"/>
  <c r="L36" i="3"/>
  <c r="I36" i="3"/>
  <c r="J36" i="3" s="1"/>
  <c r="H36" i="3"/>
  <c r="E36" i="3"/>
  <c r="F36" i="3" s="1"/>
  <c r="D36" i="3"/>
  <c r="BU35" i="3"/>
  <c r="BT35" i="3"/>
  <c r="BQ35" i="3"/>
  <c r="BR35" i="3" s="1"/>
  <c r="BP35" i="3"/>
  <c r="BN35" i="3"/>
  <c r="BM35" i="3"/>
  <c r="BL35" i="3"/>
  <c r="BJ35" i="3"/>
  <c r="BI35" i="3"/>
  <c r="BH35" i="3"/>
  <c r="BF35" i="3"/>
  <c r="BE35" i="3"/>
  <c r="BD35" i="3"/>
  <c r="BB35" i="3"/>
  <c r="BA35" i="3"/>
  <c r="AZ35" i="3"/>
  <c r="AW35" i="3"/>
  <c r="AX35" i="3" s="1"/>
  <c r="AV35" i="3"/>
  <c r="AT35" i="3"/>
  <c r="AS35" i="3"/>
  <c r="AR35" i="3"/>
  <c r="AO35" i="3"/>
  <c r="AP35" i="3" s="1"/>
  <c r="AN35" i="3"/>
  <c r="AK35" i="3"/>
  <c r="AL35" i="3" s="1"/>
  <c r="AJ35" i="3"/>
  <c r="AH35" i="3"/>
  <c r="AG35" i="3"/>
  <c r="AF35" i="3"/>
  <c r="AD35" i="3"/>
  <c r="AC35" i="3"/>
  <c r="AB35" i="3"/>
  <c r="Y35" i="3"/>
  <c r="Z35" i="3" s="1"/>
  <c r="X35" i="3"/>
  <c r="V35" i="3"/>
  <c r="U35" i="3"/>
  <c r="T35" i="3"/>
  <c r="Q35" i="3"/>
  <c r="R35" i="3" s="1"/>
  <c r="P35" i="3"/>
  <c r="M35" i="3"/>
  <c r="N35" i="3" s="1"/>
  <c r="L35" i="3"/>
  <c r="I35" i="3"/>
  <c r="J35" i="3" s="1"/>
  <c r="H35" i="3"/>
  <c r="E35" i="3"/>
  <c r="F35" i="3" s="1"/>
  <c r="D35" i="3"/>
  <c r="BV34" i="3"/>
  <c r="BU34" i="3"/>
  <c r="BT34" i="3"/>
  <c r="BR34" i="3"/>
  <c r="BQ34" i="3"/>
  <c r="BP34" i="3"/>
  <c r="BN34" i="3"/>
  <c r="BM34" i="3"/>
  <c r="BL34" i="3"/>
  <c r="BJ34" i="3"/>
  <c r="BI34" i="3"/>
  <c r="BH34" i="3"/>
  <c r="BE34" i="3"/>
  <c r="BF34" i="3" s="1"/>
  <c r="BD34" i="3"/>
  <c r="BB34" i="3"/>
  <c r="BA34" i="3"/>
  <c r="AZ34" i="3"/>
  <c r="AW34" i="3"/>
  <c r="AX34" i="3" s="1"/>
  <c r="AV34" i="3"/>
  <c r="AS34" i="3"/>
  <c r="AT34" i="3" s="1"/>
  <c r="AR34" i="3"/>
  <c r="AP34" i="3"/>
  <c r="AO34" i="3"/>
  <c r="AN34" i="3"/>
  <c r="AL34" i="3"/>
  <c r="AK34" i="3"/>
  <c r="AJ34" i="3"/>
  <c r="AG34" i="3"/>
  <c r="AH34" i="3" s="1"/>
  <c r="AF34" i="3"/>
  <c r="AD34" i="3"/>
  <c r="AC34" i="3"/>
  <c r="AB34" i="3"/>
  <c r="Y34" i="3"/>
  <c r="Z34" i="3" s="1"/>
  <c r="X34" i="3"/>
  <c r="U34" i="3"/>
  <c r="V34" i="3" s="1"/>
  <c r="T34" i="3"/>
  <c r="Q34" i="3"/>
  <c r="R34" i="3" s="1"/>
  <c r="P34" i="3"/>
  <c r="M34" i="3"/>
  <c r="N34" i="3" s="1"/>
  <c r="L34" i="3"/>
  <c r="J34" i="3"/>
  <c r="I34" i="3"/>
  <c r="H34" i="3"/>
  <c r="F34" i="3"/>
  <c r="E34" i="3"/>
  <c r="D34" i="3"/>
  <c r="BV33" i="3"/>
  <c r="BU33" i="3"/>
  <c r="BT33" i="3"/>
  <c r="BR33" i="3"/>
  <c r="BQ33" i="3"/>
  <c r="BP33" i="3"/>
  <c r="BM33" i="3"/>
  <c r="BN33" i="3" s="1"/>
  <c r="BL33" i="3"/>
  <c r="BJ33" i="3"/>
  <c r="BI33" i="3"/>
  <c r="BH33" i="3"/>
  <c r="BI52" i="3" s="1"/>
  <c r="BE33" i="3"/>
  <c r="BF33" i="3" s="1"/>
  <c r="BD33" i="3"/>
  <c r="BA33" i="3"/>
  <c r="BB33" i="3" s="1"/>
  <c r="AZ33" i="3"/>
  <c r="AW33" i="3"/>
  <c r="AX33" i="3" s="1"/>
  <c r="AV33" i="3"/>
  <c r="AT33" i="3"/>
  <c r="AS33" i="3"/>
  <c r="AR33" i="3"/>
  <c r="AO33" i="3"/>
  <c r="AP33" i="3" s="1"/>
  <c r="AN33" i="3"/>
  <c r="AL33" i="3"/>
  <c r="AK33" i="3"/>
  <c r="AJ33" i="3"/>
  <c r="AG33" i="3"/>
  <c r="AH33" i="3" s="1"/>
  <c r="AF33" i="3"/>
  <c r="AC33" i="3"/>
  <c r="AD33" i="3" s="1"/>
  <c r="AB33" i="3"/>
  <c r="Y33" i="3"/>
  <c r="Z33" i="3" s="1"/>
  <c r="X33" i="3"/>
  <c r="U33" i="3"/>
  <c r="V33" i="3" s="1"/>
  <c r="T33" i="3"/>
  <c r="Q33" i="3"/>
  <c r="R33" i="3" s="1"/>
  <c r="P33" i="3"/>
  <c r="N33" i="3"/>
  <c r="M33" i="3"/>
  <c r="L33" i="3"/>
  <c r="J33" i="3"/>
  <c r="I53" i="3" s="1"/>
  <c r="I33" i="3"/>
  <c r="I51" i="3" s="1"/>
  <c r="H33" i="3"/>
  <c r="F33" i="3"/>
  <c r="E33" i="3"/>
  <c r="D33" i="3"/>
  <c r="BU32" i="3"/>
  <c r="BV32" i="3" s="1"/>
  <c r="BT32" i="3"/>
  <c r="BR32" i="3"/>
  <c r="BQ32" i="3"/>
  <c r="BP32" i="3"/>
  <c r="BM32" i="3"/>
  <c r="BN32" i="3" s="1"/>
  <c r="BL32" i="3"/>
  <c r="BI32" i="3"/>
  <c r="BJ32" i="3" s="1"/>
  <c r="BH32" i="3"/>
  <c r="BE32" i="3"/>
  <c r="BF32" i="3" s="1"/>
  <c r="BF51" i="3" s="1"/>
  <c r="BD32" i="3"/>
  <c r="BB32" i="3"/>
  <c r="BA32" i="3"/>
  <c r="AZ32" i="3"/>
  <c r="AW32" i="3"/>
  <c r="AX32" i="3" s="1"/>
  <c r="AV32" i="3"/>
  <c r="AT32" i="3"/>
  <c r="AS32" i="3"/>
  <c r="AR32" i="3"/>
  <c r="AO32" i="3"/>
  <c r="AP32" i="3" s="1"/>
  <c r="AN32" i="3"/>
  <c r="AK32" i="3"/>
  <c r="AL32" i="3" s="1"/>
  <c r="AJ32" i="3"/>
  <c r="AG32" i="3"/>
  <c r="AH32" i="3" s="1"/>
  <c r="AF32" i="3"/>
  <c r="AC32" i="3"/>
  <c r="AD32" i="3" s="1"/>
  <c r="AB32" i="3"/>
  <c r="Z32" i="3"/>
  <c r="Y32" i="3"/>
  <c r="X32" i="3"/>
  <c r="V32" i="3"/>
  <c r="U32" i="3"/>
  <c r="T32" i="3"/>
  <c r="Q32" i="3"/>
  <c r="R32" i="3" s="1"/>
  <c r="P32" i="3"/>
  <c r="N32" i="3"/>
  <c r="M32" i="3"/>
  <c r="L32" i="3"/>
  <c r="I32" i="3"/>
  <c r="J32" i="3" s="1"/>
  <c r="H32" i="3"/>
  <c r="E32" i="3"/>
  <c r="F32" i="3" s="1"/>
  <c r="D32" i="3"/>
  <c r="F52" i="3" s="1"/>
  <c r="BU31" i="3"/>
  <c r="BV31" i="3" s="1"/>
  <c r="BT31" i="3"/>
  <c r="BQ31" i="3"/>
  <c r="BR31" i="3" s="1"/>
  <c r="BP31" i="3"/>
  <c r="BN31" i="3"/>
  <c r="BM31" i="3"/>
  <c r="BL31" i="3"/>
  <c r="BJ31" i="3"/>
  <c r="BI31" i="3"/>
  <c r="BH31" i="3"/>
  <c r="BE31" i="3"/>
  <c r="BF31" i="3" s="1"/>
  <c r="BD31" i="3"/>
  <c r="BB31" i="3"/>
  <c r="BA31" i="3"/>
  <c r="AZ31" i="3"/>
  <c r="AW31" i="3"/>
  <c r="AX31" i="3" s="1"/>
  <c r="AV31" i="3"/>
  <c r="AS31" i="3"/>
  <c r="AT31" i="3" s="1"/>
  <c r="AR31" i="3"/>
  <c r="AO31" i="3"/>
  <c r="AN31" i="3"/>
  <c r="AK31" i="3"/>
  <c r="AL31" i="3" s="1"/>
  <c r="AJ31" i="3"/>
  <c r="AH31" i="3"/>
  <c r="AG31" i="3"/>
  <c r="AF31" i="3"/>
  <c r="AD31" i="3"/>
  <c r="AC31" i="3"/>
  <c r="AB31" i="3"/>
  <c r="Z31" i="3"/>
  <c r="Y31" i="3"/>
  <c r="X31" i="3"/>
  <c r="V31" i="3"/>
  <c r="U31" i="3"/>
  <c r="T31" i="3"/>
  <c r="Q31" i="3"/>
  <c r="R31" i="3" s="1"/>
  <c r="P31" i="3"/>
  <c r="N31" i="3"/>
  <c r="M31" i="3"/>
  <c r="M51" i="3" s="1"/>
  <c r="L31" i="3"/>
  <c r="I31" i="3"/>
  <c r="J31" i="3" s="1"/>
  <c r="H31" i="3"/>
  <c r="E31" i="3"/>
  <c r="D31" i="3"/>
  <c r="BV30" i="3"/>
  <c r="BU30" i="3"/>
  <c r="BT30" i="3"/>
  <c r="BR30" i="3"/>
  <c r="BQ30" i="3"/>
  <c r="BP30" i="3"/>
  <c r="BN30" i="3"/>
  <c r="BM30" i="3"/>
  <c r="BL30" i="3"/>
  <c r="BJ30" i="3"/>
  <c r="BI30" i="3"/>
  <c r="BH30" i="3"/>
  <c r="BE30" i="3"/>
  <c r="BF30" i="3" s="1"/>
  <c r="BD30" i="3"/>
  <c r="BB30" i="3"/>
  <c r="BA30" i="3"/>
  <c r="AZ30" i="3"/>
  <c r="AW30" i="3"/>
  <c r="AX30" i="3" s="1"/>
  <c r="AV30" i="3"/>
  <c r="AS30" i="3"/>
  <c r="AT30" i="3" s="1"/>
  <c r="AR30" i="3"/>
  <c r="AO30" i="3"/>
  <c r="AP30" i="3" s="1"/>
  <c r="AN30" i="3"/>
  <c r="AL30" i="3"/>
  <c r="AK30" i="3"/>
  <c r="AJ30" i="3"/>
  <c r="AH30" i="3"/>
  <c r="AG30" i="3"/>
  <c r="AF30" i="3"/>
  <c r="AD30" i="3"/>
  <c r="AC30" i="3"/>
  <c r="AB30" i="3"/>
  <c r="Y30" i="3"/>
  <c r="Z30" i="3" s="1"/>
  <c r="X30" i="3"/>
  <c r="V30" i="3"/>
  <c r="U30" i="3"/>
  <c r="T30" i="3"/>
  <c r="V52" i="3" s="1"/>
  <c r="Q30" i="3"/>
  <c r="R30" i="3" s="1"/>
  <c r="P30" i="3"/>
  <c r="M30" i="3"/>
  <c r="N30" i="3" s="1"/>
  <c r="L30" i="3"/>
  <c r="I30" i="3"/>
  <c r="J30" i="3" s="1"/>
  <c r="H30" i="3"/>
  <c r="F30" i="3"/>
  <c r="E30" i="3"/>
  <c r="D30" i="3"/>
  <c r="BV29" i="3"/>
  <c r="BV53" i="3" s="1"/>
  <c r="BU29" i="3"/>
  <c r="BT29" i="3"/>
  <c r="BR29" i="3"/>
  <c r="BQ29" i="3"/>
  <c r="BP29" i="3"/>
  <c r="BM29" i="3"/>
  <c r="BN29" i="3" s="1"/>
  <c r="BL29" i="3"/>
  <c r="BJ29" i="3"/>
  <c r="BJ51" i="3" s="1"/>
  <c r="BI29" i="3"/>
  <c r="BH29" i="3"/>
  <c r="BE29" i="3"/>
  <c r="BF29" i="3" s="1"/>
  <c r="BD29" i="3"/>
  <c r="BA29" i="3"/>
  <c r="BB29" i="3" s="1"/>
  <c r="AZ29" i="3"/>
  <c r="AX29" i="3"/>
  <c r="AW29" i="3"/>
  <c r="AV29" i="3"/>
  <c r="AT29" i="3"/>
  <c r="AS29" i="3"/>
  <c r="AR29" i="3"/>
  <c r="AO29" i="3"/>
  <c r="AP29" i="3" s="1"/>
  <c r="AN29" i="3"/>
  <c r="AL29" i="3"/>
  <c r="AK29" i="3"/>
  <c r="AJ29" i="3"/>
  <c r="AG29" i="3"/>
  <c r="AH29" i="3" s="1"/>
  <c r="AF29" i="3"/>
  <c r="AC29" i="3"/>
  <c r="AD29" i="3" s="1"/>
  <c r="AD53" i="3" s="1"/>
  <c r="AB29" i="3"/>
  <c r="AC52" i="3" s="1"/>
  <c r="Y29" i="3"/>
  <c r="Z29" i="3" s="1"/>
  <c r="X29" i="3"/>
  <c r="U29" i="3"/>
  <c r="V29" i="3" s="1"/>
  <c r="T29" i="3"/>
  <c r="Q29" i="3"/>
  <c r="R29" i="3" s="1"/>
  <c r="P29" i="3"/>
  <c r="N29" i="3"/>
  <c r="N53" i="3" s="1"/>
  <c r="M29" i="3"/>
  <c r="L29" i="3"/>
  <c r="I29" i="3"/>
  <c r="J29" i="3" s="1"/>
  <c r="H29" i="3"/>
  <c r="F29" i="3"/>
  <c r="E29" i="3"/>
  <c r="D29" i="3"/>
  <c r="BU28" i="3"/>
  <c r="BV28" i="3" s="1"/>
  <c r="BT28" i="3"/>
  <c r="BQ28" i="3"/>
  <c r="BP28" i="3"/>
  <c r="BM28" i="3"/>
  <c r="BL28" i="3"/>
  <c r="BI28" i="3"/>
  <c r="BH28" i="3"/>
  <c r="BF28" i="3"/>
  <c r="BE28" i="3"/>
  <c r="BD28" i="3"/>
  <c r="BB28" i="3"/>
  <c r="BA28" i="3"/>
  <c r="AZ28" i="3"/>
  <c r="AX28" i="3"/>
  <c r="AW28" i="3"/>
  <c r="AV28" i="3"/>
  <c r="AX52" i="3" s="1"/>
  <c r="AT28" i="3"/>
  <c r="AS53" i="3" s="1"/>
  <c r="AS28" i="3"/>
  <c r="AR28" i="3"/>
  <c r="AO28" i="3"/>
  <c r="AP28" i="3" s="1"/>
  <c r="AN28" i="3"/>
  <c r="AL28" i="3"/>
  <c r="AK28" i="3"/>
  <c r="AK51" i="3" s="1"/>
  <c r="AJ28" i="3"/>
  <c r="AG28" i="3"/>
  <c r="AF28" i="3"/>
  <c r="AC28" i="3"/>
  <c r="AD28" i="3" s="1"/>
  <c r="AB28" i="3"/>
  <c r="Y28" i="3"/>
  <c r="X28" i="3"/>
  <c r="V28" i="3"/>
  <c r="U28" i="3"/>
  <c r="T28" i="3"/>
  <c r="Q28" i="3"/>
  <c r="P28" i="3"/>
  <c r="N28" i="3"/>
  <c r="M28" i="3"/>
  <c r="L28" i="3"/>
  <c r="I28" i="3"/>
  <c r="J28" i="3" s="1"/>
  <c r="H28" i="3"/>
  <c r="E28" i="3"/>
  <c r="F28" i="3" s="1"/>
  <c r="D28" i="3"/>
  <c r="BX25" i="3"/>
  <c r="BW25" i="3"/>
  <c r="BS25" i="3"/>
  <c r="BO25" i="3"/>
  <c r="BK25" i="3"/>
  <c r="BG25" i="3"/>
  <c r="BC25" i="3"/>
  <c r="AY25" i="3"/>
  <c r="AU25" i="3"/>
  <c r="AQ25" i="3"/>
  <c r="AM25" i="3"/>
  <c r="AI25" i="3"/>
  <c r="AE25" i="3"/>
  <c r="AA25" i="3"/>
  <c r="W25" i="3"/>
  <c r="S25" i="3"/>
  <c r="O25" i="3"/>
  <c r="K25" i="3"/>
  <c r="G25" i="3"/>
  <c r="BX24" i="3"/>
  <c r="BW24" i="3"/>
  <c r="BS24" i="3"/>
  <c r="BO24" i="3"/>
  <c r="BK24" i="3"/>
  <c r="BG24" i="3"/>
  <c r="BC24" i="3"/>
  <c r="AY24" i="3"/>
  <c r="AU24" i="3"/>
  <c r="AQ24" i="3"/>
  <c r="AM24" i="3"/>
  <c r="AI24" i="3"/>
  <c r="AE24" i="3"/>
  <c r="AA24" i="3"/>
  <c r="W24" i="3"/>
  <c r="S24" i="3"/>
  <c r="O24" i="3"/>
  <c r="K24" i="3"/>
  <c r="G24" i="3"/>
  <c r="BX23" i="3"/>
  <c r="BW23" i="3"/>
  <c r="BS23" i="3"/>
  <c r="BO23" i="3"/>
  <c r="BK23" i="3"/>
  <c r="BG23" i="3"/>
  <c r="BC23" i="3"/>
  <c r="AY23" i="3"/>
  <c r="AU23" i="3"/>
  <c r="AQ23" i="3"/>
  <c r="AM23" i="3"/>
  <c r="AI23" i="3"/>
  <c r="AE23" i="3"/>
  <c r="AA23" i="3"/>
  <c r="W23" i="3"/>
  <c r="S23" i="3"/>
  <c r="O23" i="3"/>
  <c r="K23" i="3"/>
  <c r="G23" i="3"/>
  <c r="BX22" i="3"/>
  <c r="BW22" i="3"/>
  <c r="BS22" i="3"/>
  <c r="BO22" i="3"/>
  <c r="BK22" i="3"/>
  <c r="BG22" i="3"/>
  <c r="BC22" i="3"/>
  <c r="AY22" i="3"/>
  <c r="AU22" i="3"/>
  <c r="AQ22" i="3"/>
  <c r="AM22" i="3"/>
  <c r="AI22" i="3"/>
  <c r="AE22" i="3"/>
  <c r="AA22" i="3"/>
  <c r="W22" i="3"/>
  <c r="S22" i="3"/>
  <c r="O22" i="3"/>
  <c r="K22" i="3"/>
  <c r="G22" i="3"/>
  <c r="BX21" i="3"/>
  <c r="BW21" i="3"/>
  <c r="BS21" i="3"/>
  <c r="BO21" i="3"/>
  <c r="BK21" i="3"/>
  <c r="BG21" i="3"/>
  <c r="BC21" i="3"/>
  <c r="AY21" i="3"/>
  <c r="AU21" i="3"/>
  <c r="AQ21" i="3"/>
  <c r="AM21" i="3"/>
  <c r="AI21" i="3"/>
  <c r="AE21" i="3"/>
  <c r="AA21" i="3"/>
  <c r="W21" i="3"/>
  <c r="S21" i="3"/>
  <c r="O21" i="3"/>
  <c r="K21" i="3"/>
  <c r="G21" i="3"/>
  <c r="BX20" i="3"/>
  <c r="BW20" i="3"/>
  <c r="BS20" i="3"/>
  <c r="BO20" i="3"/>
  <c r="BK20" i="3"/>
  <c r="BG20" i="3"/>
  <c r="BC20" i="3"/>
  <c r="AY20" i="3"/>
  <c r="AU20" i="3"/>
  <c r="AQ20" i="3"/>
  <c r="AM20" i="3"/>
  <c r="AI20" i="3"/>
  <c r="AE20" i="3"/>
  <c r="AA20" i="3"/>
  <c r="W20" i="3"/>
  <c r="S20" i="3"/>
  <c r="O20" i="3"/>
  <c r="K20" i="3"/>
  <c r="G20" i="3"/>
  <c r="BX19" i="3"/>
  <c r="BW19" i="3"/>
  <c r="BS19" i="3"/>
  <c r="BO19" i="3"/>
  <c r="BK19" i="3"/>
  <c r="BG19" i="3"/>
  <c r="BC19" i="3"/>
  <c r="AY19" i="3"/>
  <c r="AU19" i="3"/>
  <c r="AQ19" i="3"/>
  <c r="AM19" i="3"/>
  <c r="AI19" i="3"/>
  <c r="AE19" i="3"/>
  <c r="AA19" i="3"/>
  <c r="W19" i="3"/>
  <c r="S19" i="3"/>
  <c r="O19" i="3"/>
  <c r="K19" i="3"/>
  <c r="G19" i="3"/>
  <c r="BX18" i="3"/>
  <c r="BW18" i="3"/>
  <c r="BS18" i="3"/>
  <c r="BO18" i="3"/>
  <c r="BK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K18" i="3"/>
  <c r="G18" i="3"/>
  <c r="BX17" i="3"/>
  <c r="BW17" i="3"/>
  <c r="BS17" i="3"/>
  <c r="BO17" i="3"/>
  <c r="BK17" i="3"/>
  <c r="BG17" i="3"/>
  <c r="BC17" i="3"/>
  <c r="AY17" i="3"/>
  <c r="AU17" i="3"/>
  <c r="AQ17" i="3"/>
  <c r="AM17" i="3"/>
  <c r="AI17" i="3"/>
  <c r="AE17" i="3"/>
  <c r="AA17" i="3"/>
  <c r="W17" i="3"/>
  <c r="S17" i="3"/>
  <c r="O17" i="3"/>
  <c r="K17" i="3"/>
  <c r="G17" i="3"/>
  <c r="BX16" i="3"/>
  <c r="BW16" i="3"/>
  <c r="BS16" i="3"/>
  <c r="BO16" i="3"/>
  <c r="BK16" i="3"/>
  <c r="BG16" i="3"/>
  <c r="BC16" i="3"/>
  <c r="AY16" i="3"/>
  <c r="AU16" i="3"/>
  <c r="AQ16" i="3"/>
  <c r="AM16" i="3"/>
  <c r="AI16" i="3"/>
  <c r="AE16" i="3"/>
  <c r="AA16" i="3"/>
  <c r="W16" i="3"/>
  <c r="S16" i="3"/>
  <c r="O16" i="3"/>
  <c r="K16" i="3"/>
  <c r="G16" i="3"/>
  <c r="BX15" i="3"/>
  <c r="BW15" i="3"/>
  <c r="BS15" i="3"/>
  <c r="BO15" i="3"/>
  <c r="BK15" i="3"/>
  <c r="BG15" i="3"/>
  <c r="BC15" i="3"/>
  <c r="AY15" i="3"/>
  <c r="AU15" i="3"/>
  <c r="AQ15" i="3"/>
  <c r="AM15" i="3"/>
  <c r="AI15" i="3"/>
  <c r="AE15" i="3"/>
  <c r="AA15" i="3"/>
  <c r="W15" i="3"/>
  <c r="S15" i="3"/>
  <c r="O15" i="3"/>
  <c r="K15" i="3"/>
  <c r="G15" i="3"/>
  <c r="BX14" i="3"/>
  <c r="BW14" i="3"/>
  <c r="BS14" i="3"/>
  <c r="BO14" i="3"/>
  <c r="BK14" i="3"/>
  <c r="BG14" i="3"/>
  <c r="BC14" i="3"/>
  <c r="AY14" i="3"/>
  <c r="AU14" i="3"/>
  <c r="AQ14" i="3"/>
  <c r="AM14" i="3"/>
  <c r="AI14" i="3"/>
  <c r="AE14" i="3"/>
  <c r="AA14" i="3"/>
  <c r="W14" i="3"/>
  <c r="S14" i="3"/>
  <c r="O14" i="3"/>
  <c r="K14" i="3"/>
  <c r="G14" i="3"/>
  <c r="BX13" i="3"/>
  <c r="BW13" i="3"/>
  <c r="BS13" i="3"/>
  <c r="BO13" i="3"/>
  <c r="BK13" i="3"/>
  <c r="BG13" i="3"/>
  <c r="BC13" i="3"/>
  <c r="AY13" i="3"/>
  <c r="AU13" i="3"/>
  <c r="AQ13" i="3"/>
  <c r="AM13" i="3"/>
  <c r="AI13" i="3"/>
  <c r="AE13" i="3"/>
  <c r="AA13" i="3"/>
  <c r="W13" i="3"/>
  <c r="S13" i="3"/>
  <c r="O13" i="3"/>
  <c r="K13" i="3"/>
  <c r="G13" i="3"/>
  <c r="BX12" i="3"/>
  <c r="BW12" i="3"/>
  <c r="BS12" i="3"/>
  <c r="BO12" i="3"/>
  <c r="BK12" i="3"/>
  <c r="BG12" i="3"/>
  <c r="BC12" i="3"/>
  <c r="AY12" i="3"/>
  <c r="AU12" i="3"/>
  <c r="AQ12" i="3"/>
  <c r="AM12" i="3"/>
  <c r="AI12" i="3"/>
  <c r="AE12" i="3"/>
  <c r="AA12" i="3"/>
  <c r="W12" i="3"/>
  <c r="S12" i="3"/>
  <c r="O12" i="3"/>
  <c r="K12" i="3"/>
  <c r="G12" i="3"/>
  <c r="BX11" i="3"/>
  <c r="BW11" i="3"/>
  <c r="BS11" i="3"/>
  <c r="BO11" i="3"/>
  <c r="BK11" i="3"/>
  <c r="BG11" i="3"/>
  <c r="BC11" i="3"/>
  <c r="AY11" i="3"/>
  <c r="AU11" i="3"/>
  <c r="AQ11" i="3"/>
  <c r="AM11" i="3"/>
  <c r="AI11" i="3"/>
  <c r="AE11" i="3"/>
  <c r="AA11" i="3"/>
  <c r="W11" i="3"/>
  <c r="S11" i="3"/>
  <c r="O11" i="3"/>
  <c r="K11" i="3"/>
  <c r="G11" i="3"/>
  <c r="BX10" i="3"/>
  <c r="BW10" i="3"/>
  <c r="BS10" i="3"/>
  <c r="BO10" i="3"/>
  <c r="BK10" i="3"/>
  <c r="BG10" i="3"/>
  <c r="BC10" i="3"/>
  <c r="AY10" i="3"/>
  <c r="AU10" i="3"/>
  <c r="AQ10" i="3"/>
  <c r="AM10" i="3"/>
  <c r="AI10" i="3"/>
  <c r="AE10" i="3"/>
  <c r="AA10" i="3"/>
  <c r="W10" i="3"/>
  <c r="S10" i="3"/>
  <c r="O10" i="3"/>
  <c r="K10" i="3"/>
  <c r="G10" i="3"/>
  <c r="BX9" i="3"/>
  <c r="BW9" i="3"/>
  <c r="BS9" i="3"/>
  <c r="BO9" i="3"/>
  <c r="BK9" i="3"/>
  <c r="BG9" i="3"/>
  <c r="BC9" i="3"/>
  <c r="AY9" i="3"/>
  <c r="AU9" i="3"/>
  <c r="AQ9" i="3"/>
  <c r="AM9" i="3"/>
  <c r="AI9" i="3"/>
  <c r="AE9" i="3"/>
  <c r="AA9" i="3"/>
  <c r="W9" i="3"/>
  <c r="S9" i="3"/>
  <c r="O9" i="3"/>
  <c r="K9" i="3"/>
  <c r="G9" i="3"/>
  <c r="BW8" i="3"/>
  <c r="BS8" i="3"/>
  <c r="BO8" i="3"/>
  <c r="BK8" i="3"/>
  <c r="BG8" i="3"/>
  <c r="BC8" i="3"/>
  <c r="AY8" i="3"/>
  <c r="AU8" i="3"/>
  <c r="AQ8" i="3"/>
  <c r="AM8" i="3"/>
  <c r="AI8" i="3"/>
  <c r="AE8" i="3"/>
  <c r="AA8" i="3"/>
  <c r="W8" i="3"/>
  <c r="S8" i="3"/>
  <c r="O8" i="3"/>
  <c r="K8" i="3"/>
  <c r="G8" i="3"/>
  <c r="BX7" i="3"/>
  <c r="BW7" i="3"/>
  <c r="BS7" i="3"/>
  <c r="BO7" i="3"/>
  <c r="BK7" i="3"/>
  <c r="BG7" i="3"/>
  <c r="BC7" i="3"/>
  <c r="AY7" i="3"/>
  <c r="AU7" i="3"/>
  <c r="AQ7" i="3"/>
  <c r="AM7" i="3"/>
  <c r="AI7" i="3"/>
  <c r="AE7" i="3"/>
  <c r="AA7" i="3"/>
  <c r="W7" i="3"/>
  <c r="S7" i="3"/>
  <c r="O7" i="3"/>
  <c r="K7" i="3"/>
  <c r="G7" i="3"/>
  <c r="BX6" i="3"/>
  <c r="BW6" i="3"/>
  <c r="BS6" i="3"/>
  <c r="BO6" i="3"/>
  <c r="BK6" i="3"/>
  <c r="BG6" i="3"/>
  <c r="BC6" i="3"/>
  <c r="AY6" i="3"/>
  <c r="AU6" i="3"/>
  <c r="AQ6" i="3"/>
  <c r="AM6" i="3"/>
  <c r="AI6" i="3"/>
  <c r="AE6" i="3"/>
  <c r="AA6" i="3"/>
  <c r="W6" i="3"/>
  <c r="S6" i="3"/>
  <c r="O6" i="3"/>
  <c r="K6" i="3"/>
  <c r="G6" i="3"/>
  <c r="BX5" i="3"/>
  <c r="BW5" i="3"/>
  <c r="BS5" i="3"/>
  <c r="BO5" i="3"/>
  <c r="BK5" i="3"/>
  <c r="BG5" i="3"/>
  <c r="BC5" i="3"/>
  <c r="AY5" i="3"/>
  <c r="AU5" i="3"/>
  <c r="AQ5" i="3"/>
  <c r="AM5" i="3"/>
  <c r="AI5" i="3"/>
  <c r="AE5" i="3"/>
  <c r="AA5" i="3"/>
  <c r="W5" i="3"/>
  <c r="S5" i="3"/>
  <c r="O5" i="3"/>
  <c r="K5" i="3"/>
  <c r="G5" i="3"/>
  <c r="BJ32" i="2"/>
  <c r="BV31" i="2"/>
  <c r="BU31" i="2"/>
  <c r="BR31" i="2"/>
  <c r="BQ31" i="2"/>
  <c r="BN31" i="2"/>
  <c r="BM31" i="2"/>
  <c r="BJ31" i="2"/>
  <c r="BI31" i="2"/>
  <c r="BF31" i="2"/>
  <c r="BE31" i="2"/>
  <c r="BB31" i="2"/>
  <c r="BA31" i="2"/>
  <c r="AX31" i="2"/>
  <c r="AW31" i="2"/>
  <c r="AT31" i="2"/>
  <c r="AS31" i="2"/>
  <c r="AP31" i="2"/>
  <c r="AO31" i="2"/>
  <c r="AL31" i="2"/>
  <c r="AK31" i="2"/>
  <c r="AH31" i="2"/>
  <c r="AD31" i="2"/>
  <c r="AC31" i="2"/>
  <c r="Z31" i="2"/>
  <c r="Y31" i="2"/>
  <c r="V31" i="2"/>
  <c r="U31" i="2"/>
  <c r="R31" i="2"/>
  <c r="Q31" i="2"/>
  <c r="N31" i="2"/>
  <c r="J31" i="2"/>
  <c r="I31" i="2"/>
  <c r="BU28" i="2"/>
  <c r="BV28" i="2" s="1"/>
  <c r="BQ28" i="2"/>
  <c r="BR28" i="2" s="1"/>
  <c r="BM28" i="2"/>
  <c r="BN28" i="2" s="1"/>
  <c r="BJ28" i="2"/>
  <c r="BI28" i="2"/>
  <c r="BF28" i="2"/>
  <c r="BE28" i="2"/>
  <c r="BA28" i="2"/>
  <c r="BB28" i="2" s="1"/>
  <c r="AW28" i="2"/>
  <c r="AX28" i="2" s="1"/>
  <c r="AT28" i="2"/>
  <c r="AS28" i="2"/>
  <c r="AP28" i="2"/>
  <c r="AO28" i="2"/>
  <c r="AK28" i="2"/>
  <c r="AL28" i="2" s="1"/>
  <c r="AG28" i="2"/>
  <c r="AH28" i="2" s="1"/>
  <c r="AC28" i="2"/>
  <c r="AD28" i="2" s="1"/>
  <c r="Z28" i="2"/>
  <c r="Y28" i="2"/>
  <c r="U28" i="2"/>
  <c r="V28" i="2" s="1"/>
  <c r="Q28" i="2"/>
  <c r="R28" i="2" s="1"/>
  <c r="N28" i="2"/>
  <c r="M28" i="2"/>
  <c r="I28" i="2"/>
  <c r="J28" i="2" s="1"/>
  <c r="E28" i="2"/>
  <c r="F28" i="2" s="1"/>
  <c r="BU27" i="2"/>
  <c r="BV27" i="2" s="1"/>
  <c r="BR27" i="2"/>
  <c r="BQ27" i="2"/>
  <c r="BM27" i="2"/>
  <c r="BN32" i="2" s="1"/>
  <c r="BI27" i="2"/>
  <c r="BJ27" i="2" s="1"/>
  <c r="BE27" i="2"/>
  <c r="BF27" i="2" s="1"/>
  <c r="BB27" i="2"/>
  <c r="BA27" i="2"/>
  <c r="AX27" i="2"/>
  <c r="AW27" i="2"/>
  <c r="AS27" i="2"/>
  <c r="AT27" i="2" s="1"/>
  <c r="AO27" i="2"/>
  <c r="AP27" i="2" s="1"/>
  <c r="AK27" i="2"/>
  <c r="AL27" i="2" s="1"/>
  <c r="AH27" i="2"/>
  <c r="AG27" i="2"/>
  <c r="AC27" i="2"/>
  <c r="AD27" i="2" s="1"/>
  <c r="Y27" i="2"/>
  <c r="Z27" i="2" s="1"/>
  <c r="U27" i="2"/>
  <c r="V27" i="2" s="1"/>
  <c r="V33" i="2" s="1"/>
  <c r="Q27" i="2"/>
  <c r="R27" i="2" s="1"/>
  <c r="M27" i="2"/>
  <c r="N27" i="2" s="1"/>
  <c r="I27" i="2"/>
  <c r="J27" i="2" s="1"/>
  <c r="F27" i="2"/>
  <c r="E27" i="2"/>
  <c r="BV26" i="2"/>
  <c r="BU26" i="2"/>
  <c r="BQ26" i="2"/>
  <c r="BR26" i="2" s="1"/>
  <c r="BM26" i="2"/>
  <c r="BN26" i="2" s="1"/>
  <c r="BJ26" i="2"/>
  <c r="BI26" i="2"/>
  <c r="BF26" i="2"/>
  <c r="BE26" i="2"/>
  <c r="BA26" i="2"/>
  <c r="BB26" i="2" s="1"/>
  <c r="AW26" i="2"/>
  <c r="AX26" i="2" s="1"/>
  <c r="AS26" i="2"/>
  <c r="AT26" i="2" s="1"/>
  <c r="AP26" i="2"/>
  <c r="AO26" i="2"/>
  <c r="AK26" i="2"/>
  <c r="AL26" i="2" s="1"/>
  <c r="AG26" i="2"/>
  <c r="AH26" i="2" s="1"/>
  <c r="AC26" i="2"/>
  <c r="AD26" i="2" s="1"/>
  <c r="Y26" i="2"/>
  <c r="Z26" i="2" s="1"/>
  <c r="U26" i="2"/>
  <c r="V26" i="2" s="1"/>
  <c r="Q26" i="2"/>
  <c r="R26" i="2" s="1"/>
  <c r="N26" i="2"/>
  <c r="M26" i="2"/>
  <c r="I26" i="2"/>
  <c r="J26" i="2" s="1"/>
  <c r="E26" i="2"/>
  <c r="F26" i="2" s="1"/>
  <c r="BU25" i="2"/>
  <c r="BV25" i="2" s="1"/>
  <c r="BR25" i="2"/>
  <c r="BQ25" i="2"/>
  <c r="BN25" i="2"/>
  <c r="BM25" i="2"/>
  <c r="BI25" i="2"/>
  <c r="BJ25" i="2" s="1"/>
  <c r="BE25" i="2"/>
  <c r="BF25" i="2" s="1"/>
  <c r="BA25" i="2"/>
  <c r="BB25" i="2" s="1"/>
  <c r="AX25" i="2"/>
  <c r="AW25" i="2"/>
  <c r="AS25" i="2"/>
  <c r="AT25" i="2" s="1"/>
  <c r="AO25" i="2"/>
  <c r="AP25" i="2" s="1"/>
  <c r="AL25" i="2"/>
  <c r="AK25" i="2"/>
  <c r="AG25" i="2"/>
  <c r="AH25" i="2" s="1"/>
  <c r="AC25" i="2"/>
  <c r="AD25" i="2" s="1"/>
  <c r="Y25" i="2"/>
  <c r="Z25" i="2" s="1"/>
  <c r="V25" i="2"/>
  <c r="U25" i="2"/>
  <c r="R25" i="2"/>
  <c r="Q25" i="2"/>
  <c r="M25" i="2"/>
  <c r="N25" i="2" s="1"/>
  <c r="I25" i="2"/>
  <c r="J25" i="2" s="1"/>
  <c r="F25" i="2"/>
  <c r="E25" i="2"/>
  <c r="BV24" i="2"/>
  <c r="BU24" i="2"/>
  <c r="BQ24" i="2"/>
  <c r="BR24" i="2" s="1"/>
  <c r="BM24" i="2"/>
  <c r="BN24" i="2" s="1"/>
  <c r="BI24" i="2"/>
  <c r="BJ24" i="2" s="1"/>
  <c r="BF24" i="2"/>
  <c r="BE24" i="2"/>
  <c r="BA24" i="2"/>
  <c r="BB24" i="2" s="1"/>
  <c r="AW24" i="2"/>
  <c r="AX24" i="2" s="1"/>
  <c r="AT24" i="2"/>
  <c r="AS24" i="2"/>
  <c r="AO24" i="2"/>
  <c r="AP24" i="2" s="1"/>
  <c r="AK24" i="2"/>
  <c r="AL24" i="2" s="1"/>
  <c r="AG24" i="2"/>
  <c r="AH24" i="2" s="1"/>
  <c r="AD24" i="2"/>
  <c r="AC24" i="2"/>
  <c r="Y24" i="2"/>
  <c r="Z24" i="2" s="1"/>
  <c r="U24" i="2"/>
  <c r="V24" i="2" s="1"/>
  <c r="Q24" i="2"/>
  <c r="R24" i="2" s="1"/>
  <c r="N24" i="2"/>
  <c r="M24" i="2"/>
  <c r="J24" i="2"/>
  <c r="I24" i="2"/>
  <c r="E24" i="2"/>
  <c r="F24" i="2" s="1"/>
  <c r="BU23" i="2"/>
  <c r="BQ23" i="2"/>
  <c r="BN23" i="2"/>
  <c r="BM23" i="2"/>
  <c r="BI23" i="2"/>
  <c r="BJ23" i="2" s="1"/>
  <c r="BE23" i="2"/>
  <c r="BA23" i="2"/>
  <c r="AW23" i="2"/>
  <c r="AS23" i="2"/>
  <c r="AO23" i="2"/>
  <c r="AL23" i="2"/>
  <c r="AK23" i="2"/>
  <c r="AH23" i="2"/>
  <c r="AH33" i="2" s="1"/>
  <c r="AG23" i="2"/>
  <c r="AC23" i="2"/>
  <c r="AD23" i="2" s="1"/>
  <c r="Y23" i="2"/>
  <c r="V23" i="2"/>
  <c r="U23" i="2"/>
  <c r="R23" i="2"/>
  <c r="Q23" i="2"/>
  <c r="M23" i="2"/>
  <c r="I23" i="2"/>
  <c r="E23" i="2"/>
  <c r="BV22" i="2"/>
  <c r="BU22" i="2"/>
  <c r="BQ22" i="2"/>
  <c r="BR22" i="2" s="1"/>
  <c r="BM22" i="2"/>
  <c r="BN22" i="2" s="1"/>
  <c r="BI22" i="2"/>
  <c r="BJ22" i="2" s="1"/>
  <c r="BE22" i="2"/>
  <c r="BF22" i="2" s="1"/>
  <c r="BA22" i="2"/>
  <c r="BB22" i="2" s="1"/>
  <c r="AW22" i="2"/>
  <c r="AX22" i="2" s="1"/>
  <c r="AT22" i="2"/>
  <c r="AS22" i="2"/>
  <c r="AO22" i="2"/>
  <c r="AP22" i="2" s="1"/>
  <c r="AK22" i="2"/>
  <c r="AL22" i="2" s="1"/>
  <c r="AG22" i="2"/>
  <c r="AH22" i="2" s="1"/>
  <c r="AD22" i="2"/>
  <c r="AC22" i="2"/>
  <c r="Z22" i="2"/>
  <c r="Y22" i="2"/>
  <c r="U22" i="2"/>
  <c r="V22" i="2" s="1"/>
  <c r="Q22" i="2"/>
  <c r="R22" i="2" s="1"/>
  <c r="M22" i="2"/>
  <c r="N22" i="2" s="1"/>
  <c r="J22" i="2"/>
  <c r="I22" i="2"/>
  <c r="E22" i="2"/>
  <c r="F22" i="2" s="1"/>
  <c r="BU21" i="2"/>
  <c r="BV21" i="2" s="1"/>
  <c r="BR21" i="2"/>
  <c r="BQ21" i="2"/>
  <c r="BM21" i="2"/>
  <c r="BI21" i="2"/>
  <c r="BJ21" i="2" s="1"/>
  <c r="BE21" i="2"/>
  <c r="BF21" i="2" s="1"/>
  <c r="BB21" i="2"/>
  <c r="BA21" i="2"/>
  <c r="AX21" i="2"/>
  <c r="AW21" i="2"/>
  <c r="AS21" i="2"/>
  <c r="AT21" i="2" s="1"/>
  <c r="AO21" i="2"/>
  <c r="AP21" i="2" s="1"/>
  <c r="AL21" i="2"/>
  <c r="AK21" i="2"/>
  <c r="AC21" i="2"/>
  <c r="AD21" i="2" s="1"/>
  <c r="Y21" i="2"/>
  <c r="Z21" i="2" s="1"/>
  <c r="U21" i="2"/>
  <c r="V21" i="2" s="1"/>
  <c r="U33" i="2" s="1"/>
  <c r="R21" i="2"/>
  <c r="Q21" i="2"/>
  <c r="I21" i="2"/>
  <c r="J21" i="2" s="1"/>
  <c r="E21" i="2"/>
  <c r="F21" i="2" s="1"/>
  <c r="BU20" i="2"/>
  <c r="BV20" i="2" s="1"/>
  <c r="BQ20" i="2"/>
  <c r="BM20" i="2"/>
  <c r="BN20" i="2" s="1"/>
  <c r="BJ20" i="2"/>
  <c r="BI20" i="2"/>
  <c r="BE20" i="2"/>
  <c r="BF20" i="2" s="1"/>
  <c r="BE33" i="2" s="1"/>
  <c r="BA20" i="2"/>
  <c r="AW20" i="2"/>
  <c r="AT20" i="2"/>
  <c r="AS33" i="2" s="1"/>
  <c r="AS20" i="2"/>
  <c r="AP20" i="2"/>
  <c r="AO20" i="2"/>
  <c r="AK20" i="2"/>
  <c r="AG20" i="2"/>
  <c r="AC20" i="2"/>
  <c r="Z20" i="2"/>
  <c r="Y20" i="2"/>
  <c r="U20" i="2"/>
  <c r="V20" i="2" s="1"/>
  <c r="Q20" i="2"/>
  <c r="R20" i="2" s="1"/>
  <c r="M20" i="2"/>
  <c r="N20" i="2" s="1"/>
  <c r="I20" i="2"/>
  <c r="J20" i="2" s="1"/>
  <c r="E20" i="2"/>
  <c r="BW17" i="2"/>
  <c r="BS17" i="2"/>
  <c r="BO17" i="2"/>
  <c r="BK17" i="2"/>
  <c r="BG17" i="2"/>
  <c r="BC17" i="2"/>
  <c r="AY17" i="2"/>
  <c r="AU17" i="2"/>
  <c r="AQ17" i="2"/>
  <c r="AM17" i="2"/>
  <c r="AI17" i="2"/>
  <c r="AE17" i="2"/>
  <c r="AA17" i="2"/>
  <c r="W17" i="2"/>
  <c r="S17" i="2"/>
  <c r="O17" i="2"/>
  <c r="K17" i="2"/>
  <c r="G17" i="2"/>
  <c r="BW16" i="2"/>
  <c r="BS16" i="2"/>
  <c r="BO16" i="2"/>
  <c r="BK16" i="2"/>
  <c r="BG16" i="2"/>
  <c r="BC16" i="2"/>
  <c r="AY16" i="2"/>
  <c r="AU16" i="2"/>
  <c r="AQ16" i="2"/>
  <c r="AM16" i="2"/>
  <c r="AI16" i="2"/>
  <c r="AE16" i="2"/>
  <c r="AA16" i="2"/>
  <c r="W16" i="2"/>
  <c r="S16" i="2"/>
  <c r="O16" i="2"/>
  <c r="K16" i="2"/>
  <c r="G16" i="2"/>
  <c r="BW15" i="2"/>
  <c r="BS15" i="2"/>
  <c r="BO15" i="2"/>
  <c r="BK15" i="2"/>
  <c r="BG15" i="2"/>
  <c r="BC15" i="2"/>
  <c r="AY15" i="2"/>
  <c r="AU15" i="2"/>
  <c r="AQ15" i="2"/>
  <c r="AM15" i="2"/>
  <c r="AI15" i="2"/>
  <c r="AE15" i="2"/>
  <c r="AA15" i="2"/>
  <c r="W15" i="2"/>
  <c r="S15" i="2"/>
  <c r="O15" i="2"/>
  <c r="K15" i="2"/>
  <c r="G15" i="2"/>
  <c r="BW14" i="2"/>
  <c r="BS14" i="2"/>
  <c r="BO14" i="2"/>
  <c r="BK14" i="2"/>
  <c r="BG14" i="2"/>
  <c r="BC14" i="2"/>
  <c r="AY14" i="2"/>
  <c r="AU14" i="2"/>
  <c r="AQ14" i="2"/>
  <c r="AM14" i="2"/>
  <c r="AI14" i="2"/>
  <c r="AE14" i="2"/>
  <c r="AA14" i="2"/>
  <c r="W14" i="2"/>
  <c r="S14" i="2"/>
  <c r="O14" i="2"/>
  <c r="K14" i="2"/>
  <c r="G14" i="2"/>
  <c r="BW13" i="2"/>
  <c r="BS13" i="2"/>
  <c r="BO13" i="2"/>
  <c r="BK13" i="2"/>
  <c r="BG13" i="2"/>
  <c r="BC13" i="2"/>
  <c r="AY13" i="2"/>
  <c r="AU13" i="2"/>
  <c r="AQ13" i="2"/>
  <c r="AM13" i="2"/>
  <c r="AI13" i="2"/>
  <c r="AE13" i="2"/>
  <c r="AA13" i="2"/>
  <c r="W13" i="2"/>
  <c r="S13" i="2"/>
  <c r="O13" i="2"/>
  <c r="K13" i="2"/>
  <c r="G13" i="2"/>
  <c r="BW12" i="2"/>
  <c r="BS12" i="2"/>
  <c r="BO12" i="2"/>
  <c r="BK12" i="2"/>
  <c r="BG12" i="2"/>
  <c r="BC12" i="2"/>
  <c r="AY12" i="2"/>
  <c r="AU12" i="2"/>
  <c r="AQ12" i="2"/>
  <c r="AM12" i="2"/>
  <c r="AI12" i="2"/>
  <c r="AE12" i="2"/>
  <c r="AA12" i="2"/>
  <c r="W12" i="2"/>
  <c r="S12" i="2"/>
  <c r="O12" i="2"/>
  <c r="K12" i="2"/>
  <c r="G12" i="2"/>
  <c r="BW11" i="2"/>
  <c r="BS11" i="2"/>
  <c r="BO11" i="2"/>
  <c r="BK11" i="2"/>
  <c r="BG11" i="2"/>
  <c r="BC11" i="2"/>
  <c r="AY11" i="2"/>
  <c r="AU11" i="2"/>
  <c r="AQ11" i="2"/>
  <c r="AM11" i="2"/>
  <c r="AI11" i="2"/>
  <c r="AE11" i="2"/>
  <c r="AA11" i="2"/>
  <c r="W11" i="2"/>
  <c r="S11" i="2"/>
  <c r="O11" i="2"/>
  <c r="K11" i="2"/>
  <c r="G11" i="2"/>
  <c r="BW10" i="2"/>
  <c r="BS10" i="2"/>
  <c r="BO10" i="2"/>
  <c r="BK10" i="2"/>
  <c r="BG10" i="2"/>
  <c r="BC10" i="2"/>
  <c r="AY10" i="2"/>
  <c r="AU10" i="2"/>
  <c r="AQ10" i="2"/>
  <c r="AM10" i="2"/>
  <c r="AI10" i="2"/>
  <c r="AE10" i="2"/>
  <c r="AA10" i="2"/>
  <c r="W10" i="2"/>
  <c r="S10" i="2"/>
  <c r="O10" i="2"/>
  <c r="K10" i="2"/>
  <c r="G10" i="2"/>
  <c r="BW9" i="2"/>
  <c r="BS9" i="2"/>
  <c r="BO9" i="2"/>
  <c r="BK9" i="2"/>
  <c r="BG9" i="2"/>
  <c r="BC9" i="2"/>
  <c r="AY9" i="2"/>
  <c r="AU9" i="2"/>
  <c r="AQ9" i="2"/>
  <c r="AM9" i="2"/>
  <c r="AI9" i="2"/>
  <c r="AE9" i="2"/>
  <c r="AA9" i="2"/>
  <c r="W9" i="2"/>
  <c r="S9" i="2"/>
  <c r="O9" i="2"/>
  <c r="K9" i="2"/>
  <c r="G9" i="2"/>
  <c r="BW8" i="2"/>
  <c r="BS8" i="2"/>
  <c r="BO8" i="2"/>
  <c r="BK8" i="2"/>
  <c r="BG8" i="2"/>
  <c r="BC8" i="2"/>
  <c r="AY8" i="2"/>
  <c r="AU8" i="2"/>
  <c r="AQ8" i="2"/>
  <c r="AM8" i="2"/>
  <c r="AI8" i="2"/>
  <c r="AE8" i="2"/>
  <c r="AA8" i="2"/>
  <c r="W8" i="2"/>
  <c r="S8" i="2"/>
  <c r="O8" i="2"/>
  <c r="K8" i="2"/>
  <c r="G8" i="2"/>
  <c r="BW7" i="2"/>
  <c r="BS7" i="2"/>
  <c r="BO7" i="2"/>
  <c r="BK7" i="2"/>
  <c r="BG7" i="2"/>
  <c r="BC7" i="2"/>
  <c r="AY7" i="2"/>
  <c r="AU7" i="2"/>
  <c r="AQ7" i="2"/>
  <c r="AM7" i="2"/>
  <c r="AI7" i="2"/>
  <c r="AE7" i="2"/>
  <c r="AA7" i="2"/>
  <c r="W7" i="2"/>
  <c r="O7" i="2"/>
  <c r="K7" i="2"/>
  <c r="G7" i="2"/>
  <c r="BW6" i="2"/>
  <c r="BS6" i="2"/>
  <c r="BO6" i="2"/>
  <c r="BK6" i="2"/>
  <c r="BG6" i="2"/>
  <c r="BC6" i="2"/>
  <c r="AY6" i="2"/>
  <c r="AU6" i="2"/>
  <c r="AQ6" i="2"/>
  <c r="AM6" i="2"/>
  <c r="AF6" i="2"/>
  <c r="AG21" i="2" s="1"/>
  <c r="AH21" i="2" s="1"/>
  <c r="AE6" i="2"/>
  <c r="AA6" i="2"/>
  <c r="W6" i="2"/>
  <c r="S6" i="2"/>
  <c r="L6" i="2"/>
  <c r="K6" i="2"/>
  <c r="G6" i="2"/>
  <c r="BW5" i="2"/>
  <c r="BS5" i="2"/>
  <c r="BO5" i="2"/>
  <c r="BK5" i="2"/>
  <c r="BG5" i="2"/>
  <c r="BC5" i="2"/>
  <c r="AY5" i="2"/>
  <c r="AU5" i="2"/>
  <c r="AQ5" i="2"/>
  <c r="AM5" i="2"/>
  <c r="AI5" i="2"/>
  <c r="AE5" i="2"/>
  <c r="AA5" i="2"/>
  <c r="W5" i="2"/>
  <c r="S5" i="2"/>
  <c r="O5" i="2"/>
  <c r="K5" i="2"/>
  <c r="G5" i="2"/>
  <c r="Q63" i="1"/>
  <c r="BU59" i="1"/>
  <c r="BV59" i="1" s="1"/>
  <c r="BT59" i="1"/>
  <c r="BQ59" i="1"/>
  <c r="BR59" i="1" s="1"/>
  <c r="BP59" i="1"/>
  <c r="BM59" i="1"/>
  <c r="BN59" i="1" s="1"/>
  <c r="BL59" i="1"/>
  <c r="BI59" i="1"/>
  <c r="BJ59" i="1" s="1"/>
  <c r="BH59" i="1"/>
  <c r="BE59" i="1"/>
  <c r="BF59" i="1" s="1"/>
  <c r="BD59" i="1"/>
  <c r="BB59" i="1"/>
  <c r="BA59" i="1"/>
  <c r="AZ59" i="1"/>
  <c r="AX59" i="1"/>
  <c r="AW59" i="1"/>
  <c r="AV59" i="1"/>
  <c r="AT59" i="1"/>
  <c r="AS59" i="1"/>
  <c r="AR59" i="1"/>
  <c r="AO59" i="1"/>
  <c r="AP59" i="1" s="1"/>
  <c r="AN59" i="1"/>
  <c r="AK59" i="1"/>
  <c r="AL59" i="1" s="1"/>
  <c r="AJ59" i="1"/>
  <c r="AG59" i="1"/>
  <c r="AH59" i="1" s="1"/>
  <c r="AF59" i="1"/>
  <c r="AD59" i="1"/>
  <c r="AC59" i="1"/>
  <c r="AB59" i="1"/>
  <c r="Y59" i="1"/>
  <c r="Z59" i="1" s="1"/>
  <c r="X59" i="1"/>
  <c r="V59" i="1"/>
  <c r="U59" i="1"/>
  <c r="T59" i="1"/>
  <c r="R59" i="1"/>
  <c r="Q59" i="1"/>
  <c r="P59" i="1"/>
  <c r="N59" i="1"/>
  <c r="M59" i="1"/>
  <c r="L59" i="1"/>
  <c r="I59" i="1"/>
  <c r="J59" i="1" s="1"/>
  <c r="H59" i="1"/>
  <c r="E59" i="1"/>
  <c r="F59" i="1" s="1"/>
  <c r="D59" i="1"/>
  <c r="BU58" i="1"/>
  <c r="BV58" i="1" s="1"/>
  <c r="BT58" i="1"/>
  <c r="BR58" i="1"/>
  <c r="BQ58" i="1"/>
  <c r="BP58" i="1"/>
  <c r="BN58" i="1"/>
  <c r="BM58" i="1"/>
  <c r="BL58" i="1"/>
  <c r="BJ58" i="1"/>
  <c r="BI58" i="1"/>
  <c r="BH58" i="1"/>
  <c r="BF58" i="1"/>
  <c r="BE58" i="1"/>
  <c r="BD58" i="1"/>
  <c r="BB58" i="1"/>
  <c r="BA58" i="1"/>
  <c r="AZ58" i="1"/>
  <c r="AW58" i="1"/>
  <c r="AX58" i="1" s="1"/>
  <c r="AV58" i="1"/>
  <c r="AS58" i="1"/>
  <c r="AT58" i="1" s="1"/>
  <c r="AR58" i="1"/>
  <c r="AO58" i="1"/>
  <c r="AP58" i="1" s="1"/>
  <c r="AN58" i="1"/>
  <c r="AL58" i="1"/>
  <c r="AK58" i="1"/>
  <c r="AJ58" i="1"/>
  <c r="AH58" i="1"/>
  <c r="AG58" i="1"/>
  <c r="AF58" i="1"/>
  <c r="AD58" i="1"/>
  <c r="AC58" i="1"/>
  <c r="AB58" i="1"/>
  <c r="Z58" i="1"/>
  <c r="Y58" i="1"/>
  <c r="X58" i="1"/>
  <c r="V58" i="1"/>
  <c r="U58" i="1"/>
  <c r="T58" i="1"/>
  <c r="Q58" i="1"/>
  <c r="R58" i="1" s="1"/>
  <c r="P58" i="1"/>
  <c r="M58" i="1"/>
  <c r="N58" i="1" s="1"/>
  <c r="L58" i="1"/>
  <c r="I58" i="1"/>
  <c r="J58" i="1" s="1"/>
  <c r="H58" i="1"/>
  <c r="E58" i="1"/>
  <c r="F58" i="1" s="1"/>
  <c r="D58" i="1"/>
  <c r="BV57" i="1"/>
  <c r="BU57" i="1"/>
  <c r="BT57" i="1"/>
  <c r="BR57" i="1"/>
  <c r="BQ57" i="1"/>
  <c r="BP57" i="1"/>
  <c r="BN57" i="1"/>
  <c r="BM57" i="1"/>
  <c r="BL57" i="1"/>
  <c r="BJ57" i="1"/>
  <c r="BI57" i="1"/>
  <c r="BH57" i="1"/>
  <c r="BE57" i="1"/>
  <c r="BF57" i="1" s="1"/>
  <c r="BD57" i="1"/>
  <c r="BA57" i="1"/>
  <c r="BB57" i="1" s="1"/>
  <c r="AZ57" i="1"/>
  <c r="AW57" i="1"/>
  <c r="AX57" i="1" s="1"/>
  <c r="AV57" i="1"/>
  <c r="AS57" i="1"/>
  <c r="AT57" i="1" s="1"/>
  <c r="AR57" i="1"/>
  <c r="AO57" i="1"/>
  <c r="AP57" i="1" s="1"/>
  <c r="AN57" i="1"/>
  <c r="AL57" i="1"/>
  <c r="AK57" i="1"/>
  <c r="AJ57" i="1"/>
  <c r="AH57" i="1"/>
  <c r="AG57" i="1"/>
  <c r="AF57" i="1"/>
  <c r="AD57" i="1"/>
  <c r="AC57" i="1"/>
  <c r="AB57" i="1"/>
  <c r="Y57" i="1"/>
  <c r="Z57" i="1" s="1"/>
  <c r="X57" i="1"/>
  <c r="U57" i="1"/>
  <c r="V57" i="1" s="1"/>
  <c r="T57" i="1"/>
  <c r="Q57" i="1"/>
  <c r="R57" i="1" s="1"/>
  <c r="P57" i="1"/>
  <c r="M57" i="1"/>
  <c r="N57" i="1" s="1"/>
  <c r="L57" i="1"/>
  <c r="I57" i="1"/>
  <c r="J57" i="1" s="1"/>
  <c r="H57" i="1"/>
  <c r="F57" i="1"/>
  <c r="E57" i="1"/>
  <c r="D57" i="1"/>
  <c r="BV56" i="1"/>
  <c r="BU56" i="1"/>
  <c r="BT56" i="1"/>
  <c r="BR56" i="1"/>
  <c r="BQ56" i="1"/>
  <c r="BP56" i="1"/>
  <c r="BM56" i="1"/>
  <c r="BN56" i="1" s="1"/>
  <c r="BL56" i="1"/>
  <c r="BI56" i="1"/>
  <c r="BJ56" i="1" s="1"/>
  <c r="BH56" i="1"/>
  <c r="BE56" i="1"/>
  <c r="BF56" i="1" s="1"/>
  <c r="BD56" i="1"/>
  <c r="BA56" i="1"/>
  <c r="BB56" i="1" s="1"/>
  <c r="AZ56" i="1"/>
  <c r="AW56" i="1"/>
  <c r="AX56" i="1" s="1"/>
  <c r="AV56" i="1"/>
  <c r="AT56" i="1"/>
  <c r="AS56" i="1"/>
  <c r="AR56" i="1"/>
  <c r="AP56" i="1"/>
  <c r="AO56" i="1"/>
  <c r="AN56" i="1"/>
  <c r="AL56" i="1"/>
  <c r="AK56" i="1"/>
  <c r="AJ56" i="1"/>
  <c r="AG56" i="1"/>
  <c r="AH56" i="1" s="1"/>
  <c r="AF56" i="1"/>
  <c r="AC56" i="1"/>
  <c r="AD56" i="1" s="1"/>
  <c r="AB56" i="1"/>
  <c r="Y56" i="1"/>
  <c r="Z56" i="1" s="1"/>
  <c r="X56" i="1"/>
  <c r="U56" i="1"/>
  <c r="V56" i="1" s="1"/>
  <c r="T56" i="1"/>
  <c r="Q56" i="1"/>
  <c r="R56" i="1" s="1"/>
  <c r="P56" i="1"/>
  <c r="N56" i="1"/>
  <c r="M56" i="1"/>
  <c r="L56" i="1"/>
  <c r="J56" i="1"/>
  <c r="I56" i="1"/>
  <c r="H56" i="1"/>
  <c r="F56" i="1"/>
  <c r="E56" i="1"/>
  <c r="D56" i="1"/>
  <c r="BU55" i="1"/>
  <c r="BV55" i="1" s="1"/>
  <c r="BT55" i="1"/>
  <c r="BQ55" i="1"/>
  <c r="BR55" i="1" s="1"/>
  <c r="BP55" i="1"/>
  <c r="BM55" i="1"/>
  <c r="BN55" i="1" s="1"/>
  <c r="BL55" i="1"/>
  <c r="BJ55" i="1"/>
  <c r="BI55" i="1"/>
  <c r="BH55" i="1"/>
  <c r="BE55" i="1"/>
  <c r="BF55" i="1" s="1"/>
  <c r="BD55" i="1"/>
  <c r="BB55" i="1"/>
  <c r="BA55" i="1"/>
  <c r="AZ55" i="1"/>
  <c r="AX55" i="1"/>
  <c r="AW55" i="1"/>
  <c r="AV55" i="1"/>
  <c r="AT55" i="1"/>
  <c r="AS55" i="1"/>
  <c r="AR55" i="1"/>
  <c r="AO55" i="1"/>
  <c r="AP55" i="1" s="1"/>
  <c r="AN55" i="1"/>
  <c r="AK55" i="1"/>
  <c r="AL55" i="1" s="1"/>
  <c r="AJ55" i="1"/>
  <c r="AG55" i="1"/>
  <c r="AH55" i="1" s="1"/>
  <c r="AF55" i="1"/>
  <c r="AD55" i="1"/>
  <c r="AC55" i="1"/>
  <c r="AB55" i="1"/>
  <c r="Z55" i="1"/>
  <c r="Y55" i="1"/>
  <c r="X55" i="1"/>
  <c r="V55" i="1"/>
  <c r="U55" i="1"/>
  <c r="T55" i="1"/>
  <c r="R55" i="1"/>
  <c r="Q55" i="1"/>
  <c r="P55" i="1"/>
  <c r="N55" i="1"/>
  <c r="M55" i="1"/>
  <c r="L55" i="1"/>
  <c r="I55" i="1"/>
  <c r="J55" i="1" s="1"/>
  <c r="H55" i="1"/>
  <c r="E55" i="1"/>
  <c r="F55" i="1" s="1"/>
  <c r="D55" i="1"/>
  <c r="BU54" i="1"/>
  <c r="BV54" i="1" s="1"/>
  <c r="BT54" i="1"/>
  <c r="BR54" i="1"/>
  <c r="BQ54" i="1"/>
  <c r="BP54" i="1"/>
  <c r="BN54" i="1"/>
  <c r="BM54" i="1"/>
  <c r="BL54" i="1"/>
  <c r="BJ54" i="1"/>
  <c r="BI54" i="1"/>
  <c r="BH54" i="1"/>
  <c r="BE54" i="1"/>
  <c r="BF54" i="1" s="1"/>
  <c r="BD54" i="1"/>
  <c r="BB54" i="1"/>
  <c r="BA54" i="1"/>
  <c r="AZ54" i="1"/>
  <c r="AW54" i="1"/>
  <c r="AX54" i="1" s="1"/>
  <c r="AV54" i="1"/>
  <c r="AS54" i="1"/>
  <c r="AT54" i="1" s="1"/>
  <c r="AR54" i="1"/>
  <c r="AO54" i="1"/>
  <c r="AP54" i="1" s="1"/>
  <c r="AN54" i="1"/>
  <c r="AL54" i="1"/>
  <c r="AK54" i="1"/>
  <c r="AJ54" i="1"/>
  <c r="AG54" i="1"/>
  <c r="AH54" i="1" s="1"/>
  <c r="AF54" i="1"/>
  <c r="AD54" i="1"/>
  <c r="AC54" i="1"/>
  <c r="AB54" i="1"/>
  <c r="Y54" i="1"/>
  <c r="Z54" i="1" s="1"/>
  <c r="X54" i="1"/>
  <c r="V54" i="1"/>
  <c r="U54" i="1"/>
  <c r="T54" i="1"/>
  <c r="Q54" i="1"/>
  <c r="R54" i="1" s="1"/>
  <c r="P54" i="1"/>
  <c r="M54" i="1"/>
  <c r="N54" i="1" s="1"/>
  <c r="L54" i="1"/>
  <c r="I54" i="1"/>
  <c r="J54" i="1" s="1"/>
  <c r="H54" i="1"/>
  <c r="E54" i="1"/>
  <c r="F54" i="1" s="1"/>
  <c r="D54" i="1"/>
  <c r="BU53" i="1"/>
  <c r="BV53" i="1" s="1"/>
  <c r="BT53" i="1"/>
  <c r="BR53" i="1"/>
  <c r="BQ53" i="1"/>
  <c r="BP53" i="1"/>
  <c r="BM53" i="1"/>
  <c r="BN53" i="1" s="1"/>
  <c r="BL53" i="1"/>
  <c r="BJ53" i="1"/>
  <c r="BI53" i="1"/>
  <c r="BH53" i="1"/>
  <c r="BE53" i="1"/>
  <c r="BF53" i="1" s="1"/>
  <c r="BD53" i="1"/>
  <c r="BA53" i="1"/>
  <c r="BB53" i="1" s="1"/>
  <c r="AZ53" i="1"/>
  <c r="AW53" i="1"/>
  <c r="AX53" i="1" s="1"/>
  <c r="AV53" i="1"/>
  <c r="AS53" i="1"/>
  <c r="AT53" i="1" s="1"/>
  <c r="AR53" i="1"/>
  <c r="AO53" i="1"/>
  <c r="AP53" i="1" s="1"/>
  <c r="AN53" i="1"/>
  <c r="AL53" i="1"/>
  <c r="AK53" i="1"/>
  <c r="AJ53" i="1"/>
  <c r="AH53" i="1"/>
  <c r="AG53" i="1"/>
  <c r="AF53" i="1"/>
  <c r="AD53" i="1"/>
  <c r="AC53" i="1"/>
  <c r="AB53" i="1"/>
  <c r="Y53" i="1"/>
  <c r="Z53" i="1" s="1"/>
  <c r="X53" i="1"/>
  <c r="V53" i="1"/>
  <c r="U53" i="1"/>
  <c r="T53" i="1"/>
  <c r="Q53" i="1"/>
  <c r="R53" i="1" s="1"/>
  <c r="P53" i="1"/>
  <c r="N53" i="1"/>
  <c r="M53" i="1"/>
  <c r="L53" i="1"/>
  <c r="J53" i="1"/>
  <c r="I53" i="1"/>
  <c r="H53" i="1"/>
  <c r="F53" i="1"/>
  <c r="E53" i="1"/>
  <c r="D53" i="1"/>
  <c r="BU52" i="1"/>
  <c r="BV52" i="1" s="1"/>
  <c r="BT52" i="1"/>
  <c r="BR52" i="1"/>
  <c r="BQ52" i="1"/>
  <c r="BP52" i="1"/>
  <c r="BM52" i="1"/>
  <c r="BN52" i="1" s="1"/>
  <c r="BL52" i="1"/>
  <c r="BI52" i="1"/>
  <c r="BJ52" i="1" s="1"/>
  <c r="BH52" i="1"/>
  <c r="BE52" i="1"/>
  <c r="BF52" i="1" s="1"/>
  <c r="BD52" i="1"/>
  <c r="BB52" i="1"/>
  <c r="BA52" i="1"/>
  <c r="AZ52" i="1"/>
  <c r="AW52" i="1"/>
  <c r="AX52" i="1" s="1"/>
  <c r="AV52" i="1"/>
  <c r="AT52" i="1"/>
  <c r="AS52" i="1"/>
  <c r="AR52" i="1"/>
  <c r="AO52" i="1"/>
  <c r="AP52" i="1" s="1"/>
  <c r="AN52" i="1"/>
  <c r="AL52" i="1"/>
  <c r="AK52" i="1"/>
  <c r="AJ52" i="1"/>
  <c r="AG52" i="1"/>
  <c r="AH52" i="1" s="1"/>
  <c r="AF52" i="1"/>
  <c r="AC52" i="1"/>
  <c r="AD52" i="1" s="1"/>
  <c r="AB52" i="1"/>
  <c r="Y52" i="1"/>
  <c r="Z52" i="1" s="1"/>
  <c r="X52" i="1"/>
  <c r="U52" i="1"/>
  <c r="V52" i="1" s="1"/>
  <c r="T52" i="1"/>
  <c r="Q52" i="1"/>
  <c r="R52" i="1" s="1"/>
  <c r="P52" i="1"/>
  <c r="N52" i="1"/>
  <c r="M52" i="1"/>
  <c r="L52" i="1"/>
  <c r="I52" i="1"/>
  <c r="J52" i="1" s="1"/>
  <c r="H52" i="1"/>
  <c r="F52" i="1"/>
  <c r="E52" i="1"/>
  <c r="D52" i="1"/>
  <c r="BU51" i="1"/>
  <c r="BV51" i="1" s="1"/>
  <c r="BT51" i="1"/>
  <c r="BQ51" i="1"/>
  <c r="BR51" i="1" s="1"/>
  <c r="BP51" i="1"/>
  <c r="BM51" i="1"/>
  <c r="BN51" i="1" s="1"/>
  <c r="BL51" i="1"/>
  <c r="BI51" i="1"/>
  <c r="BJ51" i="1" s="1"/>
  <c r="BH51" i="1"/>
  <c r="BE51" i="1"/>
  <c r="BF51" i="1" s="1"/>
  <c r="BD51" i="1"/>
  <c r="BB51" i="1"/>
  <c r="BA51" i="1"/>
  <c r="AZ51" i="1"/>
  <c r="AX51" i="1"/>
  <c r="AW51" i="1"/>
  <c r="AV51" i="1"/>
  <c r="AT51" i="1"/>
  <c r="AS51" i="1"/>
  <c r="AR51" i="1"/>
  <c r="AO51" i="1"/>
  <c r="AP51" i="1" s="1"/>
  <c r="AN51" i="1"/>
  <c r="AL51" i="1"/>
  <c r="AK51" i="1"/>
  <c r="AJ51" i="1"/>
  <c r="AG51" i="1"/>
  <c r="AH51" i="1" s="1"/>
  <c r="AF51" i="1"/>
  <c r="AD51" i="1"/>
  <c r="AC51" i="1"/>
  <c r="AB51" i="1"/>
  <c r="Z51" i="1"/>
  <c r="Y51" i="1"/>
  <c r="X51" i="1"/>
  <c r="V51" i="1"/>
  <c r="U51" i="1"/>
  <c r="T51" i="1"/>
  <c r="Q51" i="1"/>
  <c r="R51" i="1" s="1"/>
  <c r="P51" i="1"/>
  <c r="N51" i="1"/>
  <c r="M51" i="1"/>
  <c r="L51" i="1"/>
  <c r="I51" i="1"/>
  <c r="J51" i="1" s="1"/>
  <c r="H51" i="1"/>
  <c r="E51" i="1"/>
  <c r="F51" i="1" s="1"/>
  <c r="D51" i="1"/>
  <c r="BU50" i="1"/>
  <c r="BV50" i="1" s="1"/>
  <c r="BT50" i="1"/>
  <c r="BR50" i="1"/>
  <c r="BQ50" i="1"/>
  <c r="BP50" i="1"/>
  <c r="BM50" i="1"/>
  <c r="BN50" i="1" s="1"/>
  <c r="BL50" i="1"/>
  <c r="BJ50" i="1"/>
  <c r="BI50" i="1"/>
  <c r="BH50" i="1"/>
  <c r="BE50" i="1"/>
  <c r="BF50" i="1" s="1"/>
  <c r="BD50" i="1"/>
  <c r="BB50" i="1"/>
  <c r="BA50" i="1"/>
  <c r="AZ50" i="1"/>
  <c r="AW50" i="1"/>
  <c r="AX50" i="1" s="1"/>
  <c r="AV50" i="1"/>
  <c r="AS50" i="1"/>
  <c r="AT50" i="1" s="1"/>
  <c r="AR50" i="1"/>
  <c r="AO50" i="1"/>
  <c r="AP50" i="1" s="1"/>
  <c r="AN50" i="1"/>
  <c r="AK50" i="1"/>
  <c r="AL50" i="1" s="1"/>
  <c r="AJ50" i="1"/>
  <c r="AG50" i="1"/>
  <c r="AH50" i="1" s="1"/>
  <c r="AF50" i="1"/>
  <c r="AD50" i="1"/>
  <c r="AC50" i="1"/>
  <c r="AB50" i="1"/>
  <c r="Y50" i="1"/>
  <c r="Z50" i="1" s="1"/>
  <c r="X50" i="1"/>
  <c r="V50" i="1"/>
  <c r="U50" i="1"/>
  <c r="T50" i="1"/>
  <c r="Q50" i="1"/>
  <c r="R50" i="1" s="1"/>
  <c r="P50" i="1"/>
  <c r="M50" i="1"/>
  <c r="N50" i="1" s="1"/>
  <c r="L50" i="1"/>
  <c r="I50" i="1"/>
  <c r="J50" i="1" s="1"/>
  <c r="H50" i="1"/>
  <c r="E50" i="1"/>
  <c r="F50" i="1" s="1"/>
  <c r="D50" i="1"/>
  <c r="BU49" i="1"/>
  <c r="BV49" i="1" s="1"/>
  <c r="BT49" i="1"/>
  <c r="BR49" i="1"/>
  <c r="BQ49" i="1"/>
  <c r="BP49" i="1"/>
  <c r="BN49" i="1"/>
  <c r="BM49" i="1"/>
  <c r="BL49" i="1"/>
  <c r="BJ49" i="1"/>
  <c r="BI49" i="1"/>
  <c r="BH49" i="1"/>
  <c r="BE49" i="1"/>
  <c r="BF49" i="1" s="1"/>
  <c r="BD49" i="1"/>
  <c r="BB49" i="1"/>
  <c r="BA49" i="1"/>
  <c r="AZ49" i="1"/>
  <c r="AW49" i="1"/>
  <c r="AX49" i="1" s="1"/>
  <c r="AV49" i="1"/>
  <c r="AT49" i="1"/>
  <c r="AS49" i="1"/>
  <c r="AR49" i="1"/>
  <c r="AP49" i="1"/>
  <c r="AO49" i="1"/>
  <c r="AN49" i="1"/>
  <c r="AL49" i="1"/>
  <c r="AK49" i="1"/>
  <c r="AJ49" i="1"/>
  <c r="AG49" i="1"/>
  <c r="AH49" i="1" s="1"/>
  <c r="AF49" i="1"/>
  <c r="AD49" i="1"/>
  <c r="AC49" i="1"/>
  <c r="AB49" i="1"/>
  <c r="Y49" i="1"/>
  <c r="Z49" i="1" s="1"/>
  <c r="X49" i="1"/>
  <c r="U49" i="1"/>
  <c r="V49" i="1" s="1"/>
  <c r="T49" i="1"/>
  <c r="Q49" i="1"/>
  <c r="R49" i="1" s="1"/>
  <c r="P49" i="1"/>
  <c r="N49" i="1"/>
  <c r="M49" i="1"/>
  <c r="L49" i="1"/>
  <c r="I49" i="1"/>
  <c r="J49" i="1" s="1"/>
  <c r="H49" i="1"/>
  <c r="F49" i="1"/>
  <c r="E49" i="1"/>
  <c r="D49" i="1"/>
  <c r="BU48" i="1"/>
  <c r="BV48" i="1" s="1"/>
  <c r="BT48" i="1"/>
  <c r="BR48" i="1"/>
  <c r="BQ48" i="1"/>
  <c r="BP48" i="1"/>
  <c r="BM48" i="1"/>
  <c r="BN48" i="1" s="1"/>
  <c r="BL48" i="1"/>
  <c r="BI48" i="1"/>
  <c r="BJ48" i="1" s="1"/>
  <c r="BH48" i="1"/>
  <c r="BE48" i="1"/>
  <c r="BF48" i="1" s="1"/>
  <c r="BD48" i="1"/>
  <c r="BA48" i="1"/>
  <c r="BB48" i="1" s="1"/>
  <c r="AZ48" i="1"/>
  <c r="AW48" i="1"/>
  <c r="AX48" i="1" s="1"/>
  <c r="AV48" i="1"/>
  <c r="AT48" i="1"/>
  <c r="AS48" i="1"/>
  <c r="AR48" i="1"/>
  <c r="AO48" i="1"/>
  <c r="AP48" i="1" s="1"/>
  <c r="AN48" i="1"/>
  <c r="AL48" i="1"/>
  <c r="AK48" i="1"/>
  <c r="AJ48" i="1"/>
  <c r="AG48" i="1"/>
  <c r="AH48" i="1" s="1"/>
  <c r="AF48" i="1"/>
  <c r="AC48" i="1"/>
  <c r="AD48" i="1" s="1"/>
  <c r="AB48" i="1"/>
  <c r="Y48" i="1"/>
  <c r="Z48" i="1" s="1"/>
  <c r="X48" i="1"/>
  <c r="U48" i="1"/>
  <c r="V48" i="1" s="1"/>
  <c r="T48" i="1"/>
  <c r="Q48" i="1"/>
  <c r="R48" i="1" s="1"/>
  <c r="P48" i="1"/>
  <c r="N48" i="1"/>
  <c r="M48" i="1"/>
  <c r="L48" i="1"/>
  <c r="J48" i="1"/>
  <c r="I48" i="1"/>
  <c r="H48" i="1"/>
  <c r="F48" i="1"/>
  <c r="E48" i="1"/>
  <c r="D48" i="1"/>
  <c r="BU47" i="1"/>
  <c r="BV47" i="1" s="1"/>
  <c r="BT47" i="1"/>
  <c r="BR47" i="1"/>
  <c r="BQ47" i="1"/>
  <c r="BP47" i="1"/>
  <c r="BM47" i="1"/>
  <c r="BN47" i="1" s="1"/>
  <c r="BL47" i="1"/>
  <c r="BJ47" i="1"/>
  <c r="BI47" i="1"/>
  <c r="BH47" i="1"/>
  <c r="BF47" i="1"/>
  <c r="BE47" i="1"/>
  <c r="BD47" i="1"/>
  <c r="BB47" i="1"/>
  <c r="BA47" i="1"/>
  <c r="AZ47" i="1"/>
  <c r="AW47" i="1"/>
  <c r="AX47" i="1" s="1"/>
  <c r="AV47" i="1"/>
  <c r="AT47" i="1"/>
  <c r="AS47" i="1"/>
  <c r="AR47" i="1"/>
  <c r="AO47" i="1"/>
  <c r="AP47" i="1" s="1"/>
  <c r="AN47" i="1"/>
  <c r="AK47" i="1"/>
  <c r="AL47" i="1" s="1"/>
  <c r="AJ47" i="1"/>
  <c r="AG47" i="1"/>
  <c r="AH47" i="1" s="1"/>
  <c r="AF47" i="1"/>
  <c r="AD47" i="1"/>
  <c r="AC47" i="1"/>
  <c r="AB47" i="1"/>
  <c r="Y47" i="1"/>
  <c r="Z47" i="1" s="1"/>
  <c r="X47" i="1"/>
  <c r="V47" i="1"/>
  <c r="U47" i="1"/>
  <c r="T47" i="1"/>
  <c r="Q47" i="1"/>
  <c r="R47" i="1" s="1"/>
  <c r="P47" i="1"/>
  <c r="N47" i="1"/>
  <c r="M47" i="1"/>
  <c r="L47" i="1"/>
  <c r="I47" i="1"/>
  <c r="J47" i="1" s="1"/>
  <c r="H47" i="1"/>
  <c r="E47" i="1"/>
  <c r="F47" i="1" s="1"/>
  <c r="D47" i="1"/>
  <c r="BU46" i="1"/>
  <c r="BV46" i="1" s="1"/>
  <c r="BT46" i="1"/>
  <c r="BQ46" i="1"/>
  <c r="BR46" i="1" s="1"/>
  <c r="BP46" i="1"/>
  <c r="BM46" i="1"/>
  <c r="BN46" i="1" s="1"/>
  <c r="BL46" i="1"/>
  <c r="BJ46" i="1"/>
  <c r="BI46" i="1"/>
  <c r="BH46" i="1"/>
  <c r="BE46" i="1"/>
  <c r="BE62" i="1" s="1"/>
  <c r="BD46" i="1"/>
  <c r="BB46" i="1"/>
  <c r="BA46" i="1"/>
  <c r="AZ46" i="1"/>
  <c r="AW46" i="1"/>
  <c r="AX46" i="1" s="1"/>
  <c r="AV46" i="1"/>
  <c r="AS46" i="1"/>
  <c r="AT46" i="1" s="1"/>
  <c r="AR46" i="1"/>
  <c r="AO46" i="1"/>
  <c r="AP46" i="1" s="1"/>
  <c r="AN46" i="1"/>
  <c r="AK46" i="1"/>
  <c r="AL46" i="1" s="1"/>
  <c r="AJ46" i="1"/>
  <c r="AG46" i="1"/>
  <c r="AH46" i="1" s="1"/>
  <c r="AF46" i="1"/>
  <c r="AD46" i="1"/>
  <c r="AC46" i="1"/>
  <c r="AB46" i="1"/>
  <c r="Z46" i="1"/>
  <c r="Y46" i="1"/>
  <c r="X46" i="1"/>
  <c r="V46" i="1"/>
  <c r="U46" i="1"/>
  <c r="T46" i="1"/>
  <c r="Q46" i="1"/>
  <c r="R46" i="1" s="1"/>
  <c r="P46" i="1"/>
  <c r="N46" i="1"/>
  <c r="M46" i="1"/>
  <c r="L46" i="1"/>
  <c r="I46" i="1"/>
  <c r="J46" i="1" s="1"/>
  <c r="H46" i="1"/>
  <c r="F46" i="1"/>
  <c r="E46" i="1"/>
  <c r="D46" i="1"/>
  <c r="BV45" i="1"/>
  <c r="BU45" i="1"/>
  <c r="BT45" i="1"/>
  <c r="BR45" i="1"/>
  <c r="BQ45" i="1"/>
  <c r="BP45" i="1"/>
  <c r="BM45" i="1"/>
  <c r="BN45" i="1" s="1"/>
  <c r="BL45" i="1"/>
  <c r="BJ45" i="1"/>
  <c r="BI45" i="1"/>
  <c r="BH45" i="1"/>
  <c r="BE45" i="1"/>
  <c r="BF45" i="1" s="1"/>
  <c r="BD45" i="1"/>
  <c r="BA45" i="1"/>
  <c r="BB45" i="1" s="1"/>
  <c r="AZ45" i="1"/>
  <c r="AW45" i="1"/>
  <c r="AX45" i="1" s="1"/>
  <c r="AV45" i="1"/>
  <c r="AT45" i="1"/>
  <c r="AS45" i="1"/>
  <c r="AR45" i="1"/>
  <c r="AO45" i="1"/>
  <c r="AP45" i="1" s="1"/>
  <c r="AN45" i="1"/>
  <c r="AL45" i="1"/>
  <c r="AK45" i="1"/>
  <c r="AJ45" i="1"/>
  <c r="AG45" i="1"/>
  <c r="AH45" i="1" s="1"/>
  <c r="AF45" i="1"/>
  <c r="AD45" i="1"/>
  <c r="AC45" i="1"/>
  <c r="AB45" i="1"/>
  <c r="Y45" i="1"/>
  <c r="Z45" i="1" s="1"/>
  <c r="X45" i="1"/>
  <c r="U45" i="1"/>
  <c r="V45" i="1" s="1"/>
  <c r="T45" i="1"/>
  <c r="Q45" i="1"/>
  <c r="R45" i="1" s="1"/>
  <c r="P45" i="1"/>
  <c r="M45" i="1"/>
  <c r="N45" i="1" s="1"/>
  <c r="L45" i="1"/>
  <c r="I45" i="1"/>
  <c r="J45" i="1" s="1"/>
  <c r="H45" i="1"/>
  <c r="F45" i="1"/>
  <c r="E45" i="1"/>
  <c r="D45" i="1"/>
  <c r="BU44" i="1"/>
  <c r="BV44" i="1" s="1"/>
  <c r="BT44" i="1"/>
  <c r="BR44" i="1"/>
  <c r="BQ44" i="1"/>
  <c r="BP44" i="1"/>
  <c r="BM44" i="1"/>
  <c r="BN44" i="1" s="1"/>
  <c r="BL44" i="1"/>
  <c r="BI44" i="1"/>
  <c r="BJ44" i="1" s="1"/>
  <c r="BH44" i="1"/>
  <c r="BE44" i="1"/>
  <c r="BF44" i="1" s="1"/>
  <c r="BD44" i="1"/>
  <c r="BA44" i="1"/>
  <c r="BB44" i="1" s="1"/>
  <c r="AZ44" i="1"/>
  <c r="AW44" i="1"/>
  <c r="AX44" i="1" s="1"/>
  <c r="AV44" i="1"/>
  <c r="AT44" i="1"/>
  <c r="AS44" i="1"/>
  <c r="AR44" i="1"/>
  <c r="AP44" i="1"/>
  <c r="AO44" i="1"/>
  <c r="AN44" i="1"/>
  <c r="AL44" i="1"/>
  <c r="AK44" i="1"/>
  <c r="AJ44" i="1"/>
  <c r="AG44" i="1"/>
  <c r="AH44" i="1" s="1"/>
  <c r="AF44" i="1"/>
  <c r="AD44" i="1"/>
  <c r="AC44" i="1"/>
  <c r="AB44" i="1"/>
  <c r="Y44" i="1"/>
  <c r="Z44" i="1" s="1"/>
  <c r="X44" i="1"/>
  <c r="V44" i="1"/>
  <c r="U44" i="1"/>
  <c r="T44" i="1"/>
  <c r="R44" i="1"/>
  <c r="Q44" i="1"/>
  <c r="P44" i="1"/>
  <c r="N44" i="1"/>
  <c r="M44" i="1"/>
  <c r="L44" i="1"/>
  <c r="I44" i="1"/>
  <c r="J44" i="1" s="1"/>
  <c r="H44" i="1"/>
  <c r="F44" i="1"/>
  <c r="E44" i="1"/>
  <c r="D44" i="1"/>
  <c r="BU43" i="1"/>
  <c r="BV43" i="1" s="1"/>
  <c r="BT43" i="1"/>
  <c r="BQ43" i="1"/>
  <c r="BR43" i="1" s="1"/>
  <c r="BP43" i="1"/>
  <c r="BM43" i="1"/>
  <c r="BN43" i="1" s="1"/>
  <c r="BL43" i="1"/>
  <c r="BJ43" i="1"/>
  <c r="BI43" i="1"/>
  <c r="BH43" i="1"/>
  <c r="BE43" i="1"/>
  <c r="BF43" i="1" s="1"/>
  <c r="BD43" i="1"/>
  <c r="BB43" i="1"/>
  <c r="BA43" i="1"/>
  <c r="AZ43" i="1"/>
  <c r="AW43" i="1"/>
  <c r="AX43" i="1" s="1"/>
  <c r="AV43" i="1"/>
  <c r="AT43" i="1"/>
  <c r="AS43" i="1"/>
  <c r="AR43" i="1"/>
  <c r="AO43" i="1"/>
  <c r="AP43" i="1" s="1"/>
  <c r="AN43" i="1"/>
  <c r="AK43" i="1"/>
  <c r="AL43" i="1" s="1"/>
  <c r="AJ43" i="1"/>
  <c r="AG43" i="1"/>
  <c r="AH43" i="1" s="1"/>
  <c r="AF43" i="1"/>
  <c r="AC43" i="1"/>
  <c r="AD43" i="1" s="1"/>
  <c r="AB43" i="1"/>
  <c r="Y43" i="1"/>
  <c r="Z43" i="1" s="1"/>
  <c r="X43" i="1"/>
  <c r="V43" i="1"/>
  <c r="U43" i="1"/>
  <c r="T43" i="1"/>
  <c r="Q43" i="1"/>
  <c r="R43" i="1" s="1"/>
  <c r="P43" i="1"/>
  <c r="N43" i="1"/>
  <c r="M43" i="1"/>
  <c r="L43" i="1"/>
  <c r="I43" i="1"/>
  <c r="J43" i="1" s="1"/>
  <c r="H43" i="1"/>
  <c r="E43" i="1"/>
  <c r="F43" i="1" s="1"/>
  <c r="D43" i="1"/>
  <c r="BU42" i="1"/>
  <c r="BV42" i="1" s="1"/>
  <c r="BT42" i="1"/>
  <c r="BQ42" i="1"/>
  <c r="BR42" i="1" s="1"/>
  <c r="BP42" i="1"/>
  <c r="BM42" i="1"/>
  <c r="BN42" i="1" s="1"/>
  <c r="BL42" i="1"/>
  <c r="BJ42" i="1"/>
  <c r="BI42" i="1"/>
  <c r="BH42" i="1"/>
  <c r="BF42" i="1"/>
  <c r="BE42" i="1"/>
  <c r="BD42" i="1"/>
  <c r="BB42" i="1"/>
  <c r="BA42" i="1"/>
  <c r="AZ42" i="1"/>
  <c r="AW42" i="1"/>
  <c r="AX42" i="1" s="1"/>
  <c r="AV42" i="1"/>
  <c r="AT42" i="1"/>
  <c r="AS42" i="1"/>
  <c r="AR42" i="1"/>
  <c r="AO42" i="1"/>
  <c r="AP42" i="1" s="1"/>
  <c r="AN42" i="1"/>
  <c r="AL42" i="1"/>
  <c r="AK42" i="1"/>
  <c r="AJ42" i="1"/>
  <c r="AH42" i="1"/>
  <c r="AG42" i="1"/>
  <c r="AF42" i="1"/>
  <c r="AD42" i="1"/>
  <c r="AC42" i="1"/>
  <c r="AB42" i="1"/>
  <c r="Y42" i="1"/>
  <c r="Z42" i="1" s="1"/>
  <c r="X42" i="1"/>
  <c r="V42" i="1"/>
  <c r="U42" i="1"/>
  <c r="T42" i="1"/>
  <c r="Q42" i="1"/>
  <c r="R42" i="1" s="1"/>
  <c r="P42" i="1"/>
  <c r="M42" i="1"/>
  <c r="N42" i="1" s="1"/>
  <c r="L42" i="1"/>
  <c r="I42" i="1"/>
  <c r="J42" i="1" s="1"/>
  <c r="H42" i="1"/>
  <c r="F42" i="1"/>
  <c r="E42" i="1"/>
  <c r="D42" i="1"/>
  <c r="BU41" i="1"/>
  <c r="BV41" i="1" s="1"/>
  <c r="BT41" i="1"/>
  <c r="BR41" i="1"/>
  <c r="BQ41" i="1"/>
  <c r="BP41" i="1"/>
  <c r="BM41" i="1"/>
  <c r="BN41" i="1" s="1"/>
  <c r="BL41" i="1"/>
  <c r="BJ41" i="1"/>
  <c r="BI41" i="1"/>
  <c r="BH41" i="1"/>
  <c r="BE41" i="1"/>
  <c r="BF41" i="1" s="1"/>
  <c r="BD41" i="1"/>
  <c r="BA41" i="1"/>
  <c r="BB41" i="1" s="1"/>
  <c r="AZ41" i="1"/>
  <c r="AW41" i="1"/>
  <c r="AX41" i="1" s="1"/>
  <c r="AV41" i="1"/>
  <c r="AS41" i="1"/>
  <c r="AT41" i="1" s="1"/>
  <c r="AR41" i="1"/>
  <c r="AO41" i="1"/>
  <c r="AP41" i="1" s="1"/>
  <c r="AN41" i="1"/>
  <c r="AL41" i="1"/>
  <c r="AK41" i="1"/>
  <c r="AJ41" i="1"/>
  <c r="AG41" i="1"/>
  <c r="AH41" i="1" s="1"/>
  <c r="AF41" i="1"/>
  <c r="AD41" i="1"/>
  <c r="AC41" i="1"/>
  <c r="AB41" i="1"/>
  <c r="Y41" i="1"/>
  <c r="Z41" i="1" s="1"/>
  <c r="X41" i="1"/>
  <c r="U41" i="1"/>
  <c r="V41" i="1" s="1"/>
  <c r="T41" i="1"/>
  <c r="Q41" i="1"/>
  <c r="R41" i="1" s="1"/>
  <c r="P41" i="1"/>
  <c r="M41" i="1"/>
  <c r="N41" i="1" s="1"/>
  <c r="L41" i="1"/>
  <c r="I41" i="1"/>
  <c r="J41" i="1" s="1"/>
  <c r="H41" i="1"/>
  <c r="F41" i="1"/>
  <c r="E41" i="1"/>
  <c r="D41" i="1"/>
  <c r="BV40" i="1"/>
  <c r="BU40" i="1"/>
  <c r="BT40" i="1"/>
  <c r="BR40" i="1"/>
  <c r="BQ40" i="1"/>
  <c r="BP40" i="1"/>
  <c r="BM40" i="1"/>
  <c r="BN40" i="1" s="1"/>
  <c r="BL40" i="1"/>
  <c r="BJ40" i="1"/>
  <c r="BI40" i="1"/>
  <c r="BH40" i="1"/>
  <c r="BF40" i="1"/>
  <c r="BE40" i="1"/>
  <c r="BD40" i="1"/>
  <c r="BA40" i="1"/>
  <c r="BB40" i="1" s="1"/>
  <c r="AZ40" i="1"/>
  <c r="AW40" i="1"/>
  <c r="AX40" i="1" s="1"/>
  <c r="AV40" i="1"/>
  <c r="AW63" i="1" s="1"/>
  <c r="AT40" i="1"/>
  <c r="AS40" i="1"/>
  <c r="AR40" i="1"/>
  <c r="AO40" i="1"/>
  <c r="AP40" i="1" s="1"/>
  <c r="AN40" i="1"/>
  <c r="AK40" i="1"/>
  <c r="AL40" i="1" s="1"/>
  <c r="AJ40" i="1"/>
  <c r="AG40" i="1"/>
  <c r="AH40" i="1" s="1"/>
  <c r="AF40" i="1"/>
  <c r="AC40" i="1"/>
  <c r="AD40" i="1" s="1"/>
  <c r="AB40" i="1"/>
  <c r="Y40" i="1"/>
  <c r="Z40" i="1" s="1"/>
  <c r="X40" i="1"/>
  <c r="V40" i="1"/>
  <c r="U40" i="1"/>
  <c r="T40" i="1"/>
  <c r="R40" i="1"/>
  <c r="Q40" i="1"/>
  <c r="P40" i="1"/>
  <c r="N40" i="1"/>
  <c r="M40" i="1"/>
  <c r="L40" i="1"/>
  <c r="I40" i="1"/>
  <c r="J40" i="1" s="1"/>
  <c r="H40" i="1"/>
  <c r="E40" i="1"/>
  <c r="F40" i="1" s="1"/>
  <c r="D40" i="1"/>
  <c r="BU39" i="1"/>
  <c r="BV39" i="1" s="1"/>
  <c r="BT39" i="1"/>
  <c r="BQ39" i="1"/>
  <c r="BR39" i="1" s="1"/>
  <c r="BP39" i="1"/>
  <c r="BM39" i="1"/>
  <c r="BN39" i="1" s="1"/>
  <c r="BL39" i="1"/>
  <c r="BI39" i="1"/>
  <c r="BJ39" i="1" s="1"/>
  <c r="BH39" i="1"/>
  <c r="BE39" i="1"/>
  <c r="BF39" i="1" s="1"/>
  <c r="BD39" i="1"/>
  <c r="BB39" i="1"/>
  <c r="BA39" i="1"/>
  <c r="AZ39" i="1"/>
  <c r="AX39" i="1"/>
  <c r="AW39" i="1"/>
  <c r="AV39" i="1"/>
  <c r="AT39" i="1"/>
  <c r="AS39" i="1"/>
  <c r="AR39" i="1"/>
  <c r="AO39" i="1"/>
  <c r="AP39" i="1" s="1"/>
  <c r="AN39" i="1"/>
  <c r="AL39" i="1"/>
  <c r="AK39" i="1"/>
  <c r="AJ39" i="1"/>
  <c r="AH39" i="1"/>
  <c r="AG39" i="1"/>
  <c r="AF39" i="1"/>
  <c r="AD39" i="1"/>
  <c r="AC39" i="1"/>
  <c r="AB39" i="1"/>
  <c r="Y39" i="1"/>
  <c r="Z39" i="1" s="1"/>
  <c r="Y64" i="1" s="1"/>
  <c r="X39" i="1"/>
  <c r="V39" i="1"/>
  <c r="U39" i="1"/>
  <c r="T39" i="1"/>
  <c r="Q39" i="1"/>
  <c r="R39" i="1" s="1"/>
  <c r="P39" i="1"/>
  <c r="M39" i="1"/>
  <c r="N39" i="1" s="1"/>
  <c r="L39" i="1"/>
  <c r="I39" i="1"/>
  <c r="J39" i="1" s="1"/>
  <c r="H39" i="1"/>
  <c r="E39" i="1"/>
  <c r="F39" i="1" s="1"/>
  <c r="D39" i="1"/>
  <c r="BU38" i="1"/>
  <c r="BV38" i="1" s="1"/>
  <c r="BT38" i="1"/>
  <c r="BQ38" i="1"/>
  <c r="BR38" i="1" s="1"/>
  <c r="BP38" i="1"/>
  <c r="BN38" i="1"/>
  <c r="BM38" i="1"/>
  <c r="BL38" i="1"/>
  <c r="BJ38" i="1"/>
  <c r="BI38" i="1"/>
  <c r="BH38" i="1"/>
  <c r="BF38" i="1"/>
  <c r="BE38" i="1"/>
  <c r="BD38" i="1"/>
  <c r="BA38" i="1"/>
  <c r="BB38" i="1" s="1"/>
  <c r="AZ38" i="1"/>
  <c r="AW38" i="1"/>
  <c r="AX38" i="1" s="1"/>
  <c r="AV38" i="1"/>
  <c r="AT38" i="1"/>
  <c r="AS38" i="1"/>
  <c r="AR38" i="1"/>
  <c r="AO38" i="1"/>
  <c r="AP38" i="1" s="1"/>
  <c r="AN38" i="1"/>
  <c r="AK38" i="1"/>
  <c r="AL38" i="1" s="1"/>
  <c r="AJ38" i="1"/>
  <c r="AG38" i="1"/>
  <c r="AH38" i="1" s="1"/>
  <c r="AF38" i="1"/>
  <c r="AD38" i="1"/>
  <c r="AC38" i="1"/>
  <c r="AB38" i="1"/>
  <c r="Y38" i="1"/>
  <c r="Z38" i="1" s="1"/>
  <c r="X38" i="1"/>
  <c r="V38" i="1"/>
  <c r="U38" i="1"/>
  <c r="T38" i="1"/>
  <c r="Q38" i="1"/>
  <c r="R38" i="1" s="1"/>
  <c r="P38" i="1"/>
  <c r="M38" i="1"/>
  <c r="N38" i="1" s="1"/>
  <c r="L38" i="1"/>
  <c r="J38" i="1"/>
  <c r="I38" i="1"/>
  <c r="H38" i="1"/>
  <c r="F38" i="1"/>
  <c r="E38" i="1"/>
  <c r="D38" i="1"/>
  <c r="BV37" i="1"/>
  <c r="BU37" i="1"/>
  <c r="BT37" i="1"/>
  <c r="BR37" i="1"/>
  <c r="BQ37" i="1"/>
  <c r="BP37" i="1"/>
  <c r="BM37" i="1"/>
  <c r="BN37" i="1" s="1"/>
  <c r="BL37" i="1"/>
  <c r="BI37" i="1"/>
  <c r="BJ37" i="1" s="1"/>
  <c r="BH37" i="1"/>
  <c r="BE37" i="1"/>
  <c r="BF37" i="1" s="1"/>
  <c r="BD37" i="1"/>
  <c r="BA37" i="1"/>
  <c r="BB37" i="1" s="1"/>
  <c r="AZ37" i="1"/>
  <c r="AW37" i="1"/>
  <c r="AX37" i="1" s="1"/>
  <c r="AV37" i="1"/>
  <c r="AS37" i="1"/>
  <c r="AT37" i="1" s="1"/>
  <c r="AR37" i="1"/>
  <c r="AO37" i="1"/>
  <c r="AP37" i="1" s="1"/>
  <c r="AN37" i="1"/>
  <c r="AL37" i="1"/>
  <c r="AK37" i="1"/>
  <c r="AJ37" i="1"/>
  <c r="AH37" i="1"/>
  <c r="AG37" i="1"/>
  <c r="AF37" i="1"/>
  <c r="AG63" i="1" s="1"/>
  <c r="AD37" i="1"/>
  <c r="AC37" i="1"/>
  <c r="AB37" i="1"/>
  <c r="Y37" i="1"/>
  <c r="Z37" i="1" s="1"/>
  <c r="X37" i="1"/>
  <c r="V37" i="1"/>
  <c r="U37" i="1"/>
  <c r="T37" i="1"/>
  <c r="R37" i="1"/>
  <c r="Q37" i="1"/>
  <c r="P37" i="1"/>
  <c r="M37" i="1"/>
  <c r="N37" i="1" s="1"/>
  <c r="L37" i="1"/>
  <c r="I37" i="1"/>
  <c r="I62" i="1" s="1"/>
  <c r="H37" i="1"/>
  <c r="F37" i="1"/>
  <c r="E37" i="1"/>
  <c r="D37" i="1"/>
  <c r="BU36" i="1"/>
  <c r="BV36" i="1" s="1"/>
  <c r="BT36" i="1"/>
  <c r="BQ36" i="1"/>
  <c r="BR36" i="1" s="1"/>
  <c r="BP36" i="1"/>
  <c r="BM36" i="1"/>
  <c r="BN36" i="1" s="1"/>
  <c r="BL36" i="1"/>
  <c r="BI36" i="1"/>
  <c r="BJ36" i="1" s="1"/>
  <c r="BH36" i="1"/>
  <c r="BE36" i="1"/>
  <c r="BF36" i="1" s="1"/>
  <c r="BD36" i="1"/>
  <c r="BB36" i="1"/>
  <c r="BA36" i="1"/>
  <c r="AZ36" i="1"/>
  <c r="AX36" i="1"/>
  <c r="AW36" i="1"/>
  <c r="AV36" i="1"/>
  <c r="AX63" i="1" s="1"/>
  <c r="AT36" i="1"/>
  <c r="AS36" i="1"/>
  <c r="AR36" i="1"/>
  <c r="AO36" i="1"/>
  <c r="AP36" i="1" s="1"/>
  <c r="AN36" i="1"/>
  <c r="AK36" i="1"/>
  <c r="AL36" i="1" s="1"/>
  <c r="AJ36" i="1"/>
  <c r="AG36" i="1"/>
  <c r="AH36" i="1" s="1"/>
  <c r="AF36" i="1"/>
  <c r="AC36" i="1"/>
  <c r="AD36" i="1" s="1"/>
  <c r="AB36" i="1"/>
  <c r="Y36" i="1"/>
  <c r="Z36" i="1" s="1"/>
  <c r="X36" i="1"/>
  <c r="U36" i="1"/>
  <c r="V36" i="1" s="1"/>
  <c r="T36" i="1"/>
  <c r="Q36" i="1"/>
  <c r="R36" i="1" s="1"/>
  <c r="P36" i="1"/>
  <c r="N36" i="1"/>
  <c r="M36" i="1"/>
  <c r="L36" i="1"/>
  <c r="J36" i="1"/>
  <c r="I36" i="1"/>
  <c r="H36" i="1"/>
  <c r="F36" i="1"/>
  <c r="E36" i="1"/>
  <c r="D36" i="1"/>
  <c r="BU35" i="1"/>
  <c r="BV35" i="1" s="1"/>
  <c r="BT35" i="1"/>
  <c r="BR35" i="1"/>
  <c r="BQ35" i="1"/>
  <c r="BP35" i="1"/>
  <c r="BN35" i="1"/>
  <c r="BM35" i="1"/>
  <c r="BL35" i="1"/>
  <c r="BJ35" i="1"/>
  <c r="BI35" i="1"/>
  <c r="BH35" i="1"/>
  <c r="BE35" i="1"/>
  <c r="BF35" i="1" s="1"/>
  <c r="BD35" i="1"/>
  <c r="BE63" i="1" s="1"/>
  <c r="BB35" i="1"/>
  <c r="BA35" i="1"/>
  <c r="AZ35" i="1"/>
  <c r="AW35" i="1"/>
  <c r="AX35" i="1" s="1"/>
  <c r="AV35" i="1"/>
  <c r="AS35" i="1"/>
  <c r="AT35" i="1" s="1"/>
  <c r="AR35" i="1"/>
  <c r="AO35" i="1"/>
  <c r="AP35" i="1" s="1"/>
  <c r="AN35" i="1"/>
  <c r="AK35" i="1"/>
  <c r="AL35" i="1" s="1"/>
  <c r="AJ35" i="1"/>
  <c r="AG35" i="1"/>
  <c r="AH35" i="1" s="1"/>
  <c r="AF35" i="1"/>
  <c r="AC35" i="1"/>
  <c r="AD35" i="1" s="1"/>
  <c r="AB35" i="1"/>
  <c r="Z35" i="1"/>
  <c r="Y35" i="1"/>
  <c r="X35" i="1"/>
  <c r="V35" i="1"/>
  <c r="U35" i="1"/>
  <c r="T35" i="1"/>
  <c r="R35" i="1"/>
  <c r="Q35" i="1"/>
  <c r="P35" i="1"/>
  <c r="M35" i="1"/>
  <c r="N35" i="1" s="1"/>
  <c r="L35" i="1"/>
  <c r="I35" i="1"/>
  <c r="J35" i="1" s="1"/>
  <c r="H35" i="1"/>
  <c r="F35" i="1"/>
  <c r="E35" i="1"/>
  <c r="D35" i="1"/>
  <c r="BU34" i="1"/>
  <c r="BV62" i="1" s="1"/>
  <c r="BT34" i="1"/>
  <c r="BQ34" i="1"/>
  <c r="BP34" i="1"/>
  <c r="BM34" i="1"/>
  <c r="BL34" i="1"/>
  <c r="BJ34" i="1"/>
  <c r="BI34" i="1"/>
  <c r="BH34" i="1"/>
  <c r="BE34" i="1"/>
  <c r="BF62" i="1" s="1"/>
  <c r="BD34" i="1"/>
  <c r="BB34" i="1"/>
  <c r="BA34" i="1"/>
  <c r="AZ34" i="1"/>
  <c r="AW34" i="1"/>
  <c r="AV34" i="1"/>
  <c r="AS34" i="1"/>
  <c r="AT62" i="1" s="1"/>
  <c r="AR34" i="1"/>
  <c r="AP34" i="1"/>
  <c r="AO34" i="1"/>
  <c r="AP62" i="1" s="1"/>
  <c r="AN34" i="1"/>
  <c r="AL34" i="1"/>
  <c r="AK34" i="1"/>
  <c r="AJ34" i="1"/>
  <c r="AH34" i="1"/>
  <c r="AG34" i="1"/>
  <c r="AF34" i="1"/>
  <c r="AD34" i="1"/>
  <c r="AC34" i="1"/>
  <c r="AB34" i="1"/>
  <c r="Y34" i="1"/>
  <c r="Z34" i="1" s="1"/>
  <c r="Z64" i="1" s="1"/>
  <c r="X34" i="1"/>
  <c r="Y63" i="1" s="1"/>
  <c r="U34" i="1"/>
  <c r="T34" i="1"/>
  <c r="Q34" i="1"/>
  <c r="P34" i="1"/>
  <c r="R63" i="1" s="1"/>
  <c r="M34" i="1"/>
  <c r="N62" i="1" s="1"/>
  <c r="L34" i="1"/>
  <c r="I34" i="1"/>
  <c r="J34" i="1" s="1"/>
  <c r="J64" i="1" s="1"/>
  <c r="H34" i="1"/>
  <c r="E34" i="1"/>
  <c r="F62" i="1" s="1"/>
  <c r="D34" i="1"/>
  <c r="BU33" i="1"/>
  <c r="BU62" i="1" s="1"/>
  <c r="BT33" i="1"/>
  <c r="BR33" i="1"/>
  <c r="BQ33" i="1"/>
  <c r="BP33" i="1"/>
  <c r="BR63" i="1" s="1"/>
  <c r="BN33" i="1"/>
  <c r="BM33" i="1"/>
  <c r="BL33" i="1"/>
  <c r="BM63" i="1" s="1"/>
  <c r="BJ33" i="1"/>
  <c r="BI33" i="1"/>
  <c r="BH33" i="1"/>
  <c r="BE33" i="1"/>
  <c r="BF33" i="1" s="1"/>
  <c r="BD33" i="1"/>
  <c r="BB33" i="1"/>
  <c r="BA33" i="1"/>
  <c r="AZ33" i="1"/>
  <c r="AX33" i="1"/>
  <c r="AW33" i="1"/>
  <c r="AW62" i="1" s="1"/>
  <c r="AV33" i="1"/>
  <c r="AS33" i="1"/>
  <c r="AR33" i="1"/>
  <c r="AO33" i="1"/>
  <c r="AO62" i="1" s="1"/>
  <c r="AN33" i="1"/>
  <c r="AP63" i="1" s="1"/>
  <c r="AL33" i="1"/>
  <c r="AK33" i="1"/>
  <c r="AJ33" i="1"/>
  <c r="AG33" i="1"/>
  <c r="AG62" i="1" s="1"/>
  <c r="AF33" i="1"/>
  <c r="AH63" i="1" s="1"/>
  <c r="AC33" i="1"/>
  <c r="AC62" i="1" s="1"/>
  <c r="AB33" i="1"/>
  <c r="Y33" i="1"/>
  <c r="Z33" i="1" s="1"/>
  <c r="X33" i="1"/>
  <c r="U33" i="1"/>
  <c r="V33" i="1" s="1"/>
  <c r="T33" i="1"/>
  <c r="Q33" i="1"/>
  <c r="Q62" i="1" s="1"/>
  <c r="P33" i="1"/>
  <c r="N33" i="1"/>
  <c r="M33" i="1"/>
  <c r="L33" i="1"/>
  <c r="J33" i="1"/>
  <c r="I33" i="1"/>
  <c r="H33" i="1"/>
  <c r="F33" i="1"/>
  <c r="E33" i="1"/>
  <c r="D33" i="1"/>
  <c r="F63" i="1" s="1"/>
  <c r="BX30" i="1"/>
  <c r="BW30" i="1"/>
  <c r="BS30" i="1"/>
  <c r="BO30" i="1"/>
  <c r="BK30" i="1"/>
  <c r="BG30" i="1"/>
  <c r="BC30" i="1"/>
  <c r="AY30" i="1"/>
  <c r="AU30" i="1"/>
  <c r="AQ30" i="1"/>
  <c r="AM30" i="1"/>
  <c r="AI30" i="1"/>
  <c r="AE30" i="1"/>
  <c r="AA30" i="1"/>
  <c r="W30" i="1"/>
  <c r="S30" i="1"/>
  <c r="O30" i="1"/>
  <c r="K30" i="1"/>
  <c r="G30" i="1"/>
  <c r="BX29" i="1"/>
  <c r="BW29" i="1"/>
  <c r="BS29" i="1"/>
  <c r="BO29" i="1"/>
  <c r="BK29" i="1"/>
  <c r="BG29" i="1"/>
  <c r="BC29" i="1"/>
  <c r="AY29" i="1"/>
  <c r="AU29" i="1"/>
  <c r="AQ29" i="1"/>
  <c r="AM29" i="1"/>
  <c r="AI29" i="1"/>
  <c r="AE29" i="1"/>
  <c r="AA29" i="1"/>
  <c r="W29" i="1"/>
  <c r="S29" i="1"/>
  <c r="O29" i="1"/>
  <c r="K29" i="1"/>
  <c r="G29" i="1"/>
  <c r="BX28" i="1"/>
  <c r="BW28" i="1"/>
  <c r="BS28" i="1"/>
  <c r="BO28" i="1"/>
  <c r="BK28" i="1"/>
  <c r="BG28" i="1"/>
  <c r="BC28" i="1"/>
  <c r="AY28" i="1"/>
  <c r="AU28" i="1"/>
  <c r="AQ28" i="1"/>
  <c r="AM28" i="1"/>
  <c r="AI28" i="1"/>
  <c r="AE28" i="1"/>
  <c r="AA28" i="1"/>
  <c r="W28" i="1"/>
  <c r="S28" i="1"/>
  <c r="O28" i="1"/>
  <c r="K28" i="1"/>
  <c r="G28" i="1"/>
  <c r="BX27" i="1"/>
  <c r="BW27" i="1"/>
  <c r="BS27" i="1"/>
  <c r="BO27" i="1"/>
  <c r="BK27" i="1"/>
  <c r="BG27" i="1"/>
  <c r="BC27" i="1"/>
  <c r="AY27" i="1"/>
  <c r="AU27" i="1"/>
  <c r="AQ27" i="1"/>
  <c r="AM27" i="1"/>
  <c r="AI27" i="1"/>
  <c r="AE27" i="1"/>
  <c r="AA27" i="1"/>
  <c r="W27" i="1"/>
  <c r="S27" i="1"/>
  <c r="O27" i="1"/>
  <c r="K27" i="1"/>
  <c r="G27" i="1"/>
  <c r="BX26" i="1"/>
  <c r="BW26" i="1"/>
  <c r="BS26" i="1"/>
  <c r="BO26" i="1"/>
  <c r="BK26" i="1"/>
  <c r="BG26" i="1"/>
  <c r="BC26" i="1"/>
  <c r="AY26" i="1"/>
  <c r="AU26" i="1"/>
  <c r="AQ26" i="1"/>
  <c r="AM26" i="1"/>
  <c r="AI26" i="1"/>
  <c r="AE26" i="1"/>
  <c r="AA26" i="1"/>
  <c r="W26" i="1"/>
  <c r="S26" i="1"/>
  <c r="O26" i="1"/>
  <c r="K26" i="1"/>
  <c r="G26" i="1"/>
  <c r="BX25" i="1"/>
  <c r="BW25" i="1"/>
  <c r="BS25" i="1"/>
  <c r="BO25" i="1"/>
  <c r="BK25" i="1"/>
  <c r="BG25" i="1"/>
  <c r="BC25" i="1"/>
  <c r="AY25" i="1"/>
  <c r="AU25" i="1"/>
  <c r="AQ25" i="1"/>
  <c r="AM25" i="1"/>
  <c r="AI25" i="1"/>
  <c r="AE25" i="1"/>
  <c r="AA25" i="1"/>
  <c r="W25" i="1"/>
  <c r="S25" i="1"/>
  <c r="O25" i="1"/>
  <c r="K25" i="1"/>
  <c r="G25" i="1"/>
  <c r="BX24" i="1"/>
  <c r="BW24" i="1"/>
  <c r="BS24" i="1"/>
  <c r="BO24" i="1"/>
  <c r="BK24" i="1"/>
  <c r="BG24" i="1"/>
  <c r="BC24" i="1"/>
  <c r="AY24" i="1"/>
  <c r="AU24" i="1"/>
  <c r="AQ24" i="1"/>
  <c r="AM24" i="1"/>
  <c r="AI24" i="1"/>
  <c r="AE24" i="1"/>
  <c r="AA24" i="1"/>
  <c r="W24" i="1"/>
  <c r="S24" i="1"/>
  <c r="O24" i="1"/>
  <c r="K24" i="1"/>
  <c r="G24" i="1"/>
  <c r="BX23" i="1"/>
  <c r="BW23" i="1"/>
  <c r="BS23" i="1"/>
  <c r="BO23" i="1"/>
  <c r="BK23" i="1"/>
  <c r="BG23" i="1"/>
  <c r="BC23" i="1"/>
  <c r="AY23" i="1"/>
  <c r="AU23" i="1"/>
  <c r="AQ23" i="1"/>
  <c r="AM23" i="1"/>
  <c r="AI23" i="1"/>
  <c r="AE23" i="1"/>
  <c r="AA23" i="1"/>
  <c r="W23" i="1"/>
  <c r="S23" i="1"/>
  <c r="O23" i="1"/>
  <c r="K23" i="1"/>
  <c r="G23" i="1"/>
  <c r="BX22" i="1"/>
  <c r="BW22" i="1"/>
  <c r="BS22" i="1"/>
  <c r="BO22" i="1"/>
  <c r="BK22" i="1"/>
  <c r="BG22" i="1"/>
  <c r="BC22" i="1"/>
  <c r="AY22" i="1"/>
  <c r="AU22" i="1"/>
  <c r="AQ22" i="1"/>
  <c r="AM22" i="1"/>
  <c r="AI22" i="1"/>
  <c r="AE22" i="1"/>
  <c r="AA22" i="1"/>
  <c r="W22" i="1"/>
  <c r="S22" i="1"/>
  <c r="O22" i="1"/>
  <c r="K22" i="1"/>
  <c r="G22" i="1"/>
  <c r="BX21" i="1"/>
  <c r="BW21" i="1"/>
  <c r="BS21" i="1"/>
  <c r="BO21" i="1"/>
  <c r="BK21" i="1"/>
  <c r="BG21" i="1"/>
  <c r="BC21" i="1"/>
  <c r="AY21" i="1"/>
  <c r="AU21" i="1"/>
  <c r="AQ21" i="1"/>
  <c r="AM21" i="1"/>
  <c r="AI21" i="1"/>
  <c r="AE21" i="1"/>
  <c r="AA21" i="1"/>
  <c r="W21" i="1"/>
  <c r="S21" i="1"/>
  <c r="O21" i="1"/>
  <c r="K21" i="1"/>
  <c r="G21" i="1"/>
  <c r="BX20" i="1"/>
  <c r="BW20" i="1"/>
  <c r="BS20" i="1"/>
  <c r="BO20" i="1"/>
  <c r="BK20" i="1"/>
  <c r="BG20" i="1"/>
  <c r="BC20" i="1"/>
  <c r="AY20" i="1"/>
  <c r="AU20" i="1"/>
  <c r="AQ20" i="1"/>
  <c r="AM20" i="1"/>
  <c r="AI20" i="1"/>
  <c r="AE20" i="1"/>
  <c r="AA20" i="1"/>
  <c r="W20" i="1"/>
  <c r="S20" i="1"/>
  <c r="O20" i="1"/>
  <c r="K20" i="1"/>
  <c r="G20" i="1"/>
  <c r="BX19" i="1"/>
  <c r="BW19" i="1"/>
  <c r="BS19" i="1"/>
  <c r="BO19" i="1"/>
  <c r="BK19" i="1"/>
  <c r="BG19" i="1"/>
  <c r="BC19" i="1"/>
  <c r="AY19" i="1"/>
  <c r="AU19" i="1"/>
  <c r="AQ19" i="1"/>
  <c r="AM19" i="1"/>
  <c r="AI19" i="1"/>
  <c r="AE19" i="1"/>
  <c r="AA19" i="1"/>
  <c r="W19" i="1"/>
  <c r="S19" i="1"/>
  <c r="O19" i="1"/>
  <c r="K19" i="1"/>
  <c r="G19" i="1"/>
  <c r="BX18" i="1"/>
  <c r="BW18" i="1"/>
  <c r="BS18" i="1"/>
  <c r="BO18" i="1"/>
  <c r="BK18" i="1"/>
  <c r="BG18" i="1"/>
  <c r="BC18" i="1"/>
  <c r="AY18" i="1"/>
  <c r="AU18" i="1"/>
  <c r="AQ18" i="1"/>
  <c r="AM18" i="1"/>
  <c r="AI18" i="1"/>
  <c r="AE18" i="1"/>
  <c r="AA18" i="1"/>
  <c r="W18" i="1"/>
  <c r="S18" i="1"/>
  <c r="O18" i="1"/>
  <c r="K18" i="1"/>
  <c r="G18" i="1"/>
  <c r="BX17" i="1"/>
  <c r="BW17" i="1"/>
  <c r="BS17" i="1"/>
  <c r="BO17" i="1"/>
  <c r="BK17" i="1"/>
  <c r="BG17" i="1"/>
  <c r="BC17" i="1"/>
  <c r="AY17" i="1"/>
  <c r="AU17" i="1"/>
  <c r="AQ17" i="1"/>
  <c r="AM17" i="1"/>
  <c r="AI17" i="1"/>
  <c r="AE17" i="1"/>
  <c r="AA17" i="1"/>
  <c r="W17" i="1"/>
  <c r="S17" i="1"/>
  <c r="O17" i="1"/>
  <c r="K17" i="1"/>
  <c r="G17" i="1"/>
  <c r="BX16" i="1"/>
  <c r="BW16" i="1"/>
  <c r="BS16" i="1"/>
  <c r="BO16" i="1"/>
  <c r="BK16" i="1"/>
  <c r="BG16" i="1"/>
  <c r="BC16" i="1"/>
  <c r="AY16" i="1"/>
  <c r="AU16" i="1"/>
  <c r="AQ16" i="1"/>
  <c r="AM16" i="1"/>
  <c r="AI16" i="1"/>
  <c r="AE16" i="1"/>
  <c r="AA16" i="1"/>
  <c r="W16" i="1"/>
  <c r="S16" i="1"/>
  <c r="O16" i="1"/>
  <c r="K16" i="1"/>
  <c r="G16" i="1"/>
  <c r="BX15" i="1"/>
  <c r="BW15" i="1"/>
  <c r="BS15" i="1"/>
  <c r="BO15" i="1"/>
  <c r="BK15" i="1"/>
  <c r="BG15" i="1"/>
  <c r="BC15" i="1"/>
  <c r="AY15" i="1"/>
  <c r="AU15" i="1"/>
  <c r="AQ15" i="1"/>
  <c r="AM15" i="1"/>
  <c r="AI15" i="1"/>
  <c r="AE15" i="1"/>
  <c r="AA15" i="1"/>
  <c r="W15" i="1"/>
  <c r="S15" i="1"/>
  <c r="O15" i="1"/>
  <c r="K15" i="1"/>
  <c r="G15" i="1"/>
  <c r="BX14" i="1"/>
  <c r="BW14" i="1"/>
  <c r="BS14" i="1"/>
  <c r="BO14" i="1"/>
  <c r="BK14" i="1"/>
  <c r="BG14" i="1"/>
  <c r="BC14" i="1"/>
  <c r="AY14" i="1"/>
  <c r="AU14" i="1"/>
  <c r="AQ14" i="1"/>
  <c r="AM14" i="1"/>
  <c r="AI14" i="1"/>
  <c r="AE14" i="1"/>
  <c r="AA14" i="1"/>
  <c r="W14" i="1"/>
  <c r="S14" i="1"/>
  <c r="O14" i="1"/>
  <c r="K14" i="1"/>
  <c r="G14" i="1"/>
  <c r="BX13" i="1"/>
  <c r="BW13" i="1"/>
  <c r="BS13" i="1"/>
  <c r="BO13" i="1"/>
  <c r="BK13" i="1"/>
  <c r="BG13" i="1"/>
  <c r="BC13" i="1"/>
  <c r="AY13" i="1"/>
  <c r="AU13" i="1"/>
  <c r="AQ13" i="1"/>
  <c r="AM13" i="1"/>
  <c r="AI13" i="1"/>
  <c r="AE13" i="1"/>
  <c r="AA13" i="1"/>
  <c r="W13" i="1"/>
  <c r="S13" i="1"/>
  <c r="O13" i="1"/>
  <c r="K13" i="1"/>
  <c r="G13" i="1"/>
  <c r="BX12" i="1"/>
  <c r="BW12" i="1"/>
  <c r="BS12" i="1"/>
  <c r="BO12" i="1"/>
  <c r="BK12" i="1"/>
  <c r="BG12" i="1"/>
  <c r="BC12" i="1"/>
  <c r="AY12" i="1"/>
  <c r="AU12" i="1"/>
  <c r="AQ12" i="1"/>
  <c r="AM12" i="1"/>
  <c r="AI12" i="1"/>
  <c r="AE12" i="1"/>
  <c r="AA12" i="1"/>
  <c r="W12" i="1"/>
  <c r="S12" i="1"/>
  <c r="O12" i="1"/>
  <c r="K12" i="1"/>
  <c r="G12" i="1"/>
  <c r="BX11" i="1"/>
  <c r="BW11" i="1"/>
  <c r="BS11" i="1"/>
  <c r="BO11" i="1"/>
  <c r="BK11" i="1"/>
  <c r="BG11" i="1"/>
  <c r="BC11" i="1"/>
  <c r="AY11" i="1"/>
  <c r="AU11" i="1"/>
  <c r="AQ11" i="1"/>
  <c r="AM11" i="1"/>
  <c r="AI11" i="1"/>
  <c r="AE11" i="1"/>
  <c r="AA11" i="1"/>
  <c r="W11" i="1"/>
  <c r="S11" i="1"/>
  <c r="O11" i="1"/>
  <c r="G11" i="1"/>
  <c r="BX10" i="1"/>
  <c r="BW10" i="1"/>
  <c r="BS10" i="1"/>
  <c r="BO10" i="1"/>
  <c r="BK10" i="1"/>
  <c r="BG10" i="1"/>
  <c r="BC10" i="1"/>
  <c r="AY10" i="1"/>
  <c r="AU10" i="1"/>
  <c r="AQ10" i="1"/>
  <c r="AM10" i="1"/>
  <c r="AI10" i="1"/>
  <c r="AE10" i="1"/>
  <c r="AA10" i="1"/>
  <c r="W10" i="1"/>
  <c r="S10" i="1"/>
  <c r="O10" i="1"/>
  <c r="K10" i="1"/>
  <c r="G10" i="1"/>
  <c r="BX9" i="1"/>
  <c r="BW9" i="1"/>
  <c r="BS9" i="1"/>
  <c r="BO9" i="1"/>
  <c r="BK9" i="1"/>
  <c r="BG9" i="1"/>
  <c r="BC9" i="1"/>
  <c r="AY9" i="1"/>
  <c r="AU9" i="1"/>
  <c r="AQ9" i="1"/>
  <c r="AM9" i="1"/>
  <c r="AI9" i="1"/>
  <c r="AE9" i="1"/>
  <c r="AA9" i="1"/>
  <c r="W9" i="1"/>
  <c r="S9" i="1"/>
  <c r="O9" i="1"/>
  <c r="K9" i="1"/>
  <c r="G9" i="1"/>
  <c r="BX8" i="1"/>
  <c r="BW8" i="1"/>
  <c r="BS8" i="1"/>
  <c r="BO8" i="1"/>
  <c r="BK8" i="1"/>
  <c r="BG8" i="1"/>
  <c r="BC8" i="1"/>
  <c r="AY8" i="1"/>
  <c r="AU8" i="1"/>
  <c r="AQ8" i="1"/>
  <c r="AM8" i="1"/>
  <c r="AI8" i="1"/>
  <c r="AE8" i="1"/>
  <c r="AA8" i="1"/>
  <c r="W8" i="1"/>
  <c r="S8" i="1"/>
  <c r="K8" i="1"/>
  <c r="G8" i="1"/>
  <c r="BX7" i="1"/>
  <c r="BW7" i="1"/>
  <c r="BS7" i="1"/>
  <c r="BO7" i="1"/>
  <c r="BK7" i="1"/>
  <c r="BG7" i="1"/>
  <c r="BC7" i="1"/>
  <c r="AY7" i="1"/>
  <c r="AU7" i="1"/>
  <c r="AQ7" i="1"/>
  <c r="AM7" i="1"/>
  <c r="AI7" i="1"/>
  <c r="AE7" i="1"/>
  <c r="AA7" i="1"/>
  <c r="W7" i="1"/>
  <c r="S7" i="1"/>
  <c r="O7" i="1"/>
  <c r="K7" i="1"/>
  <c r="G7" i="1"/>
  <c r="BX6" i="1"/>
  <c r="BW6" i="1"/>
  <c r="BS6" i="1"/>
  <c r="BO6" i="1"/>
  <c r="BK6" i="1"/>
  <c r="BG6" i="1"/>
  <c r="BC6" i="1"/>
  <c r="AY6" i="1"/>
  <c r="AU6" i="1"/>
  <c r="AQ6" i="1"/>
  <c r="AM6" i="1"/>
  <c r="AI6" i="1"/>
  <c r="AE6" i="1"/>
  <c r="AA6" i="1"/>
  <c r="W6" i="1"/>
  <c r="S6" i="1"/>
  <c r="O6" i="1"/>
  <c r="K6" i="1"/>
  <c r="G6" i="1"/>
  <c r="BX5" i="1"/>
  <c r="BW5" i="1"/>
  <c r="BS5" i="1"/>
  <c r="BO5" i="1"/>
  <c r="BK5" i="1"/>
  <c r="BG5" i="1"/>
  <c r="BC5" i="1"/>
  <c r="AY5" i="1"/>
  <c r="AU5" i="1"/>
  <c r="AQ5" i="1"/>
  <c r="AM5" i="1"/>
  <c r="AI5" i="1"/>
  <c r="AE5" i="1"/>
  <c r="AA5" i="1"/>
  <c r="W5" i="1"/>
  <c r="S5" i="1"/>
  <c r="O5" i="1"/>
  <c r="K5" i="1"/>
  <c r="G5" i="1"/>
  <c r="BX4" i="1"/>
  <c r="BW4" i="1"/>
  <c r="BS4" i="1"/>
  <c r="BO4" i="1"/>
  <c r="BK4" i="1"/>
  <c r="BG4" i="1"/>
  <c r="BC4" i="1"/>
  <c r="AY4" i="1"/>
  <c r="AU4" i="1"/>
  <c r="AQ4" i="1"/>
  <c r="AM4" i="1"/>
  <c r="AI4" i="1"/>
  <c r="AE4" i="1"/>
  <c r="AA4" i="1"/>
  <c r="W4" i="1"/>
  <c r="S4" i="1"/>
  <c r="O4" i="1"/>
  <c r="K4" i="1"/>
  <c r="G4" i="1"/>
  <c r="BM64" i="1" l="1"/>
  <c r="Y65" i="1"/>
  <c r="BQ64" i="1"/>
  <c r="J65" i="1"/>
  <c r="AD64" i="1"/>
  <c r="Z65" i="1"/>
  <c r="AP64" i="1"/>
  <c r="AP65" i="1" s="1"/>
  <c r="U64" i="1"/>
  <c r="AW64" i="1"/>
  <c r="BI64" i="1"/>
  <c r="M33" i="2"/>
  <c r="Y62" i="1"/>
  <c r="AX32" i="2"/>
  <c r="AX23" i="2"/>
  <c r="AX33" i="2" s="1"/>
  <c r="AX34" i="2" s="1"/>
  <c r="BV32" i="2"/>
  <c r="BV23" i="2"/>
  <c r="BV33" i="2" s="1"/>
  <c r="BV34" i="2" s="1"/>
  <c r="Y32" i="2"/>
  <c r="J63" i="1"/>
  <c r="R33" i="1"/>
  <c r="Q64" i="1" s="1"/>
  <c r="AD33" i="1"/>
  <c r="AC64" i="1" s="1"/>
  <c r="BA63" i="1"/>
  <c r="BV33" i="1"/>
  <c r="BU64" i="1" s="1"/>
  <c r="AT34" i="1"/>
  <c r="AT64" i="1" s="1"/>
  <c r="AT65" i="1" s="1"/>
  <c r="BF34" i="1"/>
  <c r="BF64" i="1" s="1"/>
  <c r="BF65" i="1" s="1"/>
  <c r="BR62" i="1"/>
  <c r="BF46" i="1"/>
  <c r="BE64" i="1" s="1"/>
  <c r="Z62" i="1"/>
  <c r="Y33" i="2"/>
  <c r="AX20" i="2"/>
  <c r="AW33" i="2" s="1"/>
  <c r="AW32" i="2"/>
  <c r="BU33" i="2"/>
  <c r="F32" i="2"/>
  <c r="F23" i="2"/>
  <c r="BB32" i="2"/>
  <c r="BN27" i="2"/>
  <c r="BN33" i="2" s="1"/>
  <c r="BN34" i="2" s="1"/>
  <c r="AH32" i="2"/>
  <c r="AX53" i="3"/>
  <c r="AX54" i="3" s="1"/>
  <c r="AX51" i="3"/>
  <c r="BN52" i="3"/>
  <c r="F31" i="3"/>
  <c r="E53" i="3" s="1"/>
  <c r="E51" i="3"/>
  <c r="AC53" i="3"/>
  <c r="AD40" i="3"/>
  <c r="AC51" i="3"/>
  <c r="U63" i="1"/>
  <c r="AP33" i="1"/>
  <c r="AO64" i="1" s="1"/>
  <c r="BA62" i="1"/>
  <c r="N34" i="1"/>
  <c r="N64" i="1" s="1"/>
  <c r="N65" i="1" s="1"/>
  <c r="AL62" i="1"/>
  <c r="BR34" i="1"/>
  <c r="BR64" i="1" s="1"/>
  <c r="BR65" i="1" s="1"/>
  <c r="J37" i="1"/>
  <c r="I64" i="1" s="1"/>
  <c r="AD62" i="1"/>
  <c r="BJ62" i="1"/>
  <c r="V63" i="1"/>
  <c r="BB63" i="1"/>
  <c r="F20" i="2"/>
  <c r="E33" i="2" s="1"/>
  <c r="E32" i="2"/>
  <c r="E31" i="2"/>
  <c r="AC32" i="2"/>
  <c r="AD20" i="2"/>
  <c r="AC33" i="2" s="1"/>
  <c r="J32" i="2"/>
  <c r="J23" i="2"/>
  <c r="J33" i="2" s="1"/>
  <c r="BB23" i="2"/>
  <c r="BB33" i="2" s="1"/>
  <c r="BB34" i="2" s="1"/>
  <c r="AO32" i="2"/>
  <c r="Z51" i="3"/>
  <c r="BB52" i="3"/>
  <c r="BN53" i="3"/>
  <c r="BN51" i="3"/>
  <c r="AH52" i="3"/>
  <c r="AG52" i="3"/>
  <c r="E64" i="1"/>
  <c r="AG32" i="2"/>
  <c r="AH20" i="2"/>
  <c r="AG33" i="2" s="1"/>
  <c r="N23" i="2"/>
  <c r="N33" i="2" s="1"/>
  <c r="N34" i="2" s="1"/>
  <c r="N32" i="2"/>
  <c r="AP51" i="3"/>
  <c r="AP53" i="3"/>
  <c r="N63" i="1"/>
  <c r="M63" i="1"/>
  <c r="AH33" i="1"/>
  <c r="AG64" i="1" s="1"/>
  <c r="AS62" i="1"/>
  <c r="F34" i="1"/>
  <c r="F64" i="1" s="1"/>
  <c r="F65" i="1" s="1"/>
  <c r="BJ64" i="1"/>
  <c r="AK32" i="2"/>
  <c r="AL20" i="2"/>
  <c r="AK33" i="2" s="1"/>
  <c r="BE53" i="3"/>
  <c r="N51" i="3"/>
  <c r="M62" i="1"/>
  <c r="Z63" i="1"/>
  <c r="Y66" i="1" s="1"/>
  <c r="AK63" i="1"/>
  <c r="AT33" i="1"/>
  <c r="AS64" i="1" s="1"/>
  <c r="BQ62" i="1"/>
  <c r="BB62" i="1"/>
  <c r="BV34" i="1"/>
  <c r="BV64" i="1" s="1"/>
  <c r="BV65" i="1" s="1"/>
  <c r="J62" i="1"/>
  <c r="BN63" i="1"/>
  <c r="Q32" i="2"/>
  <c r="BV35" i="3"/>
  <c r="BU51" i="3"/>
  <c r="AS51" i="3"/>
  <c r="BA52" i="3"/>
  <c r="BQ32" i="2"/>
  <c r="BR20" i="2"/>
  <c r="BQ33" i="2" s="1"/>
  <c r="BA64" i="1"/>
  <c r="AX62" i="1"/>
  <c r="AX34" i="1"/>
  <c r="AX64" i="1" s="1"/>
  <c r="AX65" i="1" s="1"/>
  <c r="BE32" i="2"/>
  <c r="BE34" i="2" s="1"/>
  <c r="BV52" i="3"/>
  <c r="BU52" i="3"/>
  <c r="AK54" i="3"/>
  <c r="BF63" i="1"/>
  <c r="R62" i="1"/>
  <c r="R34" i="1"/>
  <c r="R64" i="1" s="1"/>
  <c r="R65" i="1" s="1"/>
  <c r="BM32" i="2"/>
  <c r="BN21" i="2"/>
  <c r="U53" i="3"/>
  <c r="AL52" i="3"/>
  <c r="AK52" i="3"/>
  <c r="BU53" i="3"/>
  <c r="M64" i="1"/>
  <c r="AK62" i="1"/>
  <c r="BB64" i="1"/>
  <c r="BB65" i="1" s="1"/>
  <c r="AL63" i="1"/>
  <c r="AO33" i="2"/>
  <c r="Q33" i="2"/>
  <c r="R32" i="2"/>
  <c r="I32" i="2"/>
  <c r="BU32" i="2"/>
  <c r="Y51" i="3"/>
  <c r="AW53" i="3"/>
  <c r="BJ28" i="3"/>
  <c r="BI53" i="3" s="1"/>
  <c r="BI51" i="3"/>
  <c r="R53" i="3"/>
  <c r="R51" i="3"/>
  <c r="AT51" i="3"/>
  <c r="BA51" i="3"/>
  <c r="AH64" i="1"/>
  <c r="AH65" i="1" s="1"/>
  <c r="Z32" i="2"/>
  <c r="Z23" i="2"/>
  <c r="Z33" i="2" s="1"/>
  <c r="Z34" i="2" s="1"/>
  <c r="U62" i="1"/>
  <c r="AT63" i="1"/>
  <c r="AS63" i="1"/>
  <c r="AL64" i="1"/>
  <c r="AL65" i="1" s="1"/>
  <c r="BM62" i="1"/>
  <c r="I33" i="2"/>
  <c r="AH34" i="2"/>
  <c r="AS55" i="3"/>
  <c r="BQ63" i="1"/>
  <c r="AW52" i="3"/>
  <c r="E63" i="1"/>
  <c r="BJ63" i="1"/>
  <c r="BI63" i="1"/>
  <c r="V62" i="1"/>
  <c r="BN62" i="1"/>
  <c r="E62" i="1"/>
  <c r="AD63" i="1"/>
  <c r="AC63" i="1"/>
  <c r="AK64" i="1"/>
  <c r="BI62" i="1"/>
  <c r="BV63" i="1"/>
  <c r="V34" i="1"/>
  <c r="V64" i="1" s="1"/>
  <c r="V65" i="1" s="1"/>
  <c r="AH62" i="1"/>
  <c r="BN34" i="1"/>
  <c r="BN64" i="1" s="1"/>
  <c r="I63" i="1"/>
  <c r="AO63" i="1"/>
  <c r="BU63" i="1"/>
  <c r="AS32" i="2"/>
  <c r="AS34" i="2" s="1"/>
  <c r="AT23" i="2"/>
  <c r="AT33" i="2" s="1"/>
  <c r="AT32" i="2"/>
  <c r="BR32" i="2"/>
  <c r="BR23" i="2"/>
  <c r="BR33" i="2" s="1"/>
  <c r="U32" i="2"/>
  <c r="U35" i="2" s="1"/>
  <c r="Z28" i="3"/>
  <c r="Y53" i="3" s="1"/>
  <c r="AP52" i="3"/>
  <c r="AO52" i="3"/>
  <c r="F53" i="3"/>
  <c r="F54" i="3" s="1"/>
  <c r="F51" i="3"/>
  <c r="U52" i="3"/>
  <c r="BE51" i="3"/>
  <c r="BM52" i="3"/>
  <c r="O6" i="2"/>
  <c r="M31" i="2"/>
  <c r="BA32" i="2"/>
  <c r="BB20" i="2"/>
  <c r="BA33" i="2" s="1"/>
  <c r="AD33" i="2"/>
  <c r="AD32" i="2"/>
  <c r="N52" i="3"/>
  <c r="N54" i="3" s="1"/>
  <c r="Z52" i="3"/>
  <c r="AW51" i="3"/>
  <c r="BJ52" i="3"/>
  <c r="BB53" i="3"/>
  <c r="BB54" i="3" s="1"/>
  <c r="BB51" i="3"/>
  <c r="M52" i="3"/>
  <c r="M54" i="3" s="1"/>
  <c r="BJ53" i="3"/>
  <c r="BJ54" i="3" s="1"/>
  <c r="BI32" i="2"/>
  <c r="AL32" i="2"/>
  <c r="BF32" i="2"/>
  <c r="BF23" i="2"/>
  <c r="BF33" i="2" s="1"/>
  <c r="BF34" i="2" s="1"/>
  <c r="R52" i="3"/>
  <c r="Q52" i="3"/>
  <c r="AD52" i="3"/>
  <c r="AD54" i="3" s="1"/>
  <c r="BN28" i="3"/>
  <c r="BM53" i="3" s="1"/>
  <c r="BM51" i="3"/>
  <c r="AT53" i="3"/>
  <c r="BI33" i="2"/>
  <c r="M21" i="2"/>
  <c r="N21" i="2" s="1"/>
  <c r="R33" i="2"/>
  <c r="R34" i="2" s="1"/>
  <c r="AL33" i="2"/>
  <c r="BJ33" i="2"/>
  <c r="BJ34" i="2" s="1"/>
  <c r="Q51" i="3"/>
  <c r="R28" i="3"/>
  <c r="Q53" i="3" s="1"/>
  <c r="BA53" i="3"/>
  <c r="BR52" i="3"/>
  <c r="J51" i="3"/>
  <c r="AG31" i="2"/>
  <c r="AI6" i="2"/>
  <c r="BM33" i="2"/>
  <c r="V32" i="2"/>
  <c r="V34" i="2" s="1"/>
  <c r="AP32" i="2"/>
  <c r="AP23" i="2"/>
  <c r="AP33" i="2" s="1"/>
  <c r="AP34" i="2" s="1"/>
  <c r="BQ51" i="3"/>
  <c r="Z53" i="3"/>
  <c r="Z54" i="3" s="1"/>
  <c r="AL53" i="3"/>
  <c r="AK55" i="3" s="1"/>
  <c r="AL51" i="3"/>
  <c r="BV54" i="3"/>
  <c r="AP31" i="3"/>
  <c r="AO53" i="3" s="1"/>
  <c r="AO51" i="3"/>
  <c r="BV51" i="3"/>
  <c r="J53" i="3"/>
  <c r="AT52" i="3"/>
  <c r="J52" i="3"/>
  <c r="I55" i="3" s="1"/>
  <c r="I52" i="3"/>
  <c r="I54" i="3" s="1"/>
  <c r="BF52" i="3"/>
  <c r="BF54" i="3" s="1"/>
  <c r="AH53" i="3"/>
  <c r="AH54" i="3" s="1"/>
  <c r="AH51" i="3"/>
  <c r="BR53" i="3"/>
  <c r="BR51" i="3"/>
  <c r="AS52" i="3"/>
  <c r="AS54" i="3" s="1"/>
  <c r="BQ52" i="3"/>
  <c r="AH28" i="3"/>
  <c r="AG53" i="3" s="1"/>
  <c r="AG51" i="3"/>
  <c r="BR28" i="3"/>
  <c r="BQ53" i="3" s="1"/>
  <c r="V53" i="3"/>
  <c r="V54" i="3" s="1"/>
  <c r="V51" i="3"/>
  <c r="Y52" i="3"/>
  <c r="BE52" i="3"/>
  <c r="E54" i="3" l="1"/>
  <c r="E55" i="3"/>
  <c r="BE66" i="1"/>
  <c r="BE65" i="1"/>
  <c r="AO55" i="3"/>
  <c r="AO54" i="3"/>
  <c r="BQ55" i="3"/>
  <c r="BQ54" i="3"/>
  <c r="I65" i="1"/>
  <c r="I66" i="1"/>
  <c r="Q65" i="1"/>
  <c r="Q66" i="1"/>
  <c r="BM35" i="2"/>
  <c r="BM34" i="2"/>
  <c r="AD34" i="2"/>
  <c r="BI55" i="3"/>
  <c r="BI54" i="3"/>
  <c r="AO35" i="2"/>
  <c r="AO34" i="2"/>
  <c r="U55" i="3"/>
  <c r="U54" i="3"/>
  <c r="BA65" i="1"/>
  <c r="BA66" i="1"/>
  <c r="AG35" i="2"/>
  <c r="AG34" i="2"/>
  <c r="AC55" i="3"/>
  <c r="AC54" i="3"/>
  <c r="AG55" i="3"/>
  <c r="AG54" i="3"/>
  <c r="AL34" i="2"/>
  <c r="BA35" i="2"/>
  <c r="BA34" i="2"/>
  <c r="AT34" i="2"/>
  <c r="I35" i="2"/>
  <c r="I34" i="2"/>
  <c r="AW55" i="3"/>
  <c r="AW54" i="3"/>
  <c r="BQ34" i="2"/>
  <c r="BQ35" i="2"/>
  <c r="AG66" i="1"/>
  <c r="AG65" i="1"/>
  <c r="F33" i="2"/>
  <c r="F34" i="2" s="1"/>
  <c r="F31" i="2"/>
  <c r="AD65" i="1"/>
  <c r="AS35" i="2"/>
  <c r="E66" i="1"/>
  <c r="E65" i="1"/>
  <c r="E34" i="2"/>
  <c r="M32" i="2"/>
  <c r="M35" i="2" s="1"/>
  <c r="BI35" i="2"/>
  <c r="BI34" i="2"/>
  <c r="Y54" i="3"/>
  <c r="Y55" i="3"/>
  <c r="M65" i="1"/>
  <c r="M66" i="1"/>
  <c r="AK34" i="2"/>
  <c r="AK35" i="2"/>
  <c r="AP54" i="3"/>
  <c r="J34" i="2"/>
  <c r="AO66" i="1"/>
  <c r="AO65" i="1"/>
  <c r="BU65" i="1"/>
  <c r="BU66" i="1"/>
  <c r="AW66" i="1"/>
  <c r="AW65" i="1"/>
  <c r="M55" i="3"/>
  <c r="AL54" i="3"/>
  <c r="M34" i="2"/>
  <c r="AK66" i="1"/>
  <c r="AK65" i="1"/>
  <c r="BU35" i="2"/>
  <c r="BU34" i="2"/>
  <c r="BU55" i="3"/>
  <c r="BU54" i="3"/>
  <c r="AW34" i="2"/>
  <c r="AW35" i="2"/>
  <c r="U65" i="1"/>
  <c r="U66" i="1"/>
  <c r="BE35" i="2"/>
  <c r="U34" i="2"/>
  <c r="BM55" i="3"/>
  <c r="BM54" i="3"/>
  <c r="Q34" i="2"/>
  <c r="Q35" i="2"/>
  <c r="BM66" i="1"/>
  <c r="BM65" i="1"/>
  <c r="BE54" i="3"/>
  <c r="BE55" i="3"/>
  <c r="BI66" i="1"/>
  <c r="BI65" i="1"/>
  <c r="J54" i="3"/>
  <c r="BR54" i="3"/>
  <c r="BA54" i="3"/>
  <c r="BA55" i="3"/>
  <c r="AT54" i="3"/>
  <c r="Q55" i="3"/>
  <c r="Q54" i="3"/>
  <c r="BR34" i="2"/>
  <c r="BN65" i="1"/>
  <c r="R54" i="3"/>
  <c r="AS66" i="1"/>
  <c r="AS65" i="1"/>
  <c r="BJ65" i="1"/>
  <c r="BN54" i="3"/>
  <c r="AC35" i="2"/>
  <c r="AC34" i="2"/>
  <c r="Y35" i="2"/>
  <c r="Y34" i="2"/>
  <c r="AC66" i="1"/>
  <c r="AC65" i="1"/>
  <c r="BQ66" i="1"/>
  <c r="BQ65" i="1"/>
  <c r="E35" i="2" l="1"/>
</calcChain>
</file>

<file path=xl/sharedStrings.xml><?xml version="1.0" encoding="utf-8"?>
<sst xmlns="http://schemas.openxmlformats.org/spreadsheetml/2006/main" count="1159" uniqueCount="92">
  <si>
    <t>No.</t>
  </si>
  <si>
    <t>M. by</t>
  </si>
  <si>
    <t>Cat no.</t>
  </si>
  <si>
    <t>Scapula</t>
  </si>
  <si>
    <t>Humerus</t>
  </si>
  <si>
    <t>Radius</t>
  </si>
  <si>
    <t>Ulna</t>
  </si>
  <si>
    <t>Origin</t>
  </si>
  <si>
    <t>Comments</t>
  </si>
  <si>
    <t>Sin</t>
  </si>
  <si>
    <t>Dex</t>
  </si>
  <si>
    <t>DHA</t>
  </si>
  <si>
    <t>GLP</t>
  </si>
  <si>
    <t>GLM</t>
  </si>
  <si>
    <t>GL</t>
  </si>
  <si>
    <t>SHD</t>
  </si>
  <si>
    <t>SBD</t>
  </si>
  <si>
    <t>M</t>
  </si>
  <si>
    <t>Sjællands rev</t>
  </si>
  <si>
    <t>K</t>
  </si>
  <si>
    <t>Kalveboderne</t>
  </si>
  <si>
    <t>Hesselø</t>
  </si>
  <si>
    <t>Kastrup</t>
  </si>
  <si>
    <t>Statens vet. Serumlab.</t>
  </si>
  <si>
    <t>Ulvshale</t>
  </si>
  <si>
    <t>Svallerup, modt. genn. Kalø vildtbiol. station</t>
  </si>
  <si>
    <t>Vindinge Dyrepark</t>
  </si>
  <si>
    <t>Helsingør Nordhavn</t>
  </si>
  <si>
    <t>Gilleleje</t>
  </si>
  <si>
    <t>Zoo Kbh.</t>
  </si>
  <si>
    <t>?</t>
  </si>
  <si>
    <t>Amager Strand</t>
  </si>
  <si>
    <t>Sjællands odde</t>
  </si>
  <si>
    <t>Unfused</t>
  </si>
  <si>
    <t>-</t>
  </si>
  <si>
    <t>unfused humerus, ulna+ rad gevet til dreng på stranden</t>
  </si>
  <si>
    <t>delvist fusioneret radius beskadiget, så ikke målt med</t>
  </si>
  <si>
    <t>ulna fusioneret på den ene side</t>
  </si>
  <si>
    <t>Unfused radius og ulna</t>
  </si>
  <si>
    <t>no.</t>
  </si>
  <si>
    <t>d</t>
  </si>
  <si>
    <t>d^2</t>
  </si>
  <si>
    <t/>
  </si>
  <si>
    <t>M by</t>
  </si>
  <si>
    <t>Meta</t>
  </si>
  <si>
    <t>Kris</t>
  </si>
  <si>
    <t>Avg d</t>
  </si>
  <si>
    <t>Nr</t>
  </si>
  <si>
    <t>Nexø</t>
  </si>
  <si>
    <t>age</t>
  </si>
  <si>
    <t xml:space="preserve">n </t>
  </si>
  <si>
    <t>både radius og ulna mangler epifyse i den ene ende, men begge kngoler mangler i samme end</t>
  </si>
  <si>
    <t>Klintholm Havn, Møn</t>
  </si>
  <si>
    <t>Kun scapula og humerus der er to af</t>
  </si>
  <si>
    <t>Ed^2</t>
  </si>
  <si>
    <t>Scoresbysund, Grønland</t>
  </si>
  <si>
    <t>adult (ikke fuldt fus)</t>
  </si>
  <si>
    <t>Dragør, Amager</t>
  </si>
  <si>
    <t>Nanortalik Distr., Grønland</t>
  </si>
  <si>
    <t>subad</t>
  </si>
  <si>
    <t>Zoo København</t>
  </si>
  <si>
    <t>Laksebugt, Godhavn distr., Grønland</t>
  </si>
  <si>
    <t>hegnet ml avedøre kloakværk og brøndby lystbådehavn</t>
  </si>
  <si>
    <t>Godhavn distrikt, Grønland</t>
  </si>
  <si>
    <t>Lillebælt</t>
  </si>
  <si>
    <t>ME</t>
  </si>
  <si>
    <t>venstre scapula og humerus skadet af gigt el. anden sygdom i ledfladen, måske ikke brugbar i de knogler</t>
  </si>
  <si>
    <t>subad (ikke fuldt fus)</t>
  </si>
  <si>
    <t>Anholt</t>
  </si>
  <si>
    <t>U.D</t>
  </si>
  <si>
    <t>LG 17, Godhavn dist., Grønland</t>
  </si>
  <si>
    <t>juv</t>
  </si>
  <si>
    <t>Gråsæl adult uden data</t>
  </si>
  <si>
    <t>Jlungua, Grønland</t>
  </si>
  <si>
    <t>Sermilik, Grønland</t>
  </si>
  <si>
    <t>Nordsøen vest for Hvidesande</t>
  </si>
  <si>
    <t>Sarqaq, Nugssuaq</t>
  </si>
  <si>
    <t xml:space="preserve">adult </t>
  </si>
  <si>
    <t>Tukigasoq, Grønland</t>
  </si>
  <si>
    <t>Faxe Ladeplads</t>
  </si>
  <si>
    <t>venstre humerus kugleled er løst, men højre er lige fused derfor valgte vi at måle den alligevel</t>
  </si>
  <si>
    <t>Kitsigsut, Grønland</t>
  </si>
  <si>
    <t>Hornsund, Spitsbergen</t>
  </si>
  <si>
    <t>Brønlund fjord</t>
  </si>
  <si>
    <t>ad</t>
  </si>
  <si>
    <t>Igdlikasiip, Nanortalik distr., Grønland</t>
  </si>
  <si>
    <t>adult</t>
  </si>
  <si>
    <t>Avg</t>
  </si>
  <si>
    <t>sin</t>
  </si>
  <si>
    <t>dex</t>
  </si>
  <si>
    <t>DA</t>
  </si>
  <si>
    <t>Cat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</si>
</sst>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5" x14ac:knownFonts="1">
    <font>
      <sz val="10"/>
      <color rgb="FF000000"/>
      <name val="Arial"/>
    </font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sz val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6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dashed">
        <color rgb="FF000000"/>
      </left>
      <right/>
      <top/>
      <bottom/>
      <diagonal/>
    </border>
    <border>
      <left/>
      <right style="dashed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ashed">
        <color rgb="FF000000"/>
      </left>
      <right/>
      <top/>
      <bottom style="thin">
        <color rgb="FF000000"/>
      </bottom>
      <diagonal/>
    </border>
    <border>
      <left/>
      <right style="dashed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 applyFont="1" applyAlignment="1"/>
    <xf numFmtId="164" fontId="2" fillId="0" borderId="0" xfId="0" applyNumberFormat="1" applyFont="1"/>
    <xf numFmtId="0" fontId="2" fillId="0" borderId="8" xfId="0" applyFont="1" applyBorder="1"/>
    <xf numFmtId="0" fontId="2" fillId="0" borderId="12" xfId="0" applyFont="1" applyBorder="1"/>
    <xf numFmtId="3" fontId="1" fillId="0" borderId="7" xfId="0" applyNumberFormat="1" applyFont="1" applyBorder="1" applyAlignment="1"/>
    <xf numFmtId="164" fontId="1" fillId="0" borderId="0" xfId="0" applyNumberFormat="1" applyFont="1" applyAlignment="1"/>
    <xf numFmtId="0" fontId="1" fillId="2" borderId="7" xfId="0" applyFont="1" applyFill="1" applyBorder="1" applyAlignment="1"/>
    <xf numFmtId="0" fontId="1" fillId="2" borderId="0" xfId="0" applyFont="1" applyFill="1" applyAlignment="1"/>
    <xf numFmtId="164" fontId="1" fillId="2" borderId="0" xfId="0" applyNumberFormat="1" applyFont="1" applyFill="1" applyAlignment="1"/>
    <xf numFmtId="164" fontId="1" fillId="0" borderId="0" xfId="0" applyNumberFormat="1" applyFont="1"/>
    <xf numFmtId="164" fontId="1" fillId="2" borderId="9" xfId="0" applyNumberFormat="1" applyFont="1" applyFill="1" applyBorder="1" applyAlignment="1"/>
    <xf numFmtId="164" fontId="1" fillId="0" borderId="8" xfId="0" applyNumberFormat="1" applyFont="1" applyBorder="1"/>
    <xf numFmtId="164" fontId="1" fillId="2" borderId="7" xfId="0" applyNumberFormat="1" applyFont="1" applyFill="1" applyBorder="1" applyAlignment="1"/>
    <xf numFmtId="164" fontId="1" fillId="0" borderId="10" xfId="0" applyNumberFormat="1" applyFont="1" applyBorder="1"/>
    <xf numFmtId="164" fontId="3" fillId="2" borderId="0" xfId="0" applyNumberFormat="1" applyFont="1" applyFill="1" applyAlignment="1"/>
    <xf numFmtId="3" fontId="1" fillId="0" borderId="16" xfId="0" applyNumberFormat="1" applyFont="1" applyBorder="1" applyAlignment="1"/>
    <xf numFmtId="165" fontId="1" fillId="2" borderId="0" xfId="0" applyNumberFormat="1" applyFont="1" applyFill="1" applyAlignment="1"/>
    <xf numFmtId="164" fontId="1" fillId="3" borderId="7" xfId="0" applyNumberFormat="1" applyFont="1" applyFill="1" applyBorder="1" applyAlignment="1"/>
    <xf numFmtId="164" fontId="1" fillId="3" borderId="0" xfId="0" applyNumberFormat="1" applyFont="1" applyFill="1" applyAlignment="1"/>
    <xf numFmtId="0" fontId="1" fillId="0" borderId="0" xfId="0" applyFont="1" applyAlignment="1"/>
    <xf numFmtId="3" fontId="1" fillId="0" borderId="0" xfId="0" applyNumberFormat="1" applyFont="1" applyAlignment="1"/>
    <xf numFmtId="164" fontId="1" fillId="0" borderId="8" xfId="0" applyNumberFormat="1" applyFont="1" applyBorder="1" applyAlignment="1"/>
    <xf numFmtId="164" fontId="1" fillId="2" borderId="0" xfId="0" applyNumberFormat="1" applyFont="1" applyFill="1" applyAlignment="1">
      <alignment vertical="center"/>
    </xf>
    <xf numFmtId="3" fontId="2" fillId="0" borderId="0" xfId="0" applyNumberFormat="1" applyFont="1" applyAlignment="1"/>
    <xf numFmtId="164" fontId="2" fillId="0" borderId="0" xfId="0" applyNumberFormat="1" applyFont="1" applyAlignment="1"/>
    <xf numFmtId="0" fontId="2" fillId="0" borderId="17" xfId="0" applyFont="1" applyBorder="1" applyAlignment="1"/>
    <xf numFmtId="3" fontId="2" fillId="0" borderId="6" xfId="0" applyNumberFormat="1" applyFont="1" applyBorder="1" applyAlignment="1"/>
    <xf numFmtId="164" fontId="2" fillId="0" borderId="5" xfId="0" applyNumberFormat="1" applyFont="1" applyBorder="1" applyAlignment="1"/>
    <xf numFmtId="164" fontId="2" fillId="0" borderId="6" xfId="0" applyNumberFormat="1" applyFont="1" applyBorder="1" applyAlignment="1"/>
    <xf numFmtId="0" fontId="2" fillId="0" borderId="16" xfId="0" applyFont="1" applyBorder="1" applyAlignment="1"/>
    <xf numFmtId="164" fontId="2" fillId="0" borderId="8" xfId="0" applyNumberFormat="1" applyFont="1" applyBorder="1" applyAlignment="1"/>
    <xf numFmtId="4" fontId="2" fillId="0" borderId="0" xfId="0" applyNumberFormat="1" applyFont="1"/>
    <xf numFmtId="164" fontId="2" fillId="0" borderId="8" xfId="0" applyNumberFormat="1" applyFont="1" applyBorder="1"/>
    <xf numFmtId="3" fontId="2" fillId="0" borderId="16" xfId="0" applyNumberFormat="1" applyFont="1" applyBorder="1" applyAlignment="1"/>
    <xf numFmtId="0" fontId="2" fillId="0" borderId="0" xfId="0" applyFont="1" applyAlignment="1"/>
    <xf numFmtId="3" fontId="2" fillId="0" borderId="18" xfId="0" applyNumberFormat="1" applyFont="1" applyBorder="1" applyAlignment="1"/>
    <xf numFmtId="4" fontId="2" fillId="0" borderId="12" xfId="0" applyNumberFormat="1" applyFont="1" applyBorder="1"/>
    <xf numFmtId="0" fontId="2" fillId="0" borderId="2" xfId="0" applyFont="1" applyBorder="1"/>
    <xf numFmtId="164" fontId="2" fillId="0" borderId="13" xfId="0" applyNumberFormat="1" applyFont="1" applyBorder="1"/>
    <xf numFmtId="0" fontId="2" fillId="0" borderId="0" xfId="0" applyFont="1" applyAlignment="1">
      <alignment wrapText="1"/>
    </xf>
    <xf numFmtId="164" fontId="2" fillId="0" borderId="17" xfId="0" applyNumberFormat="1" applyFont="1" applyBorder="1"/>
    <xf numFmtId="0" fontId="2" fillId="0" borderId="5" xfId="0" applyFont="1" applyBorder="1" applyAlignment="1"/>
    <xf numFmtId="0" fontId="2" fillId="0" borderId="6" xfId="0" applyFont="1" applyBorder="1" applyAlignment="1"/>
    <xf numFmtId="4" fontId="4" fillId="0" borderId="0" xfId="0" applyNumberFormat="1" applyFont="1"/>
    <xf numFmtId="165" fontId="2" fillId="0" borderId="0" xfId="0" applyNumberFormat="1" applyFont="1"/>
    <xf numFmtId="4" fontId="2" fillId="0" borderId="8" xfId="0" applyNumberFormat="1" applyFont="1" applyBorder="1"/>
    <xf numFmtId="164" fontId="2" fillId="0" borderId="16" xfId="0" applyNumberFormat="1" applyFont="1" applyBorder="1" applyAlignment="1"/>
    <xf numFmtId="3" fontId="2" fillId="0" borderId="19" xfId="0" applyNumberFormat="1" applyFont="1" applyBorder="1" applyAlignment="1"/>
    <xf numFmtId="0" fontId="2" fillId="2" borderId="7" xfId="0" applyFont="1" applyFill="1" applyBorder="1" applyAlignment="1"/>
    <xf numFmtId="0" fontId="2" fillId="2" borderId="0" xfId="0" applyFont="1" applyFill="1" applyAlignment="1"/>
    <xf numFmtId="164" fontId="2" fillId="2" borderId="0" xfId="0" applyNumberFormat="1" applyFont="1" applyFill="1" applyAlignment="1"/>
    <xf numFmtId="164" fontId="2" fillId="0" borderId="10" xfId="0" applyNumberFormat="1" applyFont="1" applyBorder="1"/>
    <xf numFmtId="164" fontId="2" fillId="2" borderId="9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2" fillId="2" borderId="0" xfId="0" applyNumberFormat="1" applyFont="1" applyFill="1"/>
    <xf numFmtId="0" fontId="2" fillId="0" borderId="8" xfId="0" applyFont="1" applyBorder="1" applyAlignment="1"/>
    <xf numFmtId="164" fontId="2" fillId="0" borderId="18" xfId="0" applyNumberFormat="1" applyFont="1" applyBorder="1" applyAlignment="1"/>
    <xf numFmtId="2" fontId="2" fillId="0" borderId="12" xfId="0" applyNumberFormat="1" applyFont="1" applyBorder="1"/>
    <xf numFmtId="2" fontId="2" fillId="0" borderId="13" xfId="0" applyNumberFormat="1" applyFont="1" applyBorder="1"/>
    <xf numFmtId="164" fontId="2" fillId="2" borderId="7" xfId="0" applyNumberFormat="1" applyFont="1" applyFill="1" applyBorder="1"/>
    <xf numFmtId="164" fontId="2" fillId="2" borderId="9" xfId="0" applyNumberFormat="1" applyFont="1" applyFill="1" applyBorder="1"/>
    <xf numFmtId="0" fontId="2" fillId="0" borderId="18" xfId="0" applyFont="1" applyBorder="1" applyAlignment="1"/>
    <xf numFmtId="164" fontId="2" fillId="2" borderId="11" xfId="0" applyNumberFormat="1" applyFont="1" applyFill="1" applyBorder="1" applyAlignment="1"/>
    <xf numFmtId="164" fontId="2" fillId="2" borderId="12" xfId="0" applyNumberFormat="1" applyFont="1" applyFill="1" applyBorder="1" applyAlignment="1"/>
    <xf numFmtId="3" fontId="2" fillId="0" borderId="0" xfId="0" applyNumberFormat="1" applyFont="1"/>
    <xf numFmtId="164" fontId="2" fillId="0" borderId="12" xfId="0" applyNumberFormat="1" applyFont="1" applyBorder="1" applyAlignment="1"/>
    <xf numFmtId="164" fontId="2" fillId="0" borderId="12" xfId="0" applyNumberFormat="1" applyFont="1" applyBorder="1"/>
    <xf numFmtId="4" fontId="2" fillId="0" borderId="0" xfId="0" applyNumberFormat="1" applyFont="1" applyAlignment="1"/>
    <xf numFmtId="164" fontId="2" fillId="2" borderId="14" xfId="0" applyNumberFormat="1" applyFont="1" applyFill="1" applyBorder="1" applyAlignment="1"/>
    <xf numFmtId="164" fontId="2" fillId="0" borderId="15" xfId="0" applyNumberFormat="1" applyFont="1" applyBorder="1"/>
    <xf numFmtId="0" fontId="2" fillId="0" borderId="13" xfId="0" applyFont="1" applyBorder="1" applyAlignment="1"/>
    <xf numFmtId="3" fontId="2" fillId="0" borderId="4" xfId="0" applyNumberFormat="1" applyFont="1" applyBorder="1" applyAlignment="1"/>
    <xf numFmtId="0" fontId="2" fillId="0" borderId="7" xfId="0" applyFont="1" applyBorder="1" applyAlignment="1"/>
    <xf numFmtId="164" fontId="4" fillId="0" borderId="0" xfId="0" applyNumberFormat="1" applyFont="1"/>
    <xf numFmtId="0" fontId="0" fillId="0" borderId="0" xfId="0" applyFont="1" applyAlignment="1"/>
    <xf numFmtId="164" fontId="1" fillId="0" borderId="12" xfId="0" applyNumberFormat="1" applyFont="1" applyBorder="1" applyAlignment="1">
      <alignment horizontal="center"/>
    </xf>
    <xf numFmtId="0" fontId="2" fillId="0" borderId="12" xfId="0" applyFont="1" applyBorder="1"/>
    <xf numFmtId="0" fontId="2" fillId="0" borderId="15" xfId="0" applyFont="1" applyBorder="1"/>
    <xf numFmtId="0" fontId="2" fillId="0" borderId="13" xfId="0" applyFont="1" applyBorder="1"/>
    <xf numFmtId="164" fontId="1" fillId="0" borderId="7" xfId="0" applyNumberFormat="1" applyFont="1" applyBorder="1" applyAlignment="1">
      <alignment horizontal="center"/>
    </xf>
    <xf numFmtId="0" fontId="0" fillId="0" borderId="0" xfId="0" applyFont="1" applyAlignment="1"/>
    <xf numFmtId="0" fontId="2" fillId="0" borderId="10" xfId="0" applyFont="1" applyBorder="1"/>
    <xf numFmtId="164" fontId="1" fillId="0" borderId="0" xfId="0" applyNumberFormat="1" applyFont="1" applyAlignment="1">
      <alignment horizontal="center"/>
    </xf>
    <xf numFmtId="0" fontId="2" fillId="0" borderId="8" xfId="0" applyFont="1" applyBorder="1"/>
    <xf numFmtId="164" fontId="1" fillId="0" borderId="14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0" borderId="11" xfId="0" applyFont="1" applyBorder="1"/>
    <xf numFmtId="164" fontId="1" fillId="0" borderId="4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0" fontId="2" fillId="0" borderId="16" xfId="0" applyFont="1" applyBorder="1"/>
    <xf numFmtId="0" fontId="2" fillId="0" borderId="18" xfId="0" applyFont="1" applyBorder="1"/>
    <xf numFmtId="0" fontId="2" fillId="0" borderId="19" xfId="0" applyFont="1" applyBorder="1" applyAlignment="1"/>
    <xf numFmtId="164" fontId="2" fillId="0" borderId="7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164" fontId="2" fillId="0" borderId="12" xfId="0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164" fontId="2" fillId="0" borderId="14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 vertical="center"/>
    </xf>
    <xf numFmtId="0" fontId="2" fillId="0" borderId="0" xfId="0" applyFont="1" applyAlignment="1"/>
    <xf numFmtId="0" fontId="2" fillId="0" borderId="19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/>
    </xf>
    <xf numFmtId="0" fontId="0" fillId="0" borderId="20" xfId="0" applyFont="1" applyBorder="1" applyAlignment="1"/>
    <xf numFmtId="0" fontId="0" fillId="0" borderId="2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22" xfId="0" applyFont="1" applyBorder="1" applyAlignment="1"/>
    <xf numFmtId="164" fontId="1" fillId="0" borderId="23" xfId="0" applyNumberFormat="1" applyFont="1" applyBorder="1" applyAlignment="1"/>
    <xf numFmtId="164" fontId="1" fillId="0" borderId="0" xfId="0" applyNumberFormat="1" applyFont="1" applyBorder="1"/>
    <xf numFmtId="164" fontId="1" fillId="0" borderId="24" xfId="0" applyNumberFormat="1" applyFont="1" applyBorder="1" applyAlignment="1"/>
    <xf numFmtId="164" fontId="1" fillId="0" borderId="25" xfId="0" applyNumberFormat="1" applyFont="1" applyBorder="1"/>
    <xf numFmtId="164" fontId="1" fillId="0" borderId="23" xfId="0" applyNumberFormat="1" applyFont="1" applyBorder="1"/>
    <xf numFmtId="164" fontId="1" fillId="0" borderId="24" xfId="0" applyNumberFormat="1" applyFont="1" applyBorder="1"/>
    <xf numFmtId="0" fontId="0" fillId="0" borderId="26" xfId="0" applyFont="1" applyBorder="1" applyAlignment="1"/>
    <xf numFmtId="0" fontId="0" fillId="0" borderId="26" xfId="0" applyFont="1" applyBorder="1" applyAlignment="1">
      <alignment horizontal="center"/>
    </xf>
    <xf numFmtId="164" fontId="1" fillId="0" borderId="30" xfId="0" applyNumberFormat="1" applyFont="1" applyBorder="1"/>
    <xf numFmtId="164" fontId="1" fillId="0" borderId="32" xfId="0" applyNumberFormat="1" applyFont="1" applyBorder="1"/>
    <xf numFmtId="164" fontId="1" fillId="0" borderId="33" xfId="0" applyNumberFormat="1" applyFont="1" applyBorder="1"/>
    <xf numFmtId="0" fontId="0" fillId="0" borderId="35" xfId="0" applyFont="1" applyBorder="1" applyAlignment="1">
      <alignment horizontal="center"/>
    </xf>
    <xf numFmtId="0" fontId="0" fillId="0" borderId="36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0" fillId="0" borderId="40" xfId="0" applyFont="1" applyBorder="1" applyAlignment="1"/>
    <xf numFmtId="0" fontId="0" fillId="0" borderId="41" xfId="0" applyFont="1" applyBorder="1" applyAlignment="1"/>
    <xf numFmtId="0" fontId="0" fillId="4" borderId="42" xfId="0" applyFont="1" applyFill="1" applyBorder="1" applyAlignment="1"/>
    <xf numFmtId="2" fontId="0" fillId="4" borderId="31" xfId="0" applyNumberFormat="1" applyFont="1" applyFill="1" applyBorder="1" applyAlignment="1"/>
    <xf numFmtId="2" fontId="0" fillId="4" borderId="34" xfId="0" applyNumberFormat="1" applyFont="1" applyFill="1" applyBorder="1" applyAlignment="1"/>
    <xf numFmtId="0" fontId="0" fillId="4" borderId="41" xfId="0" applyFont="1" applyFill="1" applyBorder="1" applyAlignment="1"/>
    <xf numFmtId="2" fontId="0" fillId="4" borderId="0" xfId="0" applyNumberFormat="1" applyFont="1" applyFill="1" applyBorder="1" applyAlignment="1"/>
    <xf numFmtId="2" fontId="0" fillId="4" borderId="33" xfId="0" applyNumberFormat="1" applyFont="1" applyFill="1" applyBorder="1" applyAlignment="1"/>
    <xf numFmtId="0" fontId="0" fillId="4" borderId="26" xfId="0" applyFont="1" applyFill="1" applyBorder="1" applyAlignment="1"/>
    <xf numFmtId="2" fontId="0" fillId="4" borderId="23" xfId="0" applyNumberFormat="1" applyFont="1" applyFill="1" applyBorder="1" applyAlignment="1"/>
    <xf numFmtId="0" fontId="0" fillId="4" borderId="20" xfId="0" applyFont="1" applyFill="1" applyBorder="1" applyAlignment="1"/>
    <xf numFmtId="2" fontId="0" fillId="4" borderId="27" xfId="0" applyNumberFormat="1" applyFont="1" applyFill="1" applyBorder="1" applyAlignment="1"/>
    <xf numFmtId="0" fontId="0" fillId="4" borderId="29" xfId="0" applyFont="1" applyFill="1" applyBorder="1" applyAlignment="1"/>
    <xf numFmtId="2" fontId="0" fillId="4" borderId="29" xfId="0" applyNumberFormat="1" applyFont="1" applyFill="1" applyBorder="1" applyAlignment="1"/>
    <xf numFmtId="2" fontId="0" fillId="4" borderId="28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6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r>
              <a:rPr lang="da-DK"/>
              <a:t>Scapula DHA</a:t>
            </a:r>
          </a:p>
        </c:rich>
      </c:tx>
      <c:layout>
        <c:manualLayout>
          <c:xMode val="edge"/>
          <c:yMode val="edge"/>
          <c:x val="0.22108333333333333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8723451870500127"/>
          <c:y val="5.2474647270454408E-2"/>
          <c:w val="0.7404643480871258"/>
          <c:h val="0.8021864545058744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noFill/>
            </c:spPr>
          </c:marker>
          <c:xVal>
            <c:numRef>
              <c:f>'Phoca vitulina'!$S$4:$S$30</c:f>
              <c:numCache>
                <c:formatCode>#,##0.0</c:formatCode>
                <c:ptCount val="27"/>
                <c:pt idx="0">
                  <c:v>163.88</c:v>
                </c:pt>
                <c:pt idx="1">
                  <c:v>164.75666666666666</c:v>
                </c:pt>
                <c:pt idx="2">
                  <c:v>168.2</c:v>
                </c:pt>
                <c:pt idx="3">
                  <c:v>149.60666666666668</c:v>
                </c:pt>
                <c:pt idx="4">
                  <c:v>160.56333333333333</c:v>
                </c:pt>
                <c:pt idx="5">
                  <c:v>181.15666666666667</c:v>
                </c:pt>
                <c:pt idx="6">
                  <c:v>167.74333333333334</c:v>
                </c:pt>
                <c:pt idx="7">
                  <c:v>163.00666666666666</c:v>
                </c:pt>
                <c:pt idx="8">
                  <c:v>170.61</c:v>
                </c:pt>
                <c:pt idx="9">
                  <c:v>173.28</c:v>
                </c:pt>
                <c:pt idx="10">
                  <c:v>176.40666666666667</c:v>
                </c:pt>
                <c:pt idx="11">
                  <c:v>180.61</c:v>
                </c:pt>
                <c:pt idx="12">
                  <c:v>160.49666666666667</c:v>
                </c:pt>
                <c:pt idx="13">
                  <c:v>164.11</c:v>
                </c:pt>
                <c:pt idx="14">
                  <c:v>164.32666666666665</c:v>
                </c:pt>
                <c:pt idx="15">
                  <c:v>158.04666666666668</c:v>
                </c:pt>
                <c:pt idx="16">
                  <c:v>180.33666666666667</c:v>
                </c:pt>
                <c:pt idx="17">
                  <c:v>167.24666666666667</c:v>
                </c:pt>
                <c:pt idx="18">
                  <c:v>88.776666666666657</c:v>
                </c:pt>
                <c:pt idx="19">
                  <c:v>71.046666666666667</c:v>
                </c:pt>
                <c:pt idx="20">
                  <c:v>121.88333333333333</c:v>
                </c:pt>
                <c:pt idx="21">
                  <c:v>144.71</c:v>
                </c:pt>
                <c:pt idx="22">
                  <c:v>155.56666666666666</c:v>
                </c:pt>
                <c:pt idx="23">
                  <c:v>86.953333333333333</c:v>
                </c:pt>
                <c:pt idx="24">
                  <c:v>70.12</c:v>
                </c:pt>
                <c:pt idx="25">
                  <c:v>142.42666666666665</c:v>
                </c:pt>
                <c:pt idx="26">
                  <c:v>148.34666666666666</c:v>
                </c:pt>
              </c:numCache>
            </c:numRef>
          </c:xVal>
          <c:yVal>
            <c:numRef>
              <c:f>'Phoca vitulina'!$G$4:$G$30</c:f>
              <c:numCache>
                <c:formatCode>#,##0.0</c:formatCode>
                <c:ptCount val="27"/>
                <c:pt idx="0">
                  <c:v>167.42999999999998</c:v>
                </c:pt>
                <c:pt idx="1">
                  <c:v>168.83333333333334</c:v>
                </c:pt>
                <c:pt idx="2">
                  <c:v>171.89666666666665</c:v>
                </c:pt>
                <c:pt idx="3">
                  <c:v>153.16</c:v>
                </c:pt>
                <c:pt idx="4">
                  <c:v>162.79333333333332</c:v>
                </c:pt>
                <c:pt idx="5">
                  <c:v>180.15333333333334</c:v>
                </c:pt>
                <c:pt idx="6">
                  <c:v>171.82666666666668</c:v>
                </c:pt>
                <c:pt idx="7">
                  <c:v>163.49333333333334</c:v>
                </c:pt>
                <c:pt idx="8">
                  <c:v>169.42333333333332</c:v>
                </c:pt>
                <c:pt idx="9">
                  <c:v>171.15666666666667</c:v>
                </c:pt>
                <c:pt idx="10">
                  <c:v>179.82666666666668</c:v>
                </c:pt>
                <c:pt idx="11">
                  <c:v>177.39333333333332</c:v>
                </c:pt>
                <c:pt idx="12">
                  <c:v>162.59333333333333</c:v>
                </c:pt>
                <c:pt idx="13">
                  <c:v>169.49333333333334</c:v>
                </c:pt>
                <c:pt idx="14">
                  <c:v>163.99666666666667</c:v>
                </c:pt>
                <c:pt idx="15">
                  <c:v>160.07666666666668</c:v>
                </c:pt>
                <c:pt idx="16">
                  <c:v>183.25333333333333</c:v>
                </c:pt>
                <c:pt idx="17">
                  <c:v>167.80333333333334</c:v>
                </c:pt>
                <c:pt idx="18">
                  <c:v>89.263333333333321</c:v>
                </c:pt>
                <c:pt idx="19">
                  <c:v>70.94</c:v>
                </c:pt>
                <c:pt idx="20">
                  <c:v>123.06666666666666</c:v>
                </c:pt>
                <c:pt idx="21">
                  <c:v>145.41999999999999</c:v>
                </c:pt>
                <c:pt idx="22">
                  <c:v>156.82000000000002</c:v>
                </c:pt>
                <c:pt idx="23">
                  <c:v>86.876666666666665</c:v>
                </c:pt>
                <c:pt idx="24">
                  <c:v>70.259999999999991</c:v>
                </c:pt>
                <c:pt idx="25">
                  <c:v>142.28333333333333</c:v>
                </c:pt>
                <c:pt idx="26">
                  <c:v>148.41999999999999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'Phoca vitulina'!$E$87:$E$88</c:f>
              <c:numCache>
                <c:formatCode>General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xVal>
          <c:yVal>
            <c:numRef>
              <c:f>'Phoca vitulina'!$F$87:$F$88</c:f>
              <c:numCache>
                <c:formatCode>General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87520"/>
        <c:axId val="91497600"/>
      </c:scatterChart>
      <c:valAx>
        <c:axId val="90987520"/>
        <c:scaling>
          <c:orientation val="minMax"/>
          <c:max val="200"/>
          <c:min val="50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/>
                  <a:t>Dex</a:t>
                </a:r>
              </a:p>
            </c:rich>
          </c:tx>
          <c:layout/>
          <c:overlay val="0"/>
        </c:title>
        <c:numFmt formatCode="#,##0.0" sourceLinked="1"/>
        <c:majorTickMark val="none"/>
        <c:minorTickMark val="none"/>
        <c:tickLblPos val="nextTo"/>
        <c:spPr>
          <a:ln w="1905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da-DK"/>
          </a:p>
        </c:txPr>
        <c:crossAx val="91497600"/>
        <c:crosses val="autoZero"/>
        <c:crossBetween val="midCat"/>
      </c:valAx>
      <c:valAx>
        <c:axId val="91497600"/>
        <c:scaling>
          <c:orientation val="minMax"/>
          <c:max val="200"/>
          <c:min val="5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/>
                  <a:t>Sin</a:t>
                </a:r>
              </a:p>
            </c:rich>
          </c:tx>
          <c:layout/>
          <c:overlay val="0"/>
        </c:title>
        <c:numFmt formatCode="#,##0.0" sourceLinked="1"/>
        <c:majorTickMark val="none"/>
        <c:minorTickMark val="none"/>
        <c:tickLblPos val="nextTo"/>
        <c:spPr>
          <a:ln w="2540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da-DK"/>
          </a:p>
        </c:txPr>
        <c:crossAx val="90987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6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r>
              <a:rPr lang="en-US" sz="1600"/>
              <a:t>Scapula DHA</a:t>
            </a:r>
          </a:p>
        </c:rich>
      </c:tx>
      <c:layout>
        <c:manualLayout>
          <c:xMode val="edge"/>
          <c:yMode val="edge"/>
          <c:x val="0.22108333333333333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8723451870500127"/>
          <c:y val="5.2474647270454408E-2"/>
          <c:w val="0.7404643480871258"/>
          <c:h val="0.8021864545058744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noFill/>
            </c:spPr>
          </c:marker>
          <c:xVal>
            <c:numRef>
              <c:f>'Halichoerus grypus'!$S$5:$S$17</c:f>
              <c:numCache>
                <c:formatCode>#,##0.0</c:formatCode>
                <c:ptCount val="13"/>
                <c:pt idx="0">
                  <c:v>195.55333333333337</c:v>
                </c:pt>
                <c:pt idx="1">
                  <c:v>160.65666666666667</c:v>
                </c:pt>
                <c:pt idx="2">
                  <c:v>226.67333333333332</c:v>
                </c:pt>
                <c:pt idx="3">
                  <c:v>231.59666666666666</c:v>
                </c:pt>
                <c:pt idx="4">
                  <c:v>204.9366666666667</c:v>
                </c:pt>
                <c:pt idx="5">
                  <c:v>192.06666666666669</c:v>
                </c:pt>
                <c:pt idx="6">
                  <c:v>163.09666666666666</c:v>
                </c:pt>
                <c:pt idx="7">
                  <c:v>225.50666666666666</c:v>
                </c:pt>
                <c:pt idx="8">
                  <c:v>173.26666666666665</c:v>
                </c:pt>
                <c:pt idx="9">
                  <c:v>202.61666666666667</c:v>
                </c:pt>
                <c:pt idx="10">
                  <c:v>70.666666666666671</c:v>
                </c:pt>
                <c:pt idx="11">
                  <c:v>85.816666666666663</c:v>
                </c:pt>
                <c:pt idx="12">
                  <c:v>191.99</c:v>
                </c:pt>
              </c:numCache>
            </c:numRef>
          </c:xVal>
          <c:yVal>
            <c:numRef>
              <c:f>'Halichoerus grypus'!$G$5:$G$17</c:f>
              <c:numCache>
                <c:formatCode>#,##0.0</c:formatCode>
                <c:ptCount val="13"/>
                <c:pt idx="0">
                  <c:v>195.79999999999998</c:v>
                </c:pt>
                <c:pt idx="1">
                  <c:v>161.1</c:v>
                </c:pt>
                <c:pt idx="2">
                  <c:v>227.9</c:v>
                </c:pt>
                <c:pt idx="3">
                  <c:v>234.62666666666667</c:v>
                </c:pt>
                <c:pt idx="4">
                  <c:v>208.41333333333333</c:v>
                </c:pt>
                <c:pt idx="5">
                  <c:v>193.64333333333332</c:v>
                </c:pt>
                <c:pt idx="6">
                  <c:v>161.82333333333335</c:v>
                </c:pt>
                <c:pt idx="7">
                  <c:v>223.92</c:v>
                </c:pt>
                <c:pt idx="8">
                  <c:v>174.3066666666667</c:v>
                </c:pt>
                <c:pt idx="9">
                  <c:v>202.92333333333332</c:v>
                </c:pt>
                <c:pt idx="10">
                  <c:v>70.603333333333339</c:v>
                </c:pt>
                <c:pt idx="11">
                  <c:v>85.946666666666673</c:v>
                </c:pt>
                <c:pt idx="12">
                  <c:v>183.91333333333333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'Halichoerus grypus'!$D$52:$D$53</c:f>
              <c:numCache>
                <c:formatCode>General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xVal>
          <c:yVal>
            <c:numRef>
              <c:f>'Halichoerus grypus'!$E$52:$E$53</c:f>
              <c:numCache>
                <c:formatCode>General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71456"/>
        <c:axId val="96679424"/>
      </c:scatterChart>
      <c:valAx>
        <c:axId val="96771456"/>
        <c:scaling>
          <c:orientation val="minMax"/>
          <c:max val="250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Dex</a:t>
                </a:r>
              </a:p>
            </c:rich>
          </c:tx>
          <c:layout/>
          <c:overlay val="0"/>
        </c:title>
        <c:numFmt formatCode="#,##0.0" sourceLinked="1"/>
        <c:majorTickMark val="none"/>
        <c:minorTickMark val="none"/>
        <c:tickLblPos val="nextTo"/>
        <c:spPr>
          <a:ln w="1905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da-DK"/>
          </a:p>
        </c:txPr>
        <c:crossAx val="96679424"/>
        <c:crosses val="autoZero"/>
        <c:crossBetween val="midCat"/>
      </c:valAx>
      <c:valAx>
        <c:axId val="96679424"/>
        <c:scaling>
          <c:orientation val="minMax"/>
          <c:max val="25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Sin</a:t>
                </a:r>
              </a:p>
            </c:rich>
          </c:tx>
          <c:layout/>
          <c:overlay val="0"/>
        </c:title>
        <c:numFmt formatCode="#,##0.0" sourceLinked="1"/>
        <c:majorTickMark val="none"/>
        <c:minorTickMark val="none"/>
        <c:tickLblPos val="nextTo"/>
        <c:spPr>
          <a:ln w="2540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da-DK"/>
          </a:p>
        </c:txPr>
        <c:crossAx val="96771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6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r>
              <a:rPr lang="en-US" sz="1600"/>
              <a:t>Humerus GL</a:t>
            </a:r>
          </a:p>
        </c:rich>
      </c:tx>
      <c:layout>
        <c:manualLayout>
          <c:xMode val="edge"/>
          <c:yMode val="edge"/>
          <c:x val="0.22108333333333333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8723451870500127"/>
          <c:y val="5.2474647270454408E-2"/>
          <c:w val="0.7404643480871258"/>
          <c:h val="0.8021864545058744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noFill/>
            </c:spPr>
          </c:marker>
          <c:xVal>
            <c:numRef>
              <c:f>'Halichoerus grypus'!$AM$5:$AM$17</c:f>
              <c:numCache>
                <c:formatCode>#,##0.0</c:formatCode>
                <c:ptCount val="13"/>
                <c:pt idx="0">
                  <c:v>158.15666666666664</c:v>
                </c:pt>
                <c:pt idx="1">
                  <c:v>137.79</c:v>
                </c:pt>
                <c:pt idx="2">
                  <c:v>158.13</c:v>
                </c:pt>
                <c:pt idx="3">
                  <c:v>148.37</c:v>
                </c:pt>
                <c:pt idx="4">
                  <c:v>152.07666666666668</c:v>
                </c:pt>
                <c:pt idx="5">
                  <c:v>132.38333333333333</c:v>
                </c:pt>
                <c:pt idx="6">
                  <c:v>128.85333333333335</c:v>
                </c:pt>
                <c:pt idx="7">
                  <c:v>155.90333333333334</c:v>
                </c:pt>
                <c:pt idx="8">
                  <c:v>142.33666666666667</c:v>
                </c:pt>
                <c:pt idx="9">
                  <c:v>154.14000000000001</c:v>
                </c:pt>
                <c:pt idx="10">
                  <c:v>57.76</c:v>
                </c:pt>
                <c:pt idx="11">
                  <c:v>68.163333333333327</c:v>
                </c:pt>
                <c:pt idx="12">
                  <c:v>163.29</c:v>
                </c:pt>
              </c:numCache>
            </c:numRef>
          </c:xVal>
          <c:yVal>
            <c:numRef>
              <c:f>'Halichoerus grypus'!$AE$5:$AE$17</c:f>
              <c:numCache>
                <c:formatCode>#,##0.0</c:formatCode>
                <c:ptCount val="13"/>
                <c:pt idx="0">
                  <c:v>155.67333333333332</c:v>
                </c:pt>
                <c:pt idx="1">
                  <c:v>135.39666666666668</c:v>
                </c:pt>
                <c:pt idx="2">
                  <c:v>156.46666666666667</c:v>
                </c:pt>
                <c:pt idx="3">
                  <c:v>149.23666666666665</c:v>
                </c:pt>
                <c:pt idx="4">
                  <c:v>152.70333333333332</c:v>
                </c:pt>
                <c:pt idx="5">
                  <c:v>132.75333333333333</c:v>
                </c:pt>
                <c:pt idx="6">
                  <c:v>128.66</c:v>
                </c:pt>
                <c:pt idx="7">
                  <c:v>153.54333333333332</c:v>
                </c:pt>
                <c:pt idx="8">
                  <c:v>144.12666666666667</c:v>
                </c:pt>
                <c:pt idx="9">
                  <c:v>153.64666666666665</c:v>
                </c:pt>
                <c:pt idx="10">
                  <c:v>57.643333333333338</c:v>
                </c:pt>
                <c:pt idx="11">
                  <c:v>67.586666666666659</c:v>
                </c:pt>
                <c:pt idx="12">
                  <c:v>160.07666666666668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'Halichoerus grypus'!$D$52:$D$53</c:f>
              <c:numCache>
                <c:formatCode>General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xVal>
          <c:yVal>
            <c:numRef>
              <c:f>'Halichoerus grypus'!$E$52:$E$53</c:f>
              <c:numCache>
                <c:formatCode>General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17824"/>
        <c:axId val="96724096"/>
      </c:scatterChart>
      <c:valAx>
        <c:axId val="96717824"/>
        <c:scaling>
          <c:orientation val="minMax"/>
          <c:max val="200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Dex</a:t>
                </a:r>
              </a:p>
            </c:rich>
          </c:tx>
          <c:layout/>
          <c:overlay val="0"/>
        </c:title>
        <c:numFmt formatCode="#,##0.0" sourceLinked="1"/>
        <c:majorTickMark val="none"/>
        <c:minorTickMark val="none"/>
        <c:tickLblPos val="nextTo"/>
        <c:spPr>
          <a:ln w="1905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da-DK"/>
          </a:p>
        </c:txPr>
        <c:crossAx val="96724096"/>
        <c:crosses val="autoZero"/>
        <c:crossBetween val="midCat"/>
      </c:valAx>
      <c:valAx>
        <c:axId val="96724096"/>
        <c:scaling>
          <c:orientation val="minMax"/>
          <c:max val="2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Sin</a:t>
                </a:r>
              </a:p>
            </c:rich>
          </c:tx>
          <c:layout/>
          <c:overlay val="0"/>
        </c:title>
        <c:numFmt formatCode="#,##0.0" sourceLinked="1"/>
        <c:majorTickMark val="none"/>
        <c:minorTickMark val="none"/>
        <c:tickLblPos val="nextTo"/>
        <c:spPr>
          <a:ln w="2540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da-DK"/>
          </a:p>
        </c:txPr>
        <c:crossAx val="96717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6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r>
              <a:rPr lang="en-US" sz="1600"/>
              <a:t>Radius GL</a:t>
            </a:r>
          </a:p>
        </c:rich>
      </c:tx>
      <c:layout>
        <c:manualLayout>
          <c:xMode val="edge"/>
          <c:yMode val="edge"/>
          <c:x val="0.22108333333333333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8723451870500127"/>
          <c:y val="5.2474647270454408E-2"/>
          <c:w val="0.7404643480871258"/>
          <c:h val="0.8021864545058744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noFill/>
            </c:spPr>
          </c:marker>
          <c:xVal>
            <c:numRef>
              <c:f>'Halichoerus grypus'!$BC$5:$BC$17</c:f>
              <c:numCache>
                <c:formatCode>#,##0.0</c:formatCode>
                <c:ptCount val="13"/>
                <c:pt idx="0">
                  <c:v>143.03</c:v>
                </c:pt>
                <c:pt idx="1">
                  <c:v>113.45333333333333</c:v>
                </c:pt>
                <c:pt idx="2">
                  <c:v>144.72333333333333</c:v>
                </c:pt>
                <c:pt idx="3">
                  <c:v>137.50666666666666</c:v>
                </c:pt>
                <c:pt idx="4">
                  <c:v>152.95666666666668</c:v>
                </c:pt>
                <c:pt idx="5">
                  <c:v>121.69</c:v>
                </c:pt>
                <c:pt idx="6">
                  <c:v>128.76666666666668</c:v>
                </c:pt>
                <c:pt idx="7">
                  <c:v>145.31</c:v>
                </c:pt>
                <c:pt idx="8">
                  <c:v>133.24</c:v>
                </c:pt>
                <c:pt idx="9">
                  <c:v>146.10333333333335</c:v>
                </c:pt>
                <c:pt idx="10">
                  <c:v>58.27</c:v>
                </c:pt>
                <c:pt idx="11">
                  <c:v>66.406666666666666</c:v>
                </c:pt>
                <c:pt idx="12">
                  <c:v>140.26999999999998</c:v>
                </c:pt>
              </c:numCache>
            </c:numRef>
          </c:xVal>
          <c:yVal>
            <c:numRef>
              <c:f>'Halichoerus grypus'!$AU$5:$AU$17</c:f>
              <c:numCache>
                <c:formatCode>#,##0.0</c:formatCode>
                <c:ptCount val="13"/>
                <c:pt idx="0">
                  <c:v>142.4</c:v>
                </c:pt>
                <c:pt idx="1">
                  <c:v>111.87666666666667</c:v>
                </c:pt>
                <c:pt idx="2">
                  <c:v>143.02666666666664</c:v>
                </c:pt>
                <c:pt idx="3">
                  <c:v>136.17333333333332</c:v>
                </c:pt>
                <c:pt idx="4">
                  <c:v>155.49333333333334</c:v>
                </c:pt>
                <c:pt idx="5">
                  <c:v>121.60000000000001</c:v>
                </c:pt>
                <c:pt idx="6">
                  <c:v>129.73000000000002</c:v>
                </c:pt>
                <c:pt idx="7">
                  <c:v>146.22666666666669</c:v>
                </c:pt>
                <c:pt idx="8">
                  <c:v>132.16</c:v>
                </c:pt>
                <c:pt idx="9">
                  <c:v>145.94999999999999</c:v>
                </c:pt>
                <c:pt idx="10">
                  <c:v>57.786666666666669</c:v>
                </c:pt>
                <c:pt idx="11">
                  <c:v>66.02</c:v>
                </c:pt>
                <c:pt idx="12">
                  <c:v>139.45666666666668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'Halichoerus grypus'!$D$52:$D$53</c:f>
              <c:numCache>
                <c:formatCode>General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xVal>
          <c:yVal>
            <c:numRef>
              <c:f>'Halichoerus grypus'!$E$52:$E$53</c:f>
              <c:numCache>
                <c:formatCode>General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27008"/>
        <c:axId val="100037376"/>
      </c:scatterChart>
      <c:valAx>
        <c:axId val="100027008"/>
        <c:scaling>
          <c:orientation val="minMax"/>
          <c:max val="200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Dex</a:t>
                </a:r>
              </a:p>
            </c:rich>
          </c:tx>
          <c:layout/>
          <c:overlay val="0"/>
        </c:title>
        <c:numFmt formatCode="#,##0.0" sourceLinked="1"/>
        <c:majorTickMark val="none"/>
        <c:minorTickMark val="none"/>
        <c:tickLblPos val="nextTo"/>
        <c:spPr>
          <a:ln w="1905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da-DK"/>
          </a:p>
        </c:txPr>
        <c:crossAx val="100037376"/>
        <c:crosses val="autoZero"/>
        <c:crossBetween val="midCat"/>
      </c:valAx>
      <c:valAx>
        <c:axId val="100037376"/>
        <c:scaling>
          <c:orientation val="minMax"/>
          <c:max val="2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Sin</a:t>
                </a:r>
              </a:p>
            </c:rich>
          </c:tx>
          <c:layout/>
          <c:overlay val="0"/>
        </c:title>
        <c:numFmt formatCode="#,##0.0" sourceLinked="1"/>
        <c:majorTickMark val="none"/>
        <c:minorTickMark val="none"/>
        <c:tickLblPos val="nextTo"/>
        <c:spPr>
          <a:ln w="2540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da-DK"/>
          </a:p>
        </c:txPr>
        <c:crossAx val="100027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6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r>
              <a:rPr lang="en-US" sz="1600"/>
              <a:t>Ulna GL</a:t>
            </a:r>
          </a:p>
        </c:rich>
      </c:tx>
      <c:layout>
        <c:manualLayout>
          <c:xMode val="edge"/>
          <c:yMode val="edge"/>
          <c:x val="0.22108333333333333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8723451870500127"/>
          <c:y val="5.2474647270454408E-2"/>
          <c:w val="0.7404643480871258"/>
          <c:h val="0.8021864545058744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noFill/>
            </c:spPr>
          </c:marker>
          <c:xVal>
            <c:numRef>
              <c:f>'Halichoerus grypus'!$BS$5:$BS$17</c:f>
              <c:numCache>
                <c:formatCode>#,##0.0</c:formatCode>
                <c:ptCount val="13"/>
                <c:pt idx="0">
                  <c:v>181.87333333333333</c:v>
                </c:pt>
                <c:pt idx="1">
                  <c:v>142.06666666666669</c:v>
                </c:pt>
                <c:pt idx="2">
                  <c:v>186.29666666666671</c:v>
                </c:pt>
                <c:pt idx="3">
                  <c:v>175.78333333333333</c:v>
                </c:pt>
                <c:pt idx="4">
                  <c:v>190.57333333333335</c:v>
                </c:pt>
                <c:pt idx="5">
                  <c:v>149.12333333333333</c:v>
                </c:pt>
                <c:pt idx="6">
                  <c:v>157.93</c:v>
                </c:pt>
                <c:pt idx="7">
                  <c:v>179.03666666666666</c:v>
                </c:pt>
                <c:pt idx="8">
                  <c:v>166.46666666666667</c:v>
                </c:pt>
                <c:pt idx="9">
                  <c:v>188.47666666666669</c:v>
                </c:pt>
                <c:pt idx="10">
                  <c:v>72.233333333333334</c:v>
                </c:pt>
                <c:pt idx="11">
                  <c:v>83.416666666666671</c:v>
                </c:pt>
                <c:pt idx="12">
                  <c:v>171.4</c:v>
                </c:pt>
              </c:numCache>
            </c:numRef>
          </c:xVal>
          <c:yVal>
            <c:numRef>
              <c:f>'Halichoerus grypus'!$BK$5:$BK$17</c:f>
              <c:numCache>
                <c:formatCode>#,##0.0</c:formatCode>
                <c:ptCount val="13"/>
                <c:pt idx="0">
                  <c:v>181.28</c:v>
                </c:pt>
                <c:pt idx="1">
                  <c:v>141.02666666666667</c:v>
                </c:pt>
                <c:pt idx="2">
                  <c:v>183.37</c:v>
                </c:pt>
                <c:pt idx="3">
                  <c:v>176.07666666666668</c:v>
                </c:pt>
                <c:pt idx="4">
                  <c:v>191.81333333333336</c:v>
                </c:pt>
                <c:pt idx="5">
                  <c:v>150.36000000000001</c:v>
                </c:pt>
                <c:pt idx="6">
                  <c:v>157.74333333333334</c:v>
                </c:pt>
                <c:pt idx="7">
                  <c:v>180.09666666666666</c:v>
                </c:pt>
                <c:pt idx="8">
                  <c:v>164.24</c:v>
                </c:pt>
                <c:pt idx="9">
                  <c:v>188.02333333333334</c:v>
                </c:pt>
                <c:pt idx="10">
                  <c:v>71.923333333333346</c:v>
                </c:pt>
                <c:pt idx="11">
                  <c:v>83.223333333333343</c:v>
                </c:pt>
                <c:pt idx="12">
                  <c:v>170.78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'Halichoerus grypus'!$D$52:$D$53</c:f>
              <c:numCache>
                <c:formatCode>General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xVal>
          <c:yVal>
            <c:numRef>
              <c:f>'Halichoerus grypus'!$E$52:$E$53</c:f>
              <c:numCache>
                <c:formatCode>General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26080"/>
        <c:axId val="98128256"/>
      </c:scatterChart>
      <c:valAx>
        <c:axId val="98126080"/>
        <c:scaling>
          <c:orientation val="minMax"/>
          <c:max val="200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Dex</a:t>
                </a:r>
              </a:p>
            </c:rich>
          </c:tx>
          <c:layout/>
          <c:overlay val="0"/>
        </c:title>
        <c:numFmt formatCode="#,##0.0" sourceLinked="1"/>
        <c:majorTickMark val="none"/>
        <c:minorTickMark val="none"/>
        <c:tickLblPos val="nextTo"/>
        <c:spPr>
          <a:ln w="1905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da-DK"/>
          </a:p>
        </c:txPr>
        <c:crossAx val="98128256"/>
        <c:crosses val="autoZero"/>
        <c:crossBetween val="midCat"/>
      </c:valAx>
      <c:valAx>
        <c:axId val="98128256"/>
        <c:scaling>
          <c:orientation val="minMax"/>
          <c:max val="2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Sin</a:t>
                </a:r>
              </a:p>
            </c:rich>
          </c:tx>
          <c:layout/>
          <c:overlay val="0"/>
        </c:title>
        <c:numFmt formatCode="#,##0.0" sourceLinked="1"/>
        <c:majorTickMark val="none"/>
        <c:minorTickMark val="none"/>
        <c:tickLblPos val="nextTo"/>
        <c:spPr>
          <a:ln w="2540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da-DK"/>
          </a:p>
        </c:txPr>
        <c:crossAx val="98126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6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r>
              <a:rPr lang="en-US" sz="1600"/>
              <a:t>Scapula GLP</a:t>
            </a:r>
          </a:p>
        </c:rich>
      </c:tx>
      <c:layout>
        <c:manualLayout>
          <c:xMode val="edge"/>
          <c:yMode val="edge"/>
          <c:x val="0.22108333333333333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8723451870500127"/>
          <c:y val="5.2474647270454408E-2"/>
          <c:w val="0.7404643480871258"/>
          <c:h val="0.8021864545058744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noFill/>
            </c:spPr>
          </c:marker>
          <c:xVal>
            <c:numRef>
              <c:f>'Halichoerus grypus'!$W$5:$W$17</c:f>
              <c:numCache>
                <c:formatCode>#,##0.0</c:formatCode>
                <c:ptCount val="13"/>
                <c:pt idx="0">
                  <c:v>46.173333333333339</c:v>
                </c:pt>
                <c:pt idx="1">
                  <c:v>41.496666666666663</c:v>
                </c:pt>
                <c:pt idx="2">
                  <c:v>42.876666666666665</c:v>
                </c:pt>
                <c:pt idx="3">
                  <c:v>45.456666666666671</c:v>
                </c:pt>
                <c:pt idx="4">
                  <c:v>47.576666666666661</c:v>
                </c:pt>
                <c:pt idx="5">
                  <c:v>40.630000000000003</c:v>
                </c:pt>
                <c:pt idx="6">
                  <c:v>40.013333333333328</c:v>
                </c:pt>
                <c:pt idx="7">
                  <c:v>45.51</c:v>
                </c:pt>
                <c:pt idx="8">
                  <c:v>41.906666666666666</c:v>
                </c:pt>
                <c:pt idx="9">
                  <c:v>48.826666666666661</c:v>
                </c:pt>
                <c:pt idx="10">
                  <c:v>21.066666666666666</c:v>
                </c:pt>
                <c:pt idx="11">
                  <c:v>25.650000000000002</c:v>
                </c:pt>
                <c:pt idx="12">
                  <c:v>46.913333333333334</c:v>
                </c:pt>
              </c:numCache>
            </c:numRef>
          </c:xVal>
          <c:yVal>
            <c:numRef>
              <c:f>'Halichoerus grypus'!$K$5:$K$17</c:f>
              <c:numCache>
                <c:formatCode>#,##0.0</c:formatCode>
                <c:ptCount val="13"/>
                <c:pt idx="0">
                  <c:v>46.333333333333336</c:v>
                </c:pt>
                <c:pt idx="1">
                  <c:v>41.5</c:v>
                </c:pt>
                <c:pt idx="2">
                  <c:v>43.393333333333338</c:v>
                </c:pt>
                <c:pt idx="3">
                  <c:v>45.083333333333336</c:v>
                </c:pt>
                <c:pt idx="4">
                  <c:v>48.77</c:v>
                </c:pt>
                <c:pt idx="5">
                  <c:v>40.843333333333334</c:v>
                </c:pt>
                <c:pt idx="6">
                  <c:v>40.256666666666668</c:v>
                </c:pt>
                <c:pt idx="7">
                  <c:v>49.396666666666668</c:v>
                </c:pt>
                <c:pt idx="8">
                  <c:v>42.643333333333331</c:v>
                </c:pt>
                <c:pt idx="9">
                  <c:v>47.75</c:v>
                </c:pt>
                <c:pt idx="10">
                  <c:v>21.216666666666665</c:v>
                </c:pt>
                <c:pt idx="11">
                  <c:v>26.433333333333337</c:v>
                </c:pt>
                <c:pt idx="12">
                  <c:v>47.566666666666663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'Halichoerus grypus'!$D$52:$D$53</c:f>
              <c:numCache>
                <c:formatCode>General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xVal>
          <c:yVal>
            <c:numRef>
              <c:f>'Halichoerus grypus'!$E$52:$E$53</c:f>
              <c:numCache>
                <c:formatCode>General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66656"/>
        <c:axId val="100335616"/>
      </c:scatterChart>
      <c:valAx>
        <c:axId val="98166656"/>
        <c:scaling>
          <c:orientation val="minMax"/>
          <c:max val="50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Dex</a:t>
                </a:r>
              </a:p>
            </c:rich>
          </c:tx>
          <c:layout/>
          <c:overlay val="0"/>
        </c:title>
        <c:numFmt formatCode="#,##0.0" sourceLinked="1"/>
        <c:majorTickMark val="none"/>
        <c:minorTickMark val="none"/>
        <c:tickLblPos val="nextTo"/>
        <c:spPr>
          <a:ln w="1905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da-DK"/>
          </a:p>
        </c:txPr>
        <c:crossAx val="100335616"/>
        <c:crosses val="autoZero"/>
        <c:crossBetween val="midCat"/>
      </c:valAx>
      <c:valAx>
        <c:axId val="100335616"/>
        <c:scaling>
          <c:orientation val="minMax"/>
          <c:max val="5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Sin</a:t>
                </a:r>
              </a:p>
            </c:rich>
          </c:tx>
          <c:layout/>
          <c:overlay val="0"/>
        </c:title>
        <c:numFmt formatCode="#,##0.0" sourceLinked="1"/>
        <c:majorTickMark val="none"/>
        <c:minorTickMark val="none"/>
        <c:tickLblPos val="nextTo"/>
        <c:spPr>
          <a:ln w="2540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da-DK"/>
          </a:p>
        </c:txPr>
        <c:crossAx val="98166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6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r>
              <a:rPr lang="en-US" sz="1600"/>
              <a:t>Scapula GLM</a:t>
            </a:r>
          </a:p>
        </c:rich>
      </c:tx>
      <c:layout>
        <c:manualLayout>
          <c:xMode val="edge"/>
          <c:yMode val="edge"/>
          <c:x val="0.22108333333333333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8723451870500127"/>
          <c:y val="5.2474647270454408E-2"/>
          <c:w val="0.7404643480871258"/>
          <c:h val="0.8021864545058744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noFill/>
            </c:spPr>
          </c:marker>
          <c:xVal>
            <c:numRef>
              <c:f>'Halichoerus grypus'!$AA$5:$AA$17</c:f>
              <c:numCache>
                <c:formatCode>#,##0.0</c:formatCode>
                <c:ptCount val="13"/>
                <c:pt idx="0">
                  <c:v>125.16333333333334</c:v>
                </c:pt>
                <c:pt idx="1">
                  <c:v>103.50333333333333</c:v>
                </c:pt>
                <c:pt idx="2">
                  <c:v>115.75</c:v>
                </c:pt>
                <c:pt idx="3">
                  <c:v>126.17333333333333</c:v>
                </c:pt>
                <c:pt idx="4">
                  <c:v>126.43333333333334</c:v>
                </c:pt>
                <c:pt idx="5">
                  <c:v>99.240000000000009</c:v>
                </c:pt>
                <c:pt idx="6">
                  <c:v>93.866666666666674</c:v>
                </c:pt>
                <c:pt idx="7">
                  <c:v>119.01333333333334</c:v>
                </c:pt>
                <c:pt idx="8">
                  <c:v>107.04333333333334</c:v>
                </c:pt>
                <c:pt idx="9">
                  <c:v>139.21333333333334</c:v>
                </c:pt>
                <c:pt idx="10">
                  <c:v>37.059999999999995</c:v>
                </c:pt>
                <c:pt idx="11">
                  <c:v>47.986666666666657</c:v>
                </c:pt>
                <c:pt idx="12">
                  <c:v>121.11333333333334</c:v>
                </c:pt>
              </c:numCache>
            </c:numRef>
          </c:xVal>
          <c:yVal>
            <c:numRef>
              <c:f>'Halichoerus grypus'!$O$5:$O$17</c:f>
              <c:numCache>
                <c:formatCode>#,##0.0</c:formatCode>
                <c:ptCount val="13"/>
                <c:pt idx="0">
                  <c:v>121.11000000000001</c:v>
                </c:pt>
                <c:pt idx="1">
                  <c:v>103.17999999999999</c:v>
                </c:pt>
                <c:pt idx="2">
                  <c:v>115.05999999999999</c:v>
                </c:pt>
                <c:pt idx="3">
                  <c:v>124.15333333333332</c:v>
                </c:pt>
                <c:pt idx="4">
                  <c:v>124.41666666666667</c:v>
                </c:pt>
                <c:pt idx="5">
                  <c:v>98.736666666666665</c:v>
                </c:pt>
                <c:pt idx="6">
                  <c:v>94.456666666666663</c:v>
                </c:pt>
                <c:pt idx="7">
                  <c:v>113.87333333333333</c:v>
                </c:pt>
                <c:pt idx="8">
                  <c:v>105.31</c:v>
                </c:pt>
                <c:pt idx="9">
                  <c:v>135.31666666666666</c:v>
                </c:pt>
                <c:pt idx="10">
                  <c:v>36.89</c:v>
                </c:pt>
                <c:pt idx="11">
                  <c:v>47.813333333333333</c:v>
                </c:pt>
                <c:pt idx="12">
                  <c:v>117.89333333333333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'Halichoerus grypus'!$D$52:$D$53</c:f>
              <c:numCache>
                <c:formatCode>General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xVal>
          <c:yVal>
            <c:numRef>
              <c:f>'Halichoerus grypus'!$E$52:$E$53</c:f>
              <c:numCache>
                <c:formatCode>General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86304"/>
        <c:axId val="100388224"/>
      </c:scatterChart>
      <c:valAx>
        <c:axId val="100386304"/>
        <c:scaling>
          <c:orientation val="minMax"/>
          <c:max val="150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Dex</a:t>
                </a:r>
              </a:p>
            </c:rich>
          </c:tx>
          <c:layout/>
          <c:overlay val="0"/>
        </c:title>
        <c:numFmt formatCode="#,##0.0" sourceLinked="1"/>
        <c:majorTickMark val="none"/>
        <c:minorTickMark val="none"/>
        <c:tickLblPos val="nextTo"/>
        <c:spPr>
          <a:ln w="1905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da-DK"/>
          </a:p>
        </c:txPr>
        <c:crossAx val="100388224"/>
        <c:crosses val="autoZero"/>
        <c:crossBetween val="midCat"/>
      </c:valAx>
      <c:valAx>
        <c:axId val="100388224"/>
        <c:scaling>
          <c:orientation val="minMax"/>
          <c:max val="15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Sin</a:t>
                </a:r>
              </a:p>
            </c:rich>
          </c:tx>
          <c:layout/>
          <c:overlay val="0"/>
        </c:title>
        <c:numFmt formatCode="#,##0.0" sourceLinked="1"/>
        <c:majorTickMark val="none"/>
        <c:minorTickMark val="none"/>
        <c:tickLblPos val="nextTo"/>
        <c:spPr>
          <a:ln w="2540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da-DK"/>
          </a:p>
        </c:txPr>
        <c:crossAx val="100386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6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r>
              <a:rPr lang="en-US" sz="1600"/>
              <a:t>Humerus SDB</a:t>
            </a:r>
          </a:p>
        </c:rich>
      </c:tx>
      <c:layout>
        <c:manualLayout>
          <c:xMode val="edge"/>
          <c:yMode val="edge"/>
          <c:x val="0.22108333333333333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8723451870500127"/>
          <c:y val="5.2474647270454408E-2"/>
          <c:w val="0.7404643480871258"/>
          <c:h val="0.8021864545058744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noFill/>
            </c:spPr>
          </c:marker>
          <c:xVal>
            <c:numRef>
              <c:f>'Halichoerus grypus'!$AQ$5:$AQ$17</c:f>
              <c:numCache>
                <c:formatCode>#,##0.0</c:formatCode>
                <c:ptCount val="13"/>
                <c:pt idx="0">
                  <c:v>20.723333333333333</c:v>
                </c:pt>
                <c:pt idx="1">
                  <c:v>17.193333333333332</c:v>
                </c:pt>
                <c:pt idx="2">
                  <c:v>21.056666666666668</c:v>
                </c:pt>
                <c:pt idx="3">
                  <c:v>21.32</c:v>
                </c:pt>
                <c:pt idx="4">
                  <c:v>18.493333333333336</c:v>
                </c:pt>
                <c:pt idx="5">
                  <c:v>17.309999999999999</c:v>
                </c:pt>
                <c:pt idx="6">
                  <c:v>16.966666666666665</c:v>
                </c:pt>
                <c:pt idx="7">
                  <c:v>20.806666666666668</c:v>
                </c:pt>
                <c:pt idx="8">
                  <c:v>19.059999999999999</c:v>
                </c:pt>
                <c:pt idx="9">
                  <c:v>22.896666666666665</c:v>
                </c:pt>
                <c:pt idx="10">
                  <c:v>8.7700000000000014</c:v>
                </c:pt>
                <c:pt idx="11">
                  <c:v>11.866666666666667</c:v>
                </c:pt>
                <c:pt idx="12">
                  <c:v>19.946666666666669</c:v>
                </c:pt>
              </c:numCache>
            </c:numRef>
          </c:xVal>
          <c:yVal>
            <c:numRef>
              <c:f>'Halichoerus grypus'!$AI$5:$AI$17</c:f>
              <c:numCache>
                <c:formatCode>#,##0.0</c:formatCode>
                <c:ptCount val="13"/>
                <c:pt idx="0">
                  <c:v>21.66</c:v>
                </c:pt>
                <c:pt idx="1">
                  <c:v>16.962222222222223</c:v>
                </c:pt>
                <c:pt idx="2">
                  <c:v>22.176666666666666</c:v>
                </c:pt>
                <c:pt idx="3">
                  <c:v>21.62</c:v>
                </c:pt>
                <c:pt idx="4">
                  <c:v>18.556666666666668</c:v>
                </c:pt>
                <c:pt idx="5">
                  <c:v>18.2</c:v>
                </c:pt>
                <c:pt idx="6">
                  <c:v>16.196666666666669</c:v>
                </c:pt>
                <c:pt idx="7">
                  <c:v>19.783333333333331</c:v>
                </c:pt>
                <c:pt idx="8">
                  <c:v>19.010000000000002</c:v>
                </c:pt>
                <c:pt idx="9">
                  <c:v>23.986666666666668</c:v>
                </c:pt>
                <c:pt idx="10">
                  <c:v>9.0433333333333348</c:v>
                </c:pt>
                <c:pt idx="11">
                  <c:v>11.61</c:v>
                </c:pt>
                <c:pt idx="12">
                  <c:v>20.026666666666667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'Halichoerus grypus'!$D$52:$D$53</c:f>
              <c:numCache>
                <c:formatCode>General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xVal>
          <c:yVal>
            <c:numRef>
              <c:f>'Halichoerus grypus'!$E$52:$E$53</c:f>
              <c:numCache>
                <c:formatCode>General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48608"/>
        <c:axId val="102550528"/>
      </c:scatterChart>
      <c:valAx>
        <c:axId val="102548608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Dex</a:t>
                </a:r>
              </a:p>
            </c:rich>
          </c:tx>
          <c:layout/>
          <c:overlay val="0"/>
        </c:title>
        <c:numFmt formatCode="#,##0.0" sourceLinked="1"/>
        <c:majorTickMark val="none"/>
        <c:minorTickMark val="none"/>
        <c:tickLblPos val="nextTo"/>
        <c:spPr>
          <a:ln w="1905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da-DK"/>
          </a:p>
        </c:txPr>
        <c:crossAx val="102550528"/>
        <c:crosses val="autoZero"/>
        <c:crossBetween val="midCat"/>
      </c:valAx>
      <c:valAx>
        <c:axId val="102550528"/>
        <c:scaling>
          <c:orientation val="minMax"/>
          <c:max val="3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Sin</a:t>
                </a:r>
              </a:p>
            </c:rich>
          </c:tx>
          <c:layout/>
          <c:overlay val="0"/>
        </c:title>
        <c:numFmt formatCode="#,##0.0" sourceLinked="1"/>
        <c:majorTickMark val="none"/>
        <c:minorTickMark val="none"/>
        <c:tickLblPos val="nextTo"/>
        <c:spPr>
          <a:ln w="2540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da-DK"/>
          </a:p>
        </c:txPr>
        <c:crossAx val="102548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6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r>
              <a:rPr lang="en-US" sz="1600"/>
              <a:t>Radius SDB</a:t>
            </a:r>
          </a:p>
        </c:rich>
      </c:tx>
      <c:layout>
        <c:manualLayout>
          <c:xMode val="edge"/>
          <c:yMode val="edge"/>
          <c:x val="0.22108333333333333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8723451870500127"/>
          <c:y val="5.2474647270454408E-2"/>
          <c:w val="0.7404643480871258"/>
          <c:h val="0.8021864545058744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noFill/>
            </c:spPr>
          </c:marker>
          <c:xVal>
            <c:numRef>
              <c:f>'Halichoerus grypus'!$BG$5:$BG$17</c:f>
              <c:numCache>
                <c:formatCode>#,##0.0</c:formatCode>
                <c:ptCount val="13"/>
                <c:pt idx="0">
                  <c:v>11.450000000000001</c:v>
                </c:pt>
                <c:pt idx="1">
                  <c:v>10.71</c:v>
                </c:pt>
                <c:pt idx="2">
                  <c:v>11.04</c:v>
                </c:pt>
                <c:pt idx="3">
                  <c:v>13.573333333333332</c:v>
                </c:pt>
                <c:pt idx="4">
                  <c:v>9.77</c:v>
                </c:pt>
                <c:pt idx="5">
                  <c:v>10.136666666666668</c:v>
                </c:pt>
                <c:pt idx="6">
                  <c:v>8.7366666666666664</c:v>
                </c:pt>
                <c:pt idx="7">
                  <c:v>12.106666666666667</c:v>
                </c:pt>
                <c:pt idx="8">
                  <c:v>12.22</c:v>
                </c:pt>
                <c:pt idx="9">
                  <c:v>13.89</c:v>
                </c:pt>
                <c:pt idx="10">
                  <c:v>5.3833333333333329</c:v>
                </c:pt>
                <c:pt idx="11">
                  <c:v>7.5566666666666658</c:v>
                </c:pt>
                <c:pt idx="12">
                  <c:v>12.176666666666668</c:v>
                </c:pt>
              </c:numCache>
            </c:numRef>
          </c:xVal>
          <c:yVal>
            <c:numRef>
              <c:f>'Halichoerus grypus'!$AY$5:$AY$17</c:f>
              <c:numCache>
                <c:formatCode>#,##0.0</c:formatCode>
                <c:ptCount val="13"/>
                <c:pt idx="0">
                  <c:v>11.263333333333334</c:v>
                </c:pt>
                <c:pt idx="1">
                  <c:v>11.036666666666667</c:v>
                </c:pt>
                <c:pt idx="2">
                  <c:v>11.096666666666666</c:v>
                </c:pt>
                <c:pt idx="3">
                  <c:v>13.189999999999998</c:v>
                </c:pt>
                <c:pt idx="4">
                  <c:v>9.8133333333333326</c:v>
                </c:pt>
                <c:pt idx="5">
                  <c:v>10.33</c:v>
                </c:pt>
                <c:pt idx="6">
                  <c:v>8.6766666666666676</c:v>
                </c:pt>
                <c:pt idx="7">
                  <c:v>11.106666666666667</c:v>
                </c:pt>
                <c:pt idx="8">
                  <c:v>12.1</c:v>
                </c:pt>
                <c:pt idx="9">
                  <c:v>14.1</c:v>
                </c:pt>
                <c:pt idx="10">
                  <c:v>5.19</c:v>
                </c:pt>
                <c:pt idx="11">
                  <c:v>7.5166666666666657</c:v>
                </c:pt>
                <c:pt idx="12">
                  <c:v>12.113333333333332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'Halichoerus grypus'!$D$52:$D$53</c:f>
              <c:numCache>
                <c:formatCode>General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xVal>
          <c:yVal>
            <c:numRef>
              <c:f>'Halichoerus grypus'!$E$52:$E$53</c:f>
              <c:numCache>
                <c:formatCode>General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83104"/>
        <c:axId val="103185024"/>
      </c:scatterChart>
      <c:valAx>
        <c:axId val="103183104"/>
        <c:scaling>
          <c:orientation val="minMax"/>
          <c:max val="20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Dex</a:t>
                </a:r>
              </a:p>
            </c:rich>
          </c:tx>
          <c:layout/>
          <c:overlay val="0"/>
        </c:title>
        <c:numFmt formatCode="#,##0.0" sourceLinked="1"/>
        <c:majorTickMark val="none"/>
        <c:minorTickMark val="none"/>
        <c:tickLblPos val="nextTo"/>
        <c:spPr>
          <a:ln w="1905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da-DK"/>
          </a:p>
        </c:txPr>
        <c:crossAx val="103185024"/>
        <c:crosses val="autoZero"/>
        <c:crossBetween val="midCat"/>
      </c:valAx>
      <c:valAx>
        <c:axId val="103185024"/>
        <c:scaling>
          <c:orientation val="minMax"/>
          <c:max val="2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Sin</a:t>
                </a:r>
              </a:p>
            </c:rich>
          </c:tx>
          <c:layout/>
          <c:overlay val="0"/>
        </c:title>
        <c:numFmt formatCode="#,##0.0" sourceLinked="1"/>
        <c:majorTickMark val="none"/>
        <c:minorTickMark val="none"/>
        <c:tickLblPos val="nextTo"/>
        <c:spPr>
          <a:ln w="2540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da-DK"/>
          </a:p>
        </c:txPr>
        <c:crossAx val="103183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6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r>
              <a:rPr lang="en-US" sz="1600"/>
              <a:t>Ulna SDB</a:t>
            </a:r>
          </a:p>
        </c:rich>
      </c:tx>
      <c:layout>
        <c:manualLayout>
          <c:xMode val="edge"/>
          <c:yMode val="edge"/>
          <c:x val="0.22108333333333333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8723451870500127"/>
          <c:y val="5.2474647270454408E-2"/>
          <c:w val="0.7404643480871258"/>
          <c:h val="0.8021864545058744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noFill/>
            </c:spPr>
          </c:marker>
          <c:xVal>
            <c:numRef>
              <c:f>'Halichoerus grypus'!$BW$5:$BW$17</c:f>
              <c:numCache>
                <c:formatCode>#,##0.0</c:formatCode>
                <c:ptCount val="13"/>
                <c:pt idx="0">
                  <c:v>11.83</c:v>
                </c:pt>
                <c:pt idx="1">
                  <c:v>9.8199999999999985</c:v>
                </c:pt>
                <c:pt idx="2">
                  <c:v>11.76</c:v>
                </c:pt>
                <c:pt idx="3">
                  <c:v>11.39</c:v>
                </c:pt>
                <c:pt idx="4">
                  <c:v>13.616666666666667</c:v>
                </c:pt>
                <c:pt idx="5">
                  <c:v>8.64</c:v>
                </c:pt>
                <c:pt idx="6">
                  <c:v>11.700000000000001</c:v>
                </c:pt>
                <c:pt idx="7">
                  <c:v>11.89</c:v>
                </c:pt>
                <c:pt idx="8">
                  <c:v>12.29</c:v>
                </c:pt>
                <c:pt idx="9">
                  <c:v>15.200000000000001</c:v>
                </c:pt>
                <c:pt idx="10">
                  <c:v>5.9899999999999993</c:v>
                </c:pt>
                <c:pt idx="11">
                  <c:v>7.2166666666666659</c:v>
                </c:pt>
                <c:pt idx="12">
                  <c:v>12.036666666666667</c:v>
                </c:pt>
              </c:numCache>
            </c:numRef>
          </c:xVal>
          <c:yVal>
            <c:numRef>
              <c:f>'Halichoerus grypus'!$BO$5:$BO$17</c:f>
              <c:numCache>
                <c:formatCode>#,##0.0</c:formatCode>
                <c:ptCount val="13"/>
                <c:pt idx="0">
                  <c:v>12.203333333333333</c:v>
                </c:pt>
                <c:pt idx="1">
                  <c:v>9.8966666666666665</c:v>
                </c:pt>
                <c:pt idx="2">
                  <c:v>11.396666666666667</c:v>
                </c:pt>
                <c:pt idx="3">
                  <c:v>11.616666666666667</c:v>
                </c:pt>
                <c:pt idx="4">
                  <c:v>12.753333333333332</c:v>
                </c:pt>
                <c:pt idx="5">
                  <c:v>9.4</c:v>
                </c:pt>
                <c:pt idx="6">
                  <c:v>11.08</c:v>
                </c:pt>
                <c:pt idx="7">
                  <c:v>11.886666666666665</c:v>
                </c:pt>
                <c:pt idx="8">
                  <c:v>11.703333333333333</c:v>
                </c:pt>
                <c:pt idx="9">
                  <c:v>15.023333333333333</c:v>
                </c:pt>
                <c:pt idx="10">
                  <c:v>5.6466666666666674</c:v>
                </c:pt>
                <c:pt idx="11">
                  <c:v>7.3633333333333333</c:v>
                </c:pt>
                <c:pt idx="12">
                  <c:v>12.393333333333333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'Halichoerus grypus'!$D$52:$D$53</c:f>
              <c:numCache>
                <c:formatCode>General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xVal>
          <c:yVal>
            <c:numRef>
              <c:f>'Halichoerus grypus'!$E$52:$E$53</c:f>
              <c:numCache>
                <c:formatCode>General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31872"/>
        <c:axId val="103233792"/>
      </c:scatterChart>
      <c:valAx>
        <c:axId val="103231872"/>
        <c:scaling>
          <c:orientation val="minMax"/>
          <c:max val="20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Dex</a:t>
                </a:r>
              </a:p>
            </c:rich>
          </c:tx>
          <c:layout/>
          <c:overlay val="0"/>
        </c:title>
        <c:numFmt formatCode="#,##0.0" sourceLinked="1"/>
        <c:majorTickMark val="none"/>
        <c:minorTickMark val="none"/>
        <c:tickLblPos val="nextTo"/>
        <c:spPr>
          <a:ln w="1905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da-DK"/>
          </a:p>
        </c:txPr>
        <c:crossAx val="103233792"/>
        <c:crosses val="autoZero"/>
        <c:crossBetween val="midCat"/>
      </c:valAx>
      <c:valAx>
        <c:axId val="103233792"/>
        <c:scaling>
          <c:orientation val="minMax"/>
          <c:max val="2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Sin</a:t>
                </a:r>
              </a:p>
            </c:rich>
          </c:tx>
          <c:layout/>
          <c:overlay val="0"/>
        </c:title>
        <c:numFmt formatCode="#,##0.0" sourceLinked="1"/>
        <c:majorTickMark val="none"/>
        <c:minorTickMark val="none"/>
        <c:tickLblPos val="nextTo"/>
        <c:spPr>
          <a:ln w="2540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da-DK"/>
          </a:p>
        </c:txPr>
        <c:crossAx val="103231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6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r>
              <a:rPr lang="en-US" sz="1600"/>
              <a:t>Scapula DHA</a:t>
            </a:r>
          </a:p>
        </c:rich>
      </c:tx>
      <c:layout>
        <c:manualLayout>
          <c:xMode val="edge"/>
          <c:yMode val="edge"/>
          <c:x val="0.22108333333333333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8723451870500127"/>
          <c:y val="5.2474647270454408E-2"/>
          <c:w val="0.7404643480871258"/>
          <c:h val="0.8021864545058744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noFill/>
            </c:spPr>
          </c:marker>
          <c:xVal>
            <c:numRef>
              <c:f>'Phoca hispida'!$S$5:$S$25</c:f>
              <c:numCache>
                <c:formatCode>#,##0.0</c:formatCode>
                <c:ptCount val="21"/>
                <c:pt idx="0">
                  <c:v>117.45333333333333</c:v>
                </c:pt>
                <c:pt idx="1">
                  <c:v>94.023333333333326</c:v>
                </c:pt>
                <c:pt idx="2">
                  <c:v>91.133333333333326</c:v>
                </c:pt>
                <c:pt idx="3">
                  <c:v>126.32</c:v>
                </c:pt>
                <c:pt idx="4">
                  <c:v>97.506666666666661</c:v>
                </c:pt>
                <c:pt idx="5">
                  <c:v>120.41333333333334</c:v>
                </c:pt>
                <c:pt idx="6">
                  <c:v>85.276666666666671</c:v>
                </c:pt>
                <c:pt idx="7">
                  <c:v>92.053333333333342</c:v>
                </c:pt>
                <c:pt idx="8">
                  <c:v>79.213333333333324</c:v>
                </c:pt>
                <c:pt idx="9">
                  <c:v>81.123333333333335</c:v>
                </c:pt>
                <c:pt idx="10">
                  <c:v>90.43</c:v>
                </c:pt>
                <c:pt idx="11">
                  <c:v>174.42333333333332</c:v>
                </c:pt>
                <c:pt idx="12">
                  <c:v>0</c:v>
                </c:pt>
                <c:pt idx="13">
                  <c:v>100.11333333333334</c:v>
                </c:pt>
                <c:pt idx="14">
                  <c:v>91.183333333333337</c:v>
                </c:pt>
                <c:pt idx="15">
                  <c:v>124.61666666666667</c:v>
                </c:pt>
                <c:pt idx="16">
                  <c:v>154.26666666666665</c:v>
                </c:pt>
                <c:pt idx="17">
                  <c:v>91.556666666666672</c:v>
                </c:pt>
                <c:pt idx="18">
                  <c:v>81.123333333333335</c:v>
                </c:pt>
                <c:pt idx="19">
                  <c:v>119.92333333333335</c:v>
                </c:pt>
                <c:pt idx="20">
                  <c:v>0</c:v>
                </c:pt>
              </c:numCache>
            </c:numRef>
          </c:xVal>
          <c:yVal>
            <c:numRef>
              <c:f>'Phoca hispida'!$G$5:$G$25</c:f>
              <c:numCache>
                <c:formatCode>#,##0.0</c:formatCode>
                <c:ptCount val="21"/>
                <c:pt idx="0">
                  <c:v>117.51333333333334</c:v>
                </c:pt>
                <c:pt idx="1">
                  <c:v>94.463333333333324</c:v>
                </c:pt>
                <c:pt idx="2">
                  <c:v>90.58</c:v>
                </c:pt>
                <c:pt idx="3">
                  <c:v>125.79666666666667</c:v>
                </c:pt>
                <c:pt idx="4">
                  <c:v>97.203333333333333</c:v>
                </c:pt>
                <c:pt idx="5">
                  <c:v>120.15000000000002</c:v>
                </c:pt>
                <c:pt idx="6">
                  <c:v>85.509999999999991</c:v>
                </c:pt>
                <c:pt idx="7">
                  <c:v>92.493333333333339</c:v>
                </c:pt>
                <c:pt idx="8">
                  <c:v>79.783333333333331</c:v>
                </c:pt>
                <c:pt idx="9">
                  <c:v>86.743333333333339</c:v>
                </c:pt>
                <c:pt idx="10">
                  <c:v>91.283333333333346</c:v>
                </c:pt>
                <c:pt idx="11">
                  <c:v>175.30333333333337</c:v>
                </c:pt>
                <c:pt idx="12">
                  <c:v>0</c:v>
                </c:pt>
                <c:pt idx="13">
                  <c:v>100.28000000000002</c:v>
                </c:pt>
                <c:pt idx="14">
                  <c:v>91.813333333333333</c:v>
                </c:pt>
                <c:pt idx="15">
                  <c:v>125.27666666666669</c:v>
                </c:pt>
                <c:pt idx="16">
                  <c:v>155.66333333333333</c:v>
                </c:pt>
                <c:pt idx="17">
                  <c:v>91.666666666666671</c:v>
                </c:pt>
                <c:pt idx="18">
                  <c:v>82.626666666666665</c:v>
                </c:pt>
                <c:pt idx="19">
                  <c:v>120.40333333333335</c:v>
                </c:pt>
                <c:pt idx="20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'Halichoerus grypus'!$D$52:$D$53</c:f>
              <c:numCache>
                <c:formatCode>General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xVal>
          <c:yVal>
            <c:numRef>
              <c:f>'Halichoerus grypus'!$E$52:$E$53</c:f>
              <c:numCache>
                <c:formatCode>General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30784"/>
        <c:axId val="79432704"/>
      </c:scatterChart>
      <c:valAx>
        <c:axId val="79430784"/>
        <c:scaling>
          <c:orientation val="minMax"/>
          <c:max val="200"/>
          <c:min val="50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Dex</a:t>
                </a:r>
              </a:p>
            </c:rich>
          </c:tx>
          <c:layout/>
          <c:overlay val="0"/>
        </c:title>
        <c:numFmt formatCode="#,##0.0" sourceLinked="1"/>
        <c:majorTickMark val="none"/>
        <c:minorTickMark val="none"/>
        <c:tickLblPos val="nextTo"/>
        <c:spPr>
          <a:ln w="1905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da-DK"/>
          </a:p>
        </c:txPr>
        <c:crossAx val="79432704"/>
        <c:crosses val="autoZero"/>
        <c:crossBetween val="midCat"/>
      </c:valAx>
      <c:valAx>
        <c:axId val="79432704"/>
        <c:scaling>
          <c:orientation val="minMax"/>
          <c:max val="200"/>
          <c:min val="5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Sin</a:t>
                </a:r>
              </a:p>
            </c:rich>
          </c:tx>
          <c:layout/>
          <c:overlay val="0"/>
        </c:title>
        <c:numFmt formatCode="#,##0.0" sourceLinked="1"/>
        <c:majorTickMark val="none"/>
        <c:minorTickMark val="none"/>
        <c:tickLblPos val="nextTo"/>
        <c:spPr>
          <a:ln w="2540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da-DK"/>
          </a:p>
        </c:txPr>
        <c:crossAx val="79430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da-DK"/>
              <a:t>Scapula</a:t>
            </a:r>
            <a:r>
              <a:rPr lang="da-DK" baseline="0"/>
              <a:t> </a:t>
            </a:r>
            <a:r>
              <a:rPr lang="da-DK"/>
              <a:t>GLP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'Phoca vitulina'!$W$4:$W$30</c:f>
              <c:numCache>
                <c:formatCode>#,##0.0</c:formatCode>
                <c:ptCount val="27"/>
                <c:pt idx="0">
                  <c:v>35.406666666666666</c:v>
                </c:pt>
                <c:pt idx="1">
                  <c:v>37.403333333333329</c:v>
                </c:pt>
                <c:pt idx="2">
                  <c:v>37.346666666666664</c:v>
                </c:pt>
                <c:pt idx="3">
                  <c:v>35.246666666666663</c:v>
                </c:pt>
                <c:pt idx="4">
                  <c:v>35.043333333333329</c:v>
                </c:pt>
                <c:pt idx="5">
                  <c:v>41.19</c:v>
                </c:pt>
                <c:pt idx="6">
                  <c:v>39.493333333333332</c:v>
                </c:pt>
                <c:pt idx="7">
                  <c:v>35.456666666666671</c:v>
                </c:pt>
                <c:pt idx="8">
                  <c:v>38.22</c:v>
                </c:pt>
                <c:pt idx="9">
                  <c:v>38.4</c:v>
                </c:pt>
                <c:pt idx="10">
                  <c:v>40.353333333333332</c:v>
                </c:pt>
                <c:pt idx="11">
                  <c:v>39.06</c:v>
                </c:pt>
                <c:pt idx="12">
                  <c:v>35.066666666666663</c:v>
                </c:pt>
                <c:pt idx="13">
                  <c:v>37.766666666666673</c:v>
                </c:pt>
                <c:pt idx="14">
                  <c:v>38.373333333333335</c:v>
                </c:pt>
                <c:pt idx="15">
                  <c:v>35.716666666666669</c:v>
                </c:pt>
                <c:pt idx="16">
                  <c:v>39.863333333333337</c:v>
                </c:pt>
                <c:pt idx="17">
                  <c:v>36.313333333333333</c:v>
                </c:pt>
                <c:pt idx="18">
                  <c:v>23.179999999999996</c:v>
                </c:pt>
                <c:pt idx="19">
                  <c:v>20.496666666666666</c:v>
                </c:pt>
                <c:pt idx="20">
                  <c:v>32.203333333333333</c:v>
                </c:pt>
                <c:pt idx="21">
                  <c:v>33.54</c:v>
                </c:pt>
                <c:pt idx="22">
                  <c:v>38.023333333333333</c:v>
                </c:pt>
                <c:pt idx="23">
                  <c:v>24.25</c:v>
                </c:pt>
                <c:pt idx="24">
                  <c:v>21.156666666666666</c:v>
                </c:pt>
                <c:pt idx="25">
                  <c:v>32.25</c:v>
                </c:pt>
                <c:pt idx="26">
                  <c:v>34.25</c:v>
                </c:pt>
              </c:numCache>
            </c:numRef>
          </c:xVal>
          <c:yVal>
            <c:numRef>
              <c:f>'Phoca vitulina'!$K$4:$K$30</c:f>
              <c:numCache>
                <c:formatCode>#,##0.0</c:formatCode>
                <c:ptCount val="27"/>
                <c:pt idx="0">
                  <c:v>35.606666666666662</c:v>
                </c:pt>
                <c:pt idx="1">
                  <c:v>37.756666666666668</c:v>
                </c:pt>
                <c:pt idx="2">
                  <c:v>37.673333333333339</c:v>
                </c:pt>
                <c:pt idx="3">
                  <c:v>36.053333333333335</c:v>
                </c:pt>
                <c:pt idx="4">
                  <c:v>36.31</c:v>
                </c:pt>
                <c:pt idx="5">
                  <c:v>40.549999999999997</c:v>
                </c:pt>
                <c:pt idx="6">
                  <c:v>40.1</c:v>
                </c:pt>
                <c:pt idx="7">
                  <c:v>35.479999999999997</c:v>
                </c:pt>
                <c:pt idx="8">
                  <c:v>37.72</c:v>
                </c:pt>
                <c:pt idx="9">
                  <c:v>38.78</c:v>
                </c:pt>
                <c:pt idx="10">
                  <c:v>40.309999999999995</c:v>
                </c:pt>
                <c:pt idx="11">
                  <c:v>38.113333333333337</c:v>
                </c:pt>
                <c:pt idx="12">
                  <c:v>35.166666666666664</c:v>
                </c:pt>
                <c:pt idx="13">
                  <c:v>37.936666666666667</c:v>
                </c:pt>
                <c:pt idx="14">
                  <c:v>38.25333333333333</c:v>
                </c:pt>
                <c:pt idx="15">
                  <c:v>35.906666666666666</c:v>
                </c:pt>
                <c:pt idx="16">
                  <c:v>40.573333333333331</c:v>
                </c:pt>
                <c:pt idx="17">
                  <c:v>36.129999999999995</c:v>
                </c:pt>
                <c:pt idx="18">
                  <c:v>23.22</c:v>
                </c:pt>
                <c:pt idx="19">
                  <c:v>20.623333333333331</c:v>
                </c:pt>
                <c:pt idx="20">
                  <c:v>32.43333333333333</c:v>
                </c:pt>
                <c:pt idx="21">
                  <c:v>33.963333333333338</c:v>
                </c:pt>
                <c:pt idx="22">
                  <c:v>38.366666666666667</c:v>
                </c:pt>
                <c:pt idx="23">
                  <c:v>23.876666666666669</c:v>
                </c:pt>
                <c:pt idx="24">
                  <c:v>20.933333333333334</c:v>
                </c:pt>
                <c:pt idx="25">
                  <c:v>32.4</c:v>
                </c:pt>
                <c:pt idx="26">
                  <c:v>34.26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'Phoca vitulina'!$E$87:$E$88</c:f>
              <c:numCache>
                <c:formatCode>General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xVal>
          <c:yVal>
            <c:numRef>
              <c:f>'Phoca vitulina'!$F$87:$F$88</c:f>
              <c:numCache>
                <c:formatCode>General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48288"/>
        <c:axId val="91550464"/>
      </c:scatterChart>
      <c:valAx>
        <c:axId val="91548288"/>
        <c:scaling>
          <c:orientation val="minMax"/>
          <c:max val="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Dex</a:t>
                </a:r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91550464"/>
        <c:crosses val="autoZero"/>
        <c:crossBetween val="midCat"/>
      </c:valAx>
      <c:valAx>
        <c:axId val="91550464"/>
        <c:scaling>
          <c:orientation val="minMax"/>
          <c:max val="5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Sin</a:t>
                </a:r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91548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6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r>
              <a:rPr lang="en-US" sz="1600"/>
              <a:t>Scapula GLP</a:t>
            </a:r>
          </a:p>
        </c:rich>
      </c:tx>
      <c:layout>
        <c:manualLayout>
          <c:xMode val="edge"/>
          <c:yMode val="edge"/>
          <c:x val="0.22108333333333333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8723451870500127"/>
          <c:y val="5.2474647270454408E-2"/>
          <c:w val="0.7404643480871258"/>
          <c:h val="0.8021864545058744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noFill/>
            </c:spPr>
          </c:marker>
          <c:xVal>
            <c:numRef>
              <c:f>'Phoca hispida'!$W$5:$W$25</c:f>
              <c:numCache>
                <c:formatCode>#,##0.0</c:formatCode>
                <c:ptCount val="21"/>
                <c:pt idx="0">
                  <c:v>26.923333333333336</c:v>
                </c:pt>
                <c:pt idx="1">
                  <c:v>21.83</c:v>
                </c:pt>
                <c:pt idx="2">
                  <c:v>23.546666666666667</c:v>
                </c:pt>
                <c:pt idx="3">
                  <c:v>27.97</c:v>
                </c:pt>
                <c:pt idx="4">
                  <c:v>23.483333333333334</c:v>
                </c:pt>
                <c:pt idx="5">
                  <c:v>29.206666666666667</c:v>
                </c:pt>
                <c:pt idx="6">
                  <c:v>20.65</c:v>
                </c:pt>
                <c:pt idx="7">
                  <c:v>23.41</c:v>
                </c:pt>
                <c:pt idx="8">
                  <c:v>19.77333333333333</c:v>
                </c:pt>
                <c:pt idx="9">
                  <c:v>19.34</c:v>
                </c:pt>
                <c:pt idx="10">
                  <c:v>20.856666666666666</c:v>
                </c:pt>
                <c:pt idx="11">
                  <c:v>32.196666666666665</c:v>
                </c:pt>
                <c:pt idx="12">
                  <c:v>0</c:v>
                </c:pt>
                <c:pt idx="13">
                  <c:v>23.91333333333333</c:v>
                </c:pt>
                <c:pt idx="14">
                  <c:v>21.303333333333331</c:v>
                </c:pt>
                <c:pt idx="15">
                  <c:v>27.183333333333337</c:v>
                </c:pt>
                <c:pt idx="16">
                  <c:v>33.726666666666659</c:v>
                </c:pt>
                <c:pt idx="17">
                  <c:v>22.743333333333329</c:v>
                </c:pt>
                <c:pt idx="18">
                  <c:v>18.953333333333333</c:v>
                </c:pt>
                <c:pt idx="19">
                  <c:v>29.596666666666664</c:v>
                </c:pt>
                <c:pt idx="20">
                  <c:v>0</c:v>
                </c:pt>
              </c:numCache>
            </c:numRef>
          </c:xVal>
          <c:yVal>
            <c:numRef>
              <c:f>'Phoca hispida'!$K$5:$K$25</c:f>
              <c:numCache>
                <c:formatCode>#,##0.0</c:formatCode>
                <c:ptCount val="21"/>
                <c:pt idx="0">
                  <c:v>26.91333333333333</c:v>
                </c:pt>
                <c:pt idx="1">
                  <c:v>22</c:v>
                </c:pt>
                <c:pt idx="2">
                  <c:v>23.67</c:v>
                </c:pt>
                <c:pt idx="3">
                  <c:v>27.973333333333333</c:v>
                </c:pt>
                <c:pt idx="4">
                  <c:v>23.556666666666668</c:v>
                </c:pt>
                <c:pt idx="5">
                  <c:v>29.266666666666666</c:v>
                </c:pt>
                <c:pt idx="6">
                  <c:v>20.72</c:v>
                </c:pt>
                <c:pt idx="7">
                  <c:v>23.416666666666668</c:v>
                </c:pt>
                <c:pt idx="8">
                  <c:v>20.28</c:v>
                </c:pt>
                <c:pt idx="9">
                  <c:v>19.686666666666667</c:v>
                </c:pt>
                <c:pt idx="10">
                  <c:v>21.283333333333335</c:v>
                </c:pt>
                <c:pt idx="11">
                  <c:v>32.120000000000005</c:v>
                </c:pt>
                <c:pt idx="12">
                  <c:v>0</c:v>
                </c:pt>
                <c:pt idx="13">
                  <c:v>24.026666666666667</c:v>
                </c:pt>
                <c:pt idx="14">
                  <c:v>21.306666666666668</c:v>
                </c:pt>
                <c:pt idx="15">
                  <c:v>27.376666666666665</c:v>
                </c:pt>
                <c:pt idx="16">
                  <c:v>33.693333333333335</c:v>
                </c:pt>
                <c:pt idx="17">
                  <c:v>23.17</c:v>
                </c:pt>
                <c:pt idx="18">
                  <c:v>19.076666666666664</c:v>
                </c:pt>
                <c:pt idx="19">
                  <c:v>29.649999999999995</c:v>
                </c:pt>
                <c:pt idx="20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'Halichoerus grypus'!$D$52:$D$53</c:f>
              <c:numCache>
                <c:formatCode>General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xVal>
          <c:yVal>
            <c:numRef>
              <c:f>'Halichoerus grypus'!$E$52:$E$53</c:f>
              <c:numCache>
                <c:formatCode>General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3648"/>
        <c:axId val="79485568"/>
      </c:scatterChart>
      <c:valAx>
        <c:axId val="79483648"/>
        <c:scaling>
          <c:orientation val="minMax"/>
          <c:max val="40"/>
          <c:min val="15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Dex</a:t>
                </a:r>
              </a:p>
            </c:rich>
          </c:tx>
          <c:layout/>
          <c:overlay val="0"/>
        </c:title>
        <c:numFmt formatCode="#,##0.0" sourceLinked="1"/>
        <c:majorTickMark val="none"/>
        <c:minorTickMark val="none"/>
        <c:tickLblPos val="nextTo"/>
        <c:spPr>
          <a:ln w="1905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da-DK"/>
          </a:p>
        </c:txPr>
        <c:crossAx val="79485568"/>
        <c:crosses val="autoZero"/>
        <c:crossBetween val="midCat"/>
      </c:valAx>
      <c:valAx>
        <c:axId val="79485568"/>
        <c:scaling>
          <c:orientation val="minMax"/>
          <c:max val="40"/>
          <c:min val="1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Sin</a:t>
                </a:r>
              </a:p>
            </c:rich>
          </c:tx>
          <c:layout/>
          <c:overlay val="0"/>
        </c:title>
        <c:numFmt formatCode="#,##0.0" sourceLinked="1"/>
        <c:majorTickMark val="none"/>
        <c:minorTickMark val="none"/>
        <c:tickLblPos val="nextTo"/>
        <c:spPr>
          <a:ln w="2540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da-DK"/>
          </a:p>
        </c:txPr>
        <c:crossAx val="79483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6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r>
              <a:rPr lang="en-US" sz="1600"/>
              <a:t>Scapula GLM</a:t>
            </a:r>
          </a:p>
        </c:rich>
      </c:tx>
      <c:layout>
        <c:manualLayout>
          <c:xMode val="edge"/>
          <c:yMode val="edge"/>
          <c:x val="0.22108333333333333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8723451870500127"/>
          <c:y val="5.2474647270454408E-2"/>
          <c:w val="0.7404643480871258"/>
          <c:h val="0.8021864545058744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noFill/>
            </c:spPr>
          </c:marker>
          <c:xVal>
            <c:numRef>
              <c:f>'Phoca hispida'!$AA$5:$AA$25</c:f>
              <c:numCache>
                <c:formatCode>#,##0.0</c:formatCode>
                <c:ptCount val="21"/>
                <c:pt idx="0">
                  <c:v>55.44</c:v>
                </c:pt>
                <c:pt idx="1">
                  <c:v>46.859999999999992</c:v>
                </c:pt>
                <c:pt idx="2">
                  <c:v>47.6</c:v>
                </c:pt>
                <c:pt idx="3">
                  <c:v>59.936666666666667</c:v>
                </c:pt>
                <c:pt idx="4">
                  <c:v>48.25</c:v>
                </c:pt>
                <c:pt idx="5">
                  <c:v>58.133333333333333</c:v>
                </c:pt>
                <c:pt idx="6">
                  <c:v>44.089999999999996</c:v>
                </c:pt>
                <c:pt idx="7">
                  <c:v>47.973333333333336</c:v>
                </c:pt>
                <c:pt idx="8">
                  <c:v>41.213333333333338</c:v>
                </c:pt>
                <c:pt idx="9">
                  <c:v>42.19</c:v>
                </c:pt>
                <c:pt idx="10">
                  <c:v>43.26</c:v>
                </c:pt>
                <c:pt idx="11">
                  <c:v>73.763333333333335</c:v>
                </c:pt>
                <c:pt idx="12">
                  <c:v>0</c:v>
                </c:pt>
                <c:pt idx="13">
                  <c:v>49.199999999999996</c:v>
                </c:pt>
                <c:pt idx="14">
                  <c:v>42.42</c:v>
                </c:pt>
                <c:pt idx="15">
                  <c:v>57.403333333333329</c:v>
                </c:pt>
                <c:pt idx="16">
                  <c:v>72.433333333333337</c:v>
                </c:pt>
                <c:pt idx="17">
                  <c:v>46.20333333333334</c:v>
                </c:pt>
                <c:pt idx="18">
                  <c:v>43.263333333333328</c:v>
                </c:pt>
                <c:pt idx="19">
                  <c:v>63.976666666666667</c:v>
                </c:pt>
                <c:pt idx="20">
                  <c:v>0</c:v>
                </c:pt>
              </c:numCache>
            </c:numRef>
          </c:xVal>
          <c:yVal>
            <c:numRef>
              <c:f>'Phoca hispida'!$O$5:$O$25</c:f>
              <c:numCache>
                <c:formatCode>#,##0.0</c:formatCode>
                <c:ptCount val="21"/>
                <c:pt idx="0">
                  <c:v>54.923333333333325</c:v>
                </c:pt>
                <c:pt idx="1">
                  <c:v>45.78</c:v>
                </c:pt>
                <c:pt idx="2">
                  <c:v>48.160000000000004</c:v>
                </c:pt>
                <c:pt idx="3">
                  <c:v>59.46</c:v>
                </c:pt>
                <c:pt idx="4">
                  <c:v>48.556666666666672</c:v>
                </c:pt>
                <c:pt idx="5">
                  <c:v>58.78</c:v>
                </c:pt>
                <c:pt idx="6">
                  <c:v>43.996666666666663</c:v>
                </c:pt>
                <c:pt idx="7">
                  <c:v>47.45333333333334</c:v>
                </c:pt>
                <c:pt idx="8">
                  <c:v>40.873333333333328</c:v>
                </c:pt>
                <c:pt idx="9">
                  <c:v>42.13666666666667</c:v>
                </c:pt>
                <c:pt idx="10">
                  <c:v>43.226666666666667</c:v>
                </c:pt>
                <c:pt idx="11">
                  <c:v>72.74666666666667</c:v>
                </c:pt>
                <c:pt idx="12">
                  <c:v>0</c:v>
                </c:pt>
                <c:pt idx="13">
                  <c:v>48.063333333333333</c:v>
                </c:pt>
                <c:pt idx="14">
                  <c:v>43.373333333333335</c:v>
                </c:pt>
                <c:pt idx="15">
                  <c:v>56.333333333333336</c:v>
                </c:pt>
                <c:pt idx="16">
                  <c:v>72.38666666666667</c:v>
                </c:pt>
                <c:pt idx="17">
                  <c:v>45.276666666666671</c:v>
                </c:pt>
                <c:pt idx="18">
                  <c:v>44.153333333333329</c:v>
                </c:pt>
                <c:pt idx="19">
                  <c:v>65.069999999999993</c:v>
                </c:pt>
                <c:pt idx="20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'Halichoerus grypus'!$D$52:$D$53</c:f>
              <c:numCache>
                <c:formatCode>General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xVal>
          <c:yVal>
            <c:numRef>
              <c:f>'Halichoerus grypus'!$E$52:$E$53</c:f>
              <c:numCache>
                <c:formatCode>General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04608"/>
        <c:axId val="103606528"/>
      </c:scatterChart>
      <c:valAx>
        <c:axId val="103604608"/>
        <c:scaling>
          <c:orientation val="minMax"/>
          <c:max val="100"/>
          <c:min val="30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Dex</a:t>
                </a:r>
              </a:p>
            </c:rich>
          </c:tx>
          <c:layout/>
          <c:overlay val="0"/>
        </c:title>
        <c:numFmt formatCode="#,##0.0" sourceLinked="1"/>
        <c:majorTickMark val="none"/>
        <c:minorTickMark val="none"/>
        <c:tickLblPos val="nextTo"/>
        <c:spPr>
          <a:ln w="1905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da-DK"/>
          </a:p>
        </c:txPr>
        <c:crossAx val="103606528"/>
        <c:crosses val="autoZero"/>
        <c:crossBetween val="midCat"/>
      </c:valAx>
      <c:valAx>
        <c:axId val="103606528"/>
        <c:scaling>
          <c:orientation val="minMax"/>
          <c:max val="100"/>
          <c:min val="3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Sin</a:t>
                </a:r>
              </a:p>
            </c:rich>
          </c:tx>
          <c:layout/>
          <c:overlay val="0"/>
        </c:title>
        <c:numFmt formatCode="#,##0.0" sourceLinked="1"/>
        <c:majorTickMark val="none"/>
        <c:minorTickMark val="none"/>
        <c:tickLblPos val="nextTo"/>
        <c:spPr>
          <a:ln w="2540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da-DK"/>
          </a:p>
        </c:txPr>
        <c:crossAx val="103604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6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r>
              <a:rPr lang="en-US" sz="1600"/>
              <a:t>Humerus GL</a:t>
            </a:r>
          </a:p>
        </c:rich>
      </c:tx>
      <c:layout>
        <c:manualLayout>
          <c:xMode val="edge"/>
          <c:yMode val="edge"/>
          <c:x val="0.22108333333333333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8723451870500127"/>
          <c:y val="5.2474647270454408E-2"/>
          <c:w val="0.7404643480871258"/>
          <c:h val="0.8021864545058744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noFill/>
            </c:spPr>
          </c:marker>
          <c:xVal>
            <c:numRef>
              <c:f>'Phoca hispida'!$AM$5:$AM$25</c:f>
              <c:numCache>
                <c:formatCode>#,##0.0</c:formatCode>
                <c:ptCount val="21"/>
                <c:pt idx="0">
                  <c:v>81.726666666666674</c:v>
                </c:pt>
                <c:pt idx="1">
                  <c:v>0</c:v>
                </c:pt>
                <c:pt idx="2">
                  <c:v>0</c:v>
                </c:pt>
                <c:pt idx="3">
                  <c:v>102.54666666666667</c:v>
                </c:pt>
                <c:pt idx="4">
                  <c:v>63.66</c:v>
                </c:pt>
                <c:pt idx="5">
                  <c:v>0</c:v>
                </c:pt>
                <c:pt idx="6">
                  <c:v>56.126666666666665</c:v>
                </c:pt>
                <c:pt idx="7">
                  <c:v>0</c:v>
                </c:pt>
                <c:pt idx="8">
                  <c:v>60.140000000000008</c:v>
                </c:pt>
                <c:pt idx="9">
                  <c:v>58.576666666666675</c:v>
                </c:pt>
                <c:pt idx="10">
                  <c:v>0</c:v>
                </c:pt>
                <c:pt idx="11">
                  <c:v>120.97333333333334</c:v>
                </c:pt>
                <c:pt idx="12">
                  <c:v>55.00333333333333</c:v>
                </c:pt>
                <c:pt idx="13">
                  <c:v>0</c:v>
                </c:pt>
                <c:pt idx="14">
                  <c:v>68.093333333333334</c:v>
                </c:pt>
                <c:pt idx="15">
                  <c:v>105.46333333333332</c:v>
                </c:pt>
                <c:pt idx="16">
                  <c:v>129.46</c:v>
                </c:pt>
                <c:pt idx="17">
                  <c:v>70.563333333333333</c:v>
                </c:pt>
                <c:pt idx="18">
                  <c:v>54.483333333333327</c:v>
                </c:pt>
                <c:pt idx="19">
                  <c:v>88.44</c:v>
                </c:pt>
                <c:pt idx="20">
                  <c:v>0</c:v>
                </c:pt>
              </c:numCache>
            </c:numRef>
          </c:xVal>
          <c:yVal>
            <c:numRef>
              <c:f>'Phoca hispida'!$AE$5:$AE$25</c:f>
              <c:numCache>
                <c:formatCode>#,##0.0</c:formatCode>
                <c:ptCount val="21"/>
                <c:pt idx="0">
                  <c:v>81.81</c:v>
                </c:pt>
                <c:pt idx="1">
                  <c:v>0</c:v>
                </c:pt>
                <c:pt idx="2">
                  <c:v>0</c:v>
                </c:pt>
                <c:pt idx="3">
                  <c:v>102.19</c:v>
                </c:pt>
                <c:pt idx="4">
                  <c:v>63.826666666666675</c:v>
                </c:pt>
                <c:pt idx="5">
                  <c:v>0</c:v>
                </c:pt>
                <c:pt idx="6">
                  <c:v>56.073333333333331</c:v>
                </c:pt>
                <c:pt idx="7">
                  <c:v>0</c:v>
                </c:pt>
                <c:pt idx="8">
                  <c:v>60.71</c:v>
                </c:pt>
                <c:pt idx="9">
                  <c:v>58.883333333333333</c:v>
                </c:pt>
                <c:pt idx="10">
                  <c:v>0</c:v>
                </c:pt>
                <c:pt idx="11">
                  <c:v>121.58</c:v>
                </c:pt>
                <c:pt idx="12">
                  <c:v>55.223333333333329</c:v>
                </c:pt>
                <c:pt idx="13">
                  <c:v>0</c:v>
                </c:pt>
                <c:pt idx="14">
                  <c:v>68.05</c:v>
                </c:pt>
                <c:pt idx="15">
                  <c:v>105.02</c:v>
                </c:pt>
                <c:pt idx="16">
                  <c:v>130.02666666666667</c:v>
                </c:pt>
                <c:pt idx="17">
                  <c:v>70.466666666666669</c:v>
                </c:pt>
                <c:pt idx="18">
                  <c:v>54.483333333333327</c:v>
                </c:pt>
                <c:pt idx="19">
                  <c:v>88.18</c:v>
                </c:pt>
                <c:pt idx="20">
                  <c:v>106.38666666666666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'Halichoerus grypus'!$D$52:$D$53</c:f>
              <c:numCache>
                <c:formatCode>General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xVal>
          <c:yVal>
            <c:numRef>
              <c:f>'Halichoerus grypus'!$E$52:$E$53</c:f>
              <c:numCache>
                <c:formatCode>General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06432"/>
        <c:axId val="104708352"/>
      </c:scatterChart>
      <c:valAx>
        <c:axId val="104706432"/>
        <c:scaling>
          <c:orientation val="minMax"/>
          <c:max val="150"/>
          <c:min val="40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Dex</a:t>
                </a:r>
              </a:p>
            </c:rich>
          </c:tx>
          <c:layout/>
          <c:overlay val="0"/>
        </c:title>
        <c:numFmt formatCode="#,##0.0" sourceLinked="1"/>
        <c:majorTickMark val="none"/>
        <c:minorTickMark val="none"/>
        <c:tickLblPos val="nextTo"/>
        <c:spPr>
          <a:ln w="1905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da-DK"/>
          </a:p>
        </c:txPr>
        <c:crossAx val="104708352"/>
        <c:crosses val="autoZero"/>
        <c:crossBetween val="midCat"/>
      </c:valAx>
      <c:valAx>
        <c:axId val="104708352"/>
        <c:scaling>
          <c:orientation val="minMax"/>
          <c:max val="150"/>
          <c:min val="4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Sin</a:t>
                </a:r>
              </a:p>
            </c:rich>
          </c:tx>
          <c:layout/>
          <c:overlay val="0"/>
        </c:title>
        <c:numFmt formatCode="#,##0.0" sourceLinked="1"/>
        <c:majorTickMark val="none"/>
        <c:minorTickMark val="none"/>
        <c:tickLblPos val="nextTo"/>
        <c:spPr>
          <a:ln w="2540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da-DK"/>
          </a:p>
        </c:txPr>
        <c:crossAx val="104706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6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r>
              <a:rPr lang="en-US" sz="1600"/>
              <a:t>Radius GL</a:t>
            </a:r>
          </a:p>
        </c:rich>
      </c:tx>
      <c:layout>
        <c:manualLayout>
          <c:xMode val="edge"/>
          <c:yMode val="edge"/>
          <c:x val="0.22108333333333333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8723451870500127"/>
          <c:y val="5.2474647270454408E-2"/>
          <c:w val="0.7404643480871258"/>
          <c:h val="0.8021864545058744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noFill/>
            </c:spPr>
          </c:marker>
          <c:xVal>
            <c:numRef>
              <c:f>'Phoca hispida'!$BC$5:$BC$25</c:f>
              <c:numCache>
                <c:formatCode>#,##0.0</c:formatCode>
                <c:ptCount val="21"/>
                <c:pt idx="0">
                  <c:v>75.33</c:v>
                </c:pt>
                <c:pt idx="1">
                  <c:v>64.163333333333341</c:v>
                </c:pt>
                <c:pt idx="2">
                  <c:v>60.216666666666669</c:v>
                </c:pt>
                <c:pt idx="3">
                  <c:v>89.09333333333332</c:v>
                </c:pt>
                <c:pt idx="4">
                  <c:v>62.043333333333329</c:v>
                </c:pt>
                <c:pt idx="5">
                  <c:v>73.623333333333335</c:v>
                </c:pt>
                <c:pt idx="6">
                  <c:v>53.473333333333329</c:v>
                </c:pt>
                <c:pt idx="7">
                  <c:v>62.006666666666661</c:v>
                </c:pt>
                <c:pt idx="8">
                  <c:v>57.06</c:v>
                </c:pt>
                <c:pt idx="9">
                  <c:v>0</c:v>
                </c:pt>
                <c:pt idx="10">
                  <c:v>59.266666666666673</c:v>
                </c:pt>
                <c:pt idx="11">
                  <c:v>111.09999999999998</c:v>
                </c:pt>
                <c:pt idx="12">
                  <c:v>54.29999999999999</c:v>
                </c:pt>
                <c:pt idx="13">
                  <c:v>67.456666666666663</c:v>
                </c:pt>
                <c:pt idx="14">
                  <c:v>56.080000000000005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52.116666666666667</c:v>
                </c:pt>
                <c:pt idx="19">
                  <c:v>0</c:v>
                </c:pt>
                <c:pt idx="20">
                  <c:v>102.66333333333334</c:v>
                </c:pt>
              </c:numCache>
            </c:numRef>
          </c:xVal>
          <c:yVal>
            <c:numRef>
              <c:f>'Phoca hispida'!$AU$5:$AU$25</c:f>
              <c:numCache>
                <c:formatCode>#,##0.0</c:formatCode>
                <c:ptCount val="21"/>
                <c:pt idx="0">
                  <c:v>75.393333333333331</c:v>
                </c:pt>
                <c:pt idx="1">
                  <c:v>63.473333333333329</c:v>
                </c:pt>
                <c:pt idx="2">
                  <c:v>60.163333333333334</c:v>
                </c:pt>
                <c:pt idx="3">
                  <c:v>88.686666666666667</c:v>
                </c:pt>
                <c:pt idx="4">
                  <c:v>62.083333333333336</c:v>
                </c:pt>
                <c:pt idx="5">
                  <c:v>73.313333333333333</c:v>
                </c:pt>
                <c:pt idx="6">
                  <c:v>53.063333333333333</c:v>
                </c:pt>
                <c:pt idx="7">
                  <c:v>62.283333333333331</c:v>
                </c:pt>
                <c:pt idx="8">
                  <c:v>57.1</c:v>
                </c:pt>
                <c:pt idx="9">
                  <c:v>0</c:v>
                </c:pt>
                <c:pt idx="10">
                  <c:v>59.443333333333328</c:v>
                </c:pt>
                <c:pt idx="11">
                  <c:v>111.20333333333333</c:v>
                </c:pt>
                <c:pt idx="12">
                  <c:v>53.923333333333325</c:v>
                </c:pt>
                <c:pt idx="13">
                  <c:v>67.176666666666677</c:v>
                </c:pt>
                <c:pt idx="14">
                  <c:v>56.20000000000001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51.786666666666669</c:v>
                </c:pt>
                <c:pt idx="19">
                  <c:v>0</c:v>
                </c:pt>
                <c:pt idx="20">
                  <c:v>102.00999999999999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'Halichoerus grypus'!$D$52:$D$53</c:f>
              <c:numCache>
                <c:formatCode>General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xVal>
          <c:yVal>
            <c:numRef>
              <c:f>'Halichoerus grypus'!$E$52:$E$53</c:f>
              <c:numCache>
                <c:formatCode>General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07264"/>
        <c:axId val="118909184"/>
      </c:scatterChart>
      <c:valAx>
        <c:axId val="118907264"/>
        <c:scaling>
          <c:orientation val="minMax"/>
          <c:max val="130"/>
          <c:min val="40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Dex</a:t>
                </a:r>
              </a:p>
            </c:rich>
          </c:tx>
          <c:layout/>
          <c:overlay val="0"/>
        </c:title>
        <c:numFmt formatCode="#,##0.0" sourceLinked="1"/>
        <c:majorTickMark val="none"/>
        <c:minorTickMark val="none"/>
        <c:tickLblPos val="nextTo"/>
        <c:spPr>
          <a:ln w="1905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da-DK"/>
          </a:p>
        </c:txPr>
        <c:crossAx val="118909184"/>
        <c:crosses val="autoZero"/>
        <c:crossBetween val="midCat"/>
      </c:valAx>
      <c:valAx>
        <c:axId val="118909184"/>
        <c:scaling>
          <c:orientation val="minMax"/>
          <c:max val="130"/>
          <c:min val="4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Sin</a:t>
                </a:r>
              </a:p>
            </c:rich>
          </c:tx>
          <c:layout/>
          <c:overlay val="0"/>
        </c:title>
        <c:numFmt formatCode="#,##0.0" sourceLinked="1"/>
        <c:majorTickMark val="none"/>
        <c:minorTickMark val="none"/>
        <c:tickLblPos val="nextTo"/>
        <c:spPr>
          <a:ln w="2540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da-DK"/>
          </a:p>
        </c:txPr>
        <c:crossAx val="118907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6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r>
              <a:rPr lang="en-US" sz="1600"/>
              <a:t>Ulna GL</a:t>
            </a:r>
          </a:p>
        </c:rich>
      </c:tx>
      <c:layout>
        <c:manualLayout>
          <c:xMode val="edge"/>
          <c:yMode val="edge"/>
          <c:x val="0.22108333333333333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8723451870500127"/>
          <c:y val="5.2474647270454408E-2"/>
          <c:w val="0.7404643480871258"/>
          <c:h val="0.8021864545058744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noFill/>
            </c:spPr>
          </c:marker>
          <c:xVal>
            <c:numRef>
              <c:f>'Phoca hispida'!$BS$5:$BS$25</c:f>
              <c:numCache>
                <c:formatCode>#,##0.0</c:formatCode>
                <c:ptCount val="21"/>
                <c:pt idx="0">
                  <c:v>98.513333333333335</c:v>
                </c:pt>
                <c:pt idx="1">
                  <c:v>81.86</c:v>
                </c:pt>
                <c:pt idx="2">
                  <c:v>77.236666666666665</c:v>
                </c:pt>
                <c:pt idx="3">
                  <c:v>105.95333333333333</c:v>
                </c:pt>
                <c:pt idx="4">
                  <c:v>79.696666666666658</c:v>
                </c:pt>
                <c:pt idx="5">
                  <c:v>96.423333333333346</c:v>
                </c:pt>
                <c:pt idx="6">
                  <c:v>67.349999999999994</c:v>
                </c:pt>
                <c:pt idx="7">
                  <c:v>81.38</c:v>
                </c:pt>
                <c:pt idx="8">
                  <c:v>72.486666666666665</c:v>
                </c:pt>
                <c:pt idx="9">
                  <c:v>72.236666666666665</c:v>
                </c:pt>
                <c:pt idx="10">
                  <c:v>74.976666666666674</c:v>
                </c:pt>
                <c:pt idx="11">
                  <c:v>138.55666666666667</c:v>
                </c:pt>
                <c:pt idx="12">
                  <c:v>67.91</c:v>
                </c:pt>
                <c:pt idx="13">
                  <c:v>88.39666666666669</c:v>
                </c:pt>
                <c:pt idx="14">
                  <c:v>71.63</c:v>
                </c:pt>
                <c:pt idx="15">
                  <c:v>0</c:v>
                </c:pt>
                <c:pt idx="16">
                  <c:v>0</c:v>
                </c:pt>
                <c:pt idx="17">
                  <c:v>79.123333333333335</c:v>
                </c:pt>
                <c:pt idx="18">
                  <c:v>67.24666666666667</c:v>
                </c:pt>
                <c:pt idx="19">
                  <c:v>98.62</c:v>
                </c:pt>
                <c:pt idx="20">
                  <c:v>131.11333333333334</c:v>
                </c:pt>
              </c:numCache>
            </c:numRef>
          </c:xVal>
          <c:yVal>
            <c:numRef>
              <c:f>'Phoca hispida'!$BK$5:$BK$25</c:f>
              <c:numCache>
                <c:formatCode>#,##0.0</c:formatCode>
                <c:ptCount val="21"/>
                <c:pt idx="0">
                  <c:v>98.366666666666674</c:v>
                </c:pt>
                <c:pt idx="1">
                  <c:v>80.74666666666667</c:v>
                </c:pt>
                <c:pt idx="2">
                  <c:v>76.646666666666675</c:v>
                </c:pt>
                <c:pt idx="3">
                  <c:v>106.88666666666666</c:v>
                </c:pt>
                <c:pt idx="4">
                  <c:v>79.093333333333334</c:v>
                </c:pt>
                <c:pt idx="5">
                  <c:v>96.73</c:v>
                </c:pt>
                <c:pt idx="6">
                  <c:v>67.226666666666674</c:v>
                </c:pt>
                <c:pt idx="7">
                  <c:v>81.486666666666665</c:v>
                </c:pt>
                <c:pt idx="8">
                  <c:v>72.596666666666664</c:v>
                </c:pt>
                <c:pt idx="9">
                  <c:v>72.353333333333325</c:v>
                </c:pt>
                <c:pt idx="10">
                  <c:v>74.766666666666666</c:v>
                </c:pt>
                <c:pt idx="11">
                  <c:v>138.00666666666666</c:v>
                </c:pt>
                <c:pt idx="12">
                  <c:v>67.563333333333333</c:v>
                </c:pt>
                <c:pt idx="13">
                  <c:v>88.333333333333329</c:v>
                </c:pt>
                <c:pt idx="14">
                  <c:v>71.17</c:v>
                </c:pt>
                <c:pt idx="15">
                  <c:v>0</c:v>
                </c:pt>
                <c:pt idx="16">
                  <c:v>0</c:v>
                </c:pt>
                <c:pt idx="17">
                  <c:v>78.61</c:v>
                </c:pt>
                <c:pt idx="18">
                  <c:v>67.19</c:v>
                </c:pt>
                <c:pt idx="19">
                  <c:v>96.823333333333323</c:v>
                </c:pt>
                <c:pt idx="20">
                  <c:v>130.34666666666666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'Halichoerus grypus'!$D$52:$D$53</c:f>
              <c:numCache>
                <c:formatCode>General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xVal>
          <c:yVal>
            <c:numRef>
              <c:f>'Halichoerus grypus'!$E$52:$E$53</c:f>
              <c:numCache>
                <c:formatCode>General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39648"/>
        <c:axId val="118941568"/>
      </c:scatterChart>
      <c:valAx>
        <c:axId val="118939648"/>
        <c:scaling>
          <c:orientation val="minMax"/>
          <c:max val="150"/>
          <c:min val="50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Dex</a:t>
                </a:r>
              </a:p>
            </c:rich>
          </c:tx>
          <c:layout/>
          <c:overlay val="0"/>
        </c:title>
        <c:numFmt formatCode="#,##0.0" sourceLinked="1"/>
        <c:majorTickMark val="none"/>
        <c:minorTickMark val="none"/>
        <c:tickLblPos val="nextTo"/>
        <c:spPr>
          <a:ln w="1905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da-DK"/>
          </a:p>
        </c:txPr>
        <c:crossAx val="118941568"/>
        <c:crosses val="autoZero"/>
        <c:crossBetween val="midCat"/>
      </c:valAx>
      <c:valAx>
        <c:axId val="118941568"/>
        <c:scaling>
          <c:orientation val="minMax"/>
          <c:max val="150"/>
          <c:min val="5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Sin</a:t>
                </a:r>
              </a:p>
            </c:rich>
          </c:tx>
          <c:layout/>
          <c:overlay val="0"/>
        </c:title>
        <c:numFmt formatCode="#,##0.0" sourceLinked="1"/>
        <c:majorTickMark val="none"/>
        <c:minorTickMark val="none"/>
        <c:tickLblPos val="nextTo"/>
        <c:spPr>
          <a:ln w="2540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da-DK"/>
          </a:p>
        </c:txPr>
        <c:crossAx val="118939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6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r>
              <a:rPr lang="en-US" sz="1600"/>
              <a:t>Humerus SDB</a:t>
            </a:r>
          </a:p>
        </c:rich>
      </c:tx>
      <c:layout>
        <c:manualLayout>
          <c:xMode val="edge"/>
          <c:yMode val="edge"/>
          <c:x val="0.22108333333333333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8723451870500127"/>
          <c:y val="5.2474647270454408E-2"/>
          <c:w val="0.7404643480871258"/>
          <c:h val="0.8021864545058744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noFill/>
            </c:spPr>
          </c:marker>
          <c:xVal>
            <c:numRef>
              <c:f>'Phoca hispida'!$AQ$5:$AQ$25</c:f>
              <c:numCache>
                <c:formatCode>#,##0.0</c:formatCode>
                <c:ptCount val="21"/>
                <c:pt idx="0">
                  <c:v>11.066666666666668</c:v>
                </c:pt>
                <c:pt idx="1">
                  <c:v>0</c:v>
                </c:pt>
                <c:pt idx="2">
                  <c:v>0</c:v>
                </c:pt>
                <c:pt idx="3">
                  <c:v>12.31</c:v>
                </c:pt>
                <c:pt idx="4">
                  <c:v>9.0766666666666662</c:v>
                </c:pt>
                <c:pt idx="5">
                  <c:v>0</c:v>
                </c:pt>
                <c:pt idx="6">
                  <c:v>8.2166666666666668</c:v>
                </c:pt>
                <c:pt idx="7">
                  <c:v>0</c:v>
                </c:pt>
                <c:pt idx="8">
                  <c:v>9.25</c:v>
                </c:pt>
                <c:pt idx="9">
                  <c:v>8.0733333333333324</c:v>
                </c:pt>
                <c:pt idx="10">
                  <c:v>0</c:v>
                </c:pt>
                <c:pt idx="11">
                  <c:v>13.026666666666666</c:v>
                </c:pt>
                <c:pt idx="12">
                  <c:v>8.1966666666666654</c:v>
                </c:pt>
                <c:pt idx="13">
                  <c:v>0</c:v>
                </c:pt>
                <c:pt idx="14">
                  <c:v>8.23</c:v>
                </c:pt>
                <c:pt idx="15">
                  <c:v>10.426666666666668</c:v>
                </c:pt>
                <c:pt idx="16">
                  <c:v>14.323333333333332</c:v>
                </c:pt>
                <c:pt idx="17">
                  <c:v>8.4833333333333325</c:v>
                </c:pt>
                <c:pt idx="18">
                  <c:v>8.2133333333333329</c:v>
                </c:pt>
                <c:pt idx="19">
                  <c:v>11.606666666666667</c:v>
                </c:pt>
                <c:pt idx="20">
                  <c:v>0</c:v>
                </c:pt>
              </c:numCache>
            </c:numRef>
          </c:xVal>
          <c:yVal>
            <c:numRef>
              <c:f>'Phoca hispida'!$AI$5:$AI$25</c:f>
              <c:numCache>
                <c:formatCode>#,##0.0</c:formatCode>
                <c:ptCount val="21"/>
                <c:pt idx="0">
                  <c:v>10.923333333333334</c:v>
                </c:pt>
                <c:pt idx="1">
                  <c:v>0</c:v>
                </c:pt>
                <c:pt idx="2">
                  <c:v>0</c:v>
                </c:pt>
                <c:pt idx="3">
                  <c:v>12.22</c:v>
                </c:pt>
                <c:pt idx="4">
                  <c:v>9.2633333333333336</c:v>
                </c:pt>
                <c:pt idx="5">
                  <c:v>0</c:v>
                </c:pt>
                <c:pt idx="6">
                  <c:v>8.1766666666666676</c:v>
                </c:pt>
                <c:pt idx="7">
                  <c:v>0</c:v>
                </c:pt>
                <c:pt idx="8">
                  <c:v>9.0066666666666659</c:v>
                </c:pt>
                <c:pt idx="9">
                  <c:v>7.9933333333333332</c:v>
                </c:pt>
                <c:pt idx="10">
                  <c:v>0</c:v>
                </c:pt>
                <c:pt idx="11">
                  <c:v>13.51</c:v>
                </c:pt>
                <c:pt idx="12">
                  <c:v>8.3033333333333346</c:v>
                </c:pt>
                <c:pt idx="13">
                  <c:v>0</c:v>
                </c:pt>
                <c:pt idx="14">
                  <c:v>8.0399999999999991</c:v>
                </c:pt>
                <c:pt idx="15">
                  <c:v>10.38</c:v>
                </c:pt>
                <c:pt idx="16">
                  <c:v>13.816666666666668</c:v>
                </c:pt>
                <c:pt idx="17">
                  <c:v>8.64</c:v>
                </c:pt>
                <c:pt idx="18">
                  <c:v>8.5399999999999991</c:v>
                </c:pt>
                <c:pt idx="19">
                  <c:v>11.736666666666666</c:v>
                </c:pt>
                <c:pt idx="20">
                  <c:v>13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'Halichoerus grypus'!$D$52:$D$53</c:f>
              <c:numCache>
                <c:formatCode>General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xVal>
          <c:yVal>
            <c:numRef>
              <c:f>'Halichoerus grypus'!$E$52:$E$53</c:f>
              <c:numCache>
                <c:formatCode>General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87328"/>
        <c:axId val="124921344"/>
      </c:scatterChart>
      <c:valAx>
        <c:axId val="104787328"/>
        <c:scaling>
          <c:orientation val="minMax"/>
          <c:max val="15"/>
          <c:min val="5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Dex</a:t>
                </a:r>
              </a:p>
            </c:rich>
          </c:tx>
          <c:layout/>
          <c:overlay val="0"/>
        </c:title>
        <c:numFmt formatCode="#,##0.0" sourceLinked="1"/>
        <c:majorTickMark val="none"/>
        <c:minorTickMark val="none"/>
        <c:tickLblPos val="nextTo"/>
        <c:spPr>
          <a:ln w="1905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da-DK"/>
          </a:p>
        </c:txPr>
        <c:crossAx val="124921344"/>
        <c:crosses val="autoZero"/>
        <c:crossBetween val="midCat"/>
      </c:valAx>
      <c:valAx>
        <c:axId val="124921344"/>
        <c:scaling>
          <c:orientation val="minMax"/>
          <c:max val="15"/>
          <c:min val="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Sin</a:t>
                </a:r>
              </a:p>
            </c:rich>
          </c:tx>
          <c:layout/>
          <c:overlay val="0"/>
        </c:title>
        <c:numFmt formatCode="#,##0.0" sourceLinked="1"/>
        <c:majorTickMark val="none"/>
        <c:minorTickMark val="none"/>
        <c:tickLblPos val="nextTo"/>
        <c:spPr>
          <a:ln w="2540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da-DK"/>
          </a:p>
        </c:txPr>
        <c:crossAx val="104787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6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r>
              <a:rPr lang="en-US" sz="1600"/>
              <a:t>Radius SDB</a:t>
            </a:r>
          </a:p>
        </c:rich>
      </c:tx>
      <c:layout>
        <c:manualLayout>
          <c:xMode val="edge"/>
          <c:yMode val="edge"/>
          <c:x val="0.22108333333333333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8723451870500127"/>
          <c:y val="5.2474647270454408E-2"/>
          <c:w val="0.7404643480871258"/>
          <c:h val="0.8021864545058744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noFill/>
            </c:spPr>
          </c:marker>
          <c:xVal>
            <c:numRef>
              <c:f>'Phoca hispida'!$BG$5:$BG$25</c:f>
              <c:numCache>
                <c:formatCode>#,##0.0</c:formatCode>
                <c:ptCount val="21"/>
                <c:pt idx="0">
                  <c:v>6.44</c:v>
                </c:pt>
                <c:pt idx="1">
                  <c:v>5.4633333333333338</c:v>
                </c:pt>
                <c:pt idx="2">
                  <c:v>5.6566666666666663</c:v>
                </c:pt>
                <c:pt idx="3">
                  <c:v>8.1366666666666685</c:v>
                </c:pt>
                <c:pt idx="4">
                  <c:v>5.8233333333333333</c:v>
                </c:pt>
                <c:pt idx="5">
                  <c:v>7.0233333333333334</c:v>
                </c:pt>
                <c:pt idx="6">
                  <c:v>4.6033333333333335</c:v>
                </c:pt>
                <c:pt idx="7">
                  <c:v>5.5933333333333337</c:v>
                </c:pt>
                <c:pt idx="8">
                  <c:v>5.62</c:v>
                </c:pt>
                <c:pt idx="9">
                  <c:v>0</c:v>
                </c:pt>
                <c:pt idx="10">
                  <c:v>5.2566666666666668</c:v>
                </c:pt>
                <c:pt idx="11">
                  <c:v>7.2033333333333331</c:v>
                </c:pt>
                <c:pt idx="12">
                  <c:v>5.26</c:v>
                </c:pt>
                <c:pt idx="13">
                  <c:v>5.56</c:v>
                </c:pt>
                <c:pt idx="14">
                  <c:v>5.0333333333333341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4.7166666666666668</c:v>
                </c:pt>
                <c:pt idx="19">
                  <c:v>0</c:v>
                </c:pt>
                <c:pt idx="20">
                  <c:v>7.45</c:v>
                </c:pt>
              </c:numCache>
            </c:numRef>
          </c:xVal>
          <c:yVal>
            <c:numRef>
              <c:f>'Phoca hispida'!$AY$5:$AY$25</c:f>
              <c:numCache>
                <c:formatCode>#,##0.0</c:formatCode>
                <c:ptCount val="21"/>
                <c:pt idx="0">
                  <c:v>6.1166666666666671</c:v>
                </c:pt>
                <c:pt idx="1">
                  <c:v>5.4033333333333333</c:v>
                </c:pt>
                <c:pt idx="2">
                  <c:v>5.5966666666666667</c:v>
                </c:pt>
                <c:pt idx="3">
                  <c:v>7.9833333333333343</c:v>
                </c:pt>
                <c:pt idx="4">
                  <c:v>5.75</c:v>
                </c:pt>
                <c:pt idx="5">
                  <c:v>6.87</c:v>
                </c:pt>
                <c:pt idx="6">
                  <c:v>4.6366666666666667</c:v>
                </c:pt>
                <c:pt idx="7">
                  <c:v>5.833333333333333</c:v>
                </c:pt>
                <c:pt idx="8">
                  <c:v>5.5666666666666664</c:v>
                </c:pt>
                <c:pt idx="9">
                  <c:v>0</c:v>
                </c:pt>
                <c:pt idx="10">
                  <c:v>5.253333333333333</c:v>
                </c:pt>
                <c:pt idx="11">
                  <c:v>7.663333333333334</c:v>
                </c:pt>
                <c:pt idx="12">
                  <c:v>5.2666666666666666</c:v>
                </c:pt>
                <c:pt idx="13">
                  <c:v>5.4733333333333327</c:v>
                </c:pt>
                <c:pt idx="14">
                  <c:v>5.01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4.7</c:v>
                </c:pt>
                <c:pt idx="19">
                  <c:v>0</c:v>
                </c:pt>
                <c:pt idx="20">
                  <c:v>7.336666666666666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'Halichoerus grypus'!$D$52:$D$53</c:f>
              <c:numCache>
                <c:formatCode>General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xVal>
          <c:yVal>
            <c:numRef>
              <c:f>'Halichoerus grypus'!$E$52:$E$53</c:f>
              <c:numCache>
                <c:formatCode>General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51552"/>
        <c:axId val="124953728"/>
      </c:scatterChart>
      <c:valAx>
        <c:axId val="124951552"/>
        <c:scaling>
          <c:orientation val="minMax"/>
          <c:max val="9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Dex</a:t>
                </a:r>
              </a:p>
            </c:rich>
          </c:tx>
          <c:layout/>
          <c:overlay val="0"/>
        </c:title>
        <c:numFmt formatCode="#,##0.0" sourceLinked="1"/>
        <c:majorTickMark val="none"/>
        <c:minorTickMark val="none"/>
        <c:tickLblPos val="nextTo"/>
        <c:spPr>
          <a:ln w="1905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da-DK"/>
          </a:p>
        </c:txPr>
        <c:crossAx val="124953728"/>
        <c:crosses val="autoZero"/>
        <c:crossBetween val="midCat"/>
      </c:valAx>
      <c:valAx>
        <c:axId val="124953728"/>
        <c:scaling>
          <c:orientation val="minMax"/>
          <c:max val="9"/>
          <c:min val="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Sin</a:t>
                </a:r>
              </a:p>
            </c:rich>
          </c:tx>
          <c:layout/>
          <c:overlay val="0"/>
        </c:title>
        <c:numFmt formatCode="#,##0.0" sourceLinked="1"/>
        <c:majorTickMark val="none"/>
        <c:minorTickMark val="none"/>
        <c:tickLblPos val="nextTo"/>
        <c:spPr>
          <a:ln w="2540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da-DK"/>
          </a:p>
        </c:txPr>
        <c:crossAx val="124951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6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r>
              <a:rPr lang="en-US" sz="1600"/>
              <a:t>Ulna SDB</a:t>
            </a:r>
          </a:p>
        </c:rich>
      </c:tx>
      <c:layout>
        <c:manualLayout>
          <c:xMode val="edge"/>
          <c:yMode val="edge"/>
          <c:x val="0.22108333333333333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8723451870500127"/>
          <c:y val="5.2474647270454408E-2"/>
          <c:w val="0.7404643480871258"/>
          <c:h val="0.8021864545058744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noFill/>
            </c:spPr>
          </c:marker>
          <c:xVal>
            <c:numRef>
              <c:f>'Phoca hispida'!$BW$5:$BW$25</c:f>
              <c:numCache>
                <c:formatCode>#,##0.0</c:formatCode>
                <c:ptCount val="21"/>
                <c:pt idx="0">
                  <c:v>6.3966666666666656</c:v>
                </c:pt>
                <c:pt idx="1">
                  <c:v>5.123333333333334</c:v>
                </c:pt>
                <c:pt idx="2">
                  <c:v>4.8233333333333333</c:v>
                </c:pt>
                <c:pt idx="3">
                  <c:v>7.413333333333334</c:v>
                </c:pt>
                <c:pt idx="4">
                  <c:v>5.4266666666666667</c:v>
                </c:pt>
                <c:pt idx="5">
                  <c:v>6.0066666666666668</c:v>
                </c:pt>
                <c:pt idx="6">
                  <c:v>4.1966666666666663</c:v>
                </c:pt>
                <c:pt idx="7">
                  <c:v>4.7766666666666664</c:v>
                </c:pt>
                <c:pt idx="8">
                  <c:v>5.7766666666666673</c:v>
                </c:pt>
                <c:pt idx="9">
                  <c:v>4.7366666666666672</c:v>
                </c:pt>
                <c:pt idx="10">
                  <c:v>4.3933333333333335</c:v>
                </c:pt>
                <c:pt idx="11">
                  <c:v>7.2966666666666669</c:v>
                </c:pt>
                <c:pt idx="12">
                  <c:v>5.206666666666667</c:v>
                </c:pt>
                <c:pt idx="13">
                  <c:v>5.5133333333333328</c:v>
                </c:pt>
                <c:pt idx="14">
                  <c:v>4.583333333333333</c:v>
                </c:pt>
                <c:pt idx="15">
                  <c:v>0</c:v>
                </c:pt>
                <c:pt idx="16">
                  <c:v>0</c:v>
                </c:pt>
                <c:pt idx="17">
                  <c:v>5.27</c:v>
                </c:pt>
                <c:pt idx="18">
                  <c:v>4.3033333333333337</c:v>
                </c:pt>
                <c:pt idx="19">
                  <c:v>7.4366666666666674</c:v>
                </c:pt>
                <c:pt idx="20">
                  <c:v>6.9533333333333331</c:v>
                </c:pt>
              </c:numCache>
            </c:numRef>
          </c:xVal>
          <c:yVal>
            <c:numRef>
              <c:f>'Phoca hispida'!$BO$5:$BO$25</c:f>
              <c:numCache>
                <c:formatCode>#,##0.0</c:formatCode>
                <c:ptCount val="21"/>
                <c:pt idx="0">
                  <c:v>6.086666666666666</c:v>
                </c:pt>
                <c:pt idx="1">
                  <c:v>4.833333333333333</c:v>
                </c:pt>
                <c:pt idx="2">
                  <c:v>5.0699999999999994</c:v>
                </c:pt>
                <c:pt idx="3">
                  <c:v>7.3866666666666667</c:v>
                </c:pt>
                <c:pt idx="4">
                  <c:v>5.373333333333334</c:v>
                </c:pt>
                <c:pt idx="5">
                  <c:v>6.2266666666666666</c:v>
                </c:pt>
                <c:pt idx="6">
                  <c:v>4.26</c:v>
                </c:pt>
                <c:pt idx="7">
                  <c:v>4.7300000000000004</c:v>
                </c:pt>
                <c:pt idx="8">
                  <c:v>5.4766666666666666</c:v>
                </c:pt>
                <c:pt idx="9">
                  <c:v>4.9066666666666672</c:v>
                </c:pt>
                <c:pt idx="10">
                  <c:v>4.373333333333334</c:v>
                </c:pt>
                <c:pt idx="11">
                  <c:v>7.21</c:v>
                </c:pt>
                <c:pt idx="12">
                  <c:v>5.1433333333333335</c:v>
                </c:pt>
                <c:pt idx="13">
                  <c:v>5.6433333333333335</c:v>
                </c:pt>
                <c:pt idx="14">
                  <c:v>4.5466666666666669</c:v>
                </c:pt>
                <c:pt idx="15">
                  <c:v>0</c:v>
                </c:pt>
                <c:pt idx="16">
                  <c:v>0</c:v>
                </c:pt>
                <c:pt idx="17">
                  <c:v>4.8599999999999994</c:v>
                </c:pt>
                <c:pt idx="18">
                  <c:v>4.2633333333333328</c:v>
                </c:pt>
                <c:pt idx="19">
                  <c:v>7.2</c:v>
                </c:pt>
                <c:pt idx="20">
                  <c:v>6.5999999999999988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'Halichoerus grypus'!$D$52:$D$53</c:f>
              <c:numCache>
                <c:formatCode>General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xVal>
          <c:yVal>
            <c:numRef>
              <c:f>'Halichoerus grypus'!$E$52:$E$53</c:f>
              <c:numCache>
                <c:formatCode>General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46368"/>
        <c:axId val="124760832"/>
      </c:scatterChart>
      <c:valAx>
        <c:axId val="124746368"/>
        <c:scaling>
          <c:orientation val="minMax"/>
          <c:max val="8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Dex</a:t>
                </a:r>
              </a:p>
            </c:rich>
          </c:tx>
          <c:layout/>
          <c:overlay val="0"/>
        </c:title>
        <c:numFmt formatCode="#,##0.0" sourceLinked="1"/>
        <c:majorTickMark val="none"/>
        <c:minorTickMark val="none"/>
        <c:tickLblPos val="nextTo"/>
        <c:spPr>
          <a:ln w="1905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da-DK"/>
          </a:p>
        </c:txPr>
        <c:crossAx val="124760832"/>
        <c:crosses val="autoZero"/>
        <c:crossBetween val="midCat"/>
      </c:valAx>
      <c:valAx>
        <c:axId val="124760832"/>
        <c:scaling>
          <c:orientation val="minMax"/>
          <c:max val="8"/>
          <c:min val="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Sin</a:t>
                </a:r>
              </a:p>
            </c:rich>
          </c:tx>
          <c:layout/>
          <c:overlay val="0"/>
        </c:title>
        <c:numFmt formatCode="#,##0.0" sourceLinked="1"/>
        <c:majorTickMark val="none"/>
        <c:minorTickMark val="none"/>
        <c:tickLblPos val="nextTo"/>
        <c:spPr>
          <a:ln w="2540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da-DK"/>
          </a:p>
        </c:txPr>
        <c:crossAx val="124746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Scapula GLM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'Phoca vitulina'!$AA$4:$AA$30</c:f>
              <c:numCache>
                <c:formatCode>#,##0.0</c:formatCode>
                <c:ptCount val="27"/>
                <c:pt idx="0">
                  <c:v>78.096666666666664</c:v>
                </c:pt>
                <c:pt idx="1">
                  <c:v>81.5</c:v>
                </c:pt>
                <c:pt idx="2">
                  <c:v>79.15333333333335</c:v>
                </c:pt>
                <c:pt idx="3">
                  <c:v>80.283333333333331</c:v>
                </c:pt>
                <c:pt idx="4">
                  <c:v>72.44</c:v>
                </c:pt>
                <c:pt idx="5">
                  <c:v>83.783333333333331</c:v>
                </c:pt>
                <c:pt idx="6">
                  <c:v>85.54</c:v>
                </c:pt>
                <c:pt idx="7">
                  <c:v>76.946666666666658</c:v>
                </c:pt>
                <c:pt idx="8">
                  <c:v>74.576666666666668</c:v>
                </c:pt>
                <c:pt idx="9">
                  <c:v>85.136666666666656</c:v>
                </c:pt>
                <c:pt idx="10">
                  <c:v>88.34666666666665</c:v>
                </c:pt>
                <c:pt idx="11">
                  <c:v>78.506666666666661</c:v>
                </c:pt>
                <c:pt idx="12">
                  <c:v>75.933333333333337</c:v>
                </c:pt>
                <c:pt idx="13">
                  <c:v>85.133333333333326</c:v>
                </c:pt>
                <c:pt idx="14">
                  <c:v>84.163333333333341</c:v>
                </c:pt>
                <c:pt idx="15">
                  <c:v>75.27</c:v>
                </c:pt>
                <c:pt idx="16">
                  <c:v>90.63</c:v>
                </c:pt>
                <c:pt idx="17">
                  <c:v>86.293333333333337</c:v>
                </c:pt>
                <c:pt idx="18">
                  <c:v>49.523333333333333</c:v>
                </c:pt>
                <c:pt idx="19">
                  <c:v>37.693333333333335</c:v>
                </c:pt>
                <c:pt idx="20">
                  <c:v>60.633333333333333</c:v>
                </c:pt>
                <c:pt idx="21">
                  <c:v>70.773333333333326</c:v>
                </c:pt>
                <c:pt idx="22">
                  <c:v>82.913333333333341</c:v>
                </c:pt>
                <c:pt idx="23">
                  <c:v>50.566666666666663</c:v>
                </c:pt>
                <c:pt idx="24">
                  <c:v>37.186666666666667</c:v>
                </c:pt>
                <c:pt idx="25">
                  <c:v>65.38666666666667</c:v>
                </c:pt>
                <c:pt idx="26">
                  <c:v>72.83</c:v>
                </c:pt>
              </c:numCache>
            </c:numRef>
          </c:xVal>
          <c:yVal>
            <c:numRef>
              <c:f>'Phoca vitulina'!$O$4:$O$30</c:f>
              <c:numCache>
                <c:formatCode>#,##0.0</c:formatCode>
                <c:ptCount val="27"/>
                <c:pt idx="0">
                  <c:v>73.103333333333339</c:v>
                </c:pt>
                <c:pt idx="1">
                  <c:v>80.50333333333333</c:v>
                </c:pt>
                <c:pt idx="2">
                  <c:v>79.116666666666674</c:v>
                </c:pt>
                <c:pt idx="3">
                  <c:v>76.566666666666663</c:v>
                </c:pt>
                <c:pt idx="4">
                  <c:v>73</c:v>
                </c:pt>
                <c:pt idx="5">
                  <c:v>83.303333333333327</c:v>
                </c:pt>
                <c:pt idx="6">
                  <c:v>83.663333333333341</c:v>
                </c:pt>
                <c:pt idx="7">
                  <c:v>77.583333333333329</c:v>
                </c:pt>
                <c:pt idx="8">
                  <c:v>82.31</c:v>
                </c:pt>
                <c:pt idx="9">
                  <c:v>86.21</c:v>
                </c:pt>
                <c:pt idx="10">
                  <c:v>85.056666666666672</c:v>
                </c:pt>
                <c:pt idx="11">
                  <c:v>76.910000000000011</c:v>
                </c:pt>
                <c:pt idx="12">
                  <c:v>73.583333333333329</c:v>
                </c:pt>
                <c:pt idx="13">
                  <c:v>85.676666666666662</c:v>
                </c:pt>
                <c:pt idx="14">
                  <c:v>81.259999999999991</c:v>
                </c:pt>
                <c:pt idx="15">
                  <c:v>75.763333333333321</c:v>
                </c:pt>
                <c:pt idx="16">
                  <c:v>91.123333333333335</c:v>
                </c:pt>
                <c:pt idx="17">
                  <c:v>83.896666666666661</c:v>
                </c:pt>
                <c:pt idx="18">
                  <c:v>47.78</c:v>
                </c:pt>
                <c:pt idx="19">
                  <c:v>36.986666666666665</c:v>
                </c:pt>
                <c:pt idx="20">
                  <c:v>59.860000000000007</c:v>
                </c:pt>
                <c:pt idx="21">
                  <c:v>69.606666666666669</c:v>
                </c:pt>
                <c:pt idx="22">
                  <c:v>81.983333333333334</c:v>
                </c:pt>
                <c:pt idx="23">
                  <c:v>48.866666666666667</c:v>
                </c:pt>
                <c:pt idx="24">
                  <c:v>37.53</c:v>
                </c:pt>
                <c:pt idx="25">
                  <c:v>68.326666666666668</c:v>
                </c:pt>
                <c:pt idx="26">
                  <c:v>70.766666666666666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</c:dPt>
          <c:trendline>
            <c:trendlineType val="linear"/>
            <c:dispRSqr val="0"/>
            <c:dispEq val="0"/>
          </c:trendline>
          <c:xVal>
            <c:numRef>
              <c:f>'Phoca vitulina'!$E$87:$E$88</c:f>
              <c:numCache>
                <c:formatCode>General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xVal>
          <c:yVal>
            <c:numRef>
              <c:f>'Phoca vitulina'!$F$87:$F$88</c:f>
              <c:numCache>
                <c:formatCode>General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88864"/>
        <c:axId val="91595136"/>
      </c:scatterChart>
      <c:valAx>
        <c:axId val="9158886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Dex</a:t>
                </a:r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91595136"/>
        <c:crosses val="autoZero"/>
        <c:crossBetween val="midCat"/>
      </c:valAx>
      <c:valAx>
        <c:axId val="91595136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Sin</a:t>
                </a:r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91588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Radius SHD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'Phoca vitulina'!$BG$4:$BG$30</c:f>
              <c:numCache>
                <c:formatCode>#,##0.0</c:formatCode>
                <c:ptCount val="27"/>
                <c:pt idx="0">
                  <c:v>8.32</c:v>
                </c:pt>
                <c:pt idx="1">
                  <c:v>9.68</c:v>
                </c:pt>
                <c:pt idx="2">
                  <c:v>8.793333333333333</c:v>
                </c:pt>
                <c:pt idx="3">
                  <c:v>8.0733333333333324</c:v>
                </c:pt>
                <c:pt idx="4">
                  <c:v>8.8766666666666669</c:v>
                </c:pt>
                <c:pt idx="5">
                  <c:v>9.4033333333333342</c:v>
                </c:pt>
                <c:pt idx="6">
                  <c:v>9.4700000000000006</c:v>
                </c:pt>
                <c:pt idx="7">
                  <c:v>8.2333333333333325</c:v>
                </c:pt>
                <c:pt idx="8">
                  <c:v>8.4766666666666683</c:v>
                </c:pt>
                <c:pt idx="9">
                  <c:v>9.2200000000000006</c:v>
                </c:pt>
                <c:pt idx="10">
                  <c:v>9.8666666666666671</c:v>
                </c:pt>
                <c:pt idx="11">
                  <c:v>8.9233333333333338</c:v>
                </c:pt>
                <c:pt idx="12">
                  <c:v>7.7866666666666662</c:v>
                </c:pt>
                <c:pt idx="13">
                  <c:v>8.3133333333333344</c:v>
                </c:pt>
                <c:pt idx="14">
                  <c:v>8.9833333333333343</c:v>
                </c:pt>
                <c:pt idx="15">
                  <c:v>7.5</c:v>
                </c:pt>
                <c:pt idx="16">
                  <c:v>9.3133333333333344</c:v>
                </c:pt>
                <c:pt idx="17">
                  <c:v>9.0733333333333324</c:v>
                </c:pt>
                <c:pt idx="18">
                  <c:v>5.8133333333333326</c:v>
                </c:pt>
                <c:pt idx="19">
                  <c:v>4.8466666666666667</c:v>
                </c:pt>
                <c:pt idx="20">
                  <c:v>0</c:v>
                </c:pt>
                <c:pt idx="21">
                  <c:v>0</c:v>
                </c:pt>
                <c:pt idx="22">
                  <c:v>8.6266666666666669</c:v>
                </c:pt>
                <c:pt idx="23">
                  <c:v>5.9233333333333329</c:v>
                </c:pt>
                <c:pt idx="24">
                  <c:v>5.083333333333333</c:v>
                </c:pt>
                <c:pt idx="25">
                  <c:v>7.5966666666666667</c:v>
                </c:pt>
                <c:pt idx="26">
                  <c:v>7.6466666666666656</c:v>
                </c:pt>
              </c:numCache>
            </c:numRef>
          </c:xVal>
          <c:yVal>
            <c:numRef>
              <c:f>'Phoca vitulina'!$AY$4:$AY$30</c:f>
              <c:numCache>
                <c:formatCode>#,##0.0</c:formatCode>
                <c:ptCount val="27"/>
                <c:pt idx="0">
                  <c:v>8.4433333333333334</c:v>
                </c:pt>
                <c:pt idx="1">
                  <c:v>9.69</c:v>
                </c:pt>
                <c:pt idx="2">
                  <c:v>8.6433333333333326</c:v>
                </c:pt>
                <c:pt idx="3">
                  <c:v>8.1199999999999992</c:v>
                </c:pt>
                <c:pt idx="4">
                  <c:v>9.1266666666666669</c:v>
                </c:pt>
                <c:pt idx="5">
                  <c:v>10.713333333333333</c:v>
                </c:pt>
                <c:pt idx="6">
                  <c:v>9.6633333333333322</c:v>
                </c:pt>
                <c:pt idx="7">
                  <c:v>8.0633333333333344</c:v>
                </c:pt>
                <c:pt idx="8">
                  <c:v>8.4800000000000022</c:v>
                </c:pt>
                <c:pt idx="9">
                  <c:v>9.2266666666666683</c:v>
                </c:pt>
                <c:pt idx="10">
                  <c:v>10.15</c:v>
                </c:pt>
                <c:pt idx="11">
                  <c:v>9.0033333333333321</c:v>
                </c:pt>
                <c:pt idx="12">
                  <c:v>7.7133333333333338</c:v>
                </c:pt>
                <c:pt idx="13">
                  <c:v>8.7233333333333345</c:v>
                </c:pt>
                <c:pt idx="14">
                  <c:v>9.0966666666666658</c:v>
                </c:pt>
                <c:pt idx="15">
                  <c:v>7.1766666666666667</c:v>
                </c:pt>
                <c:pt idx="16">
                  <c:v>9.3133333333333344</c:v>
                </c:pt>
                <c:pt idx="17">
                  <c:v>9.206666666666667</c:v>
                </c:pt>
                <c:pt idx="18">
                  <c:v>5.8066666666666658</c:v>
                </c:pt>
                <c:pt idx="19">
                  <c:v>4.9066666666666672</c:v>
                </c:pt>
                <c:pt idx="20">
                  <c:v>0</c:v>
                </c:pt>
                <c:pt idx="21">
                  <c:v>0</c:v>
                </c:pt>
                <c:pt idx="22">
                  <c:v>8.706666666666667</c:v>
                </c:pt>
                <c:pt idx="23">
                  <c:v>5.8133333333333326</c:v>
                </c:pt>
                <c:pt idx="24">
                  <c:v>5.12</c:v>
                </c:pt>
                <c:pt idx="25">
                  <c:v>7.47</c:v>
                </c:pt>
                <c:pt idx="26">
                  <c:v>7.919999999999999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</c:dPt>
          <c:trendline>
            <c:trendlineType val="linear"/>
            <c:dispRSqr val="0"/>
            <c:dispEq val="0"/>
          </c:trendline>
          <c:xVal>
            <c:numRef>
              <c:f>'Phoca vitulina'!$E$87:$E$88</c:f>
              <c:numCache>
                <c:formatCode>General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xVal>
          <c:yVal>
            <c:numRef>
              <c:f>'Phoca vitulina'!$F$87:$F$88</c:f>
              <c:numCache>
                <c:formatCode>General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57536"/>
        <c:axId val="97859456"/>
      </c:scatterChart>
      <c:valAx>
        <c:axId val="97857536"/>
        <c:scaling>
          <c:orientation val="minMax"/>
          <c:max val="1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Dex</a:t>
                </a:r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97859456"/>
        <c:crosses val="autoZero"/>
        <c:crossBetween val="midCat"/>
      </c:valAx>
      <c:valAx>
        <c:axId val="97859456"/>
        <c:scaling>
          <c:orientation val="minMax"/>
          <c:max val="1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Sin</a:t>
                </a:r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97857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Radius GL</a:t>
            </a:r>
            <a:r>
              <a:rPr lang="da-DK" baseline="0"/>
              <a:t> </a:t>
            </a:r>
            <a:endParaRPr lang="da-DK"/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'Phoca vitulina'!$BC$4:$BC$30</c:f>
              <c:numCache>
                <c:formatCode>#,##0.0</c:formatCode>
                <c:ptCount val="27"/>
                <c:pt idx="0">
                  <c:v>109.88666666666666</c:v>
                </c:pt>
                <c:pt idx="1">
                  <c:v>113.16666666666667</c:v>
                </c:pt>
                <c:pt idx="2">
                  <c:v>115.68</c:v>
                </c:pt>
                <c:pt idx="3">
                  <c:v>112.01666666666667</c:v>
                </c:pt>
                <c:pt idx="4">
                  <c:v>111.44</c:v>
                </c:pt>
                <c:pt idx="5">
                  <c:v>117.34999999999998</c:v>
                </c:pt>
                <c:pt idx="6">
                  <c:v>111.38666666666666</c:v>
                </c:pt>
                <c:pt idx="7">
                  <c:v>114.06333333333333</c:v>
                </c:pt>
                <c:pt idx="8">
                  <c:v>112.03333333333335</c:v>
                </c:pt>
                <c:pt idx="9">
                  <c:v>112.18666666666667</c:v>
                </c:pt>
                <c:pt idx="10">
                  <c:v>116.30333333333334</c:v>
                </c:pt>
                <c:pt idx="11">
                  <c:v>115.36666666666667</c:v>
                </c:pt>
                <c:pt idx="12">
                  <c:v>106.63666666666666</c:v>
                </c:pt>
                <c:pt idx="13">
                  <c:v>113.11333333333334</c:v>
                </c:pt>
                <c:pt idx="14">
                  <c:v>111.01666666666667</c:v>
                </c:pt>
                <c:pt idx="15">
                  <c:v>108.17</c:v>
                </c:pt>
                <c:pt idx="16">
                  <c:v>120.94</c:v>
                </c:pt>
                <c:pt idx="17">
                  <c:v>114.05000000000001</c:v>
                </c:pt>
                <c:pt idx="18">
                  <c:v>60.859999999999992</c:v>
                </c:pt>
                <c:pt idx="19">
                  <c:v>52.923333333333339</c:v>
                </c:pt>
                <c:pt idx="20">
                  <c:v>0</c:v>
                </c:pt>
                <c:pt idx="21">
                  <c:v>0</c:v>
                </c:pt>
                <c:pt idx="22">
                  <c:v>105.56666666666666</c:v>
                </c:pt>
                <c:pt idx="23">
                  <c:v>58.536666666666669</c:v>
                </c:pt>
                <c:pt idx="24">
                  <c:v>50.01</c:v>
                </c:pt>
                <c:pt idx="25">
                  <c:v>98.64</c:v>
                </c:pt>
                <c:pt idx="26">
                  <c:v>96.350000000000009</c:v>
                </c:pt>
              </c:numCache>
            </c:numRef>
          </c:xVal>
          <c:yVal>
            <c:numRef>
              <c:f>'Phoca vitulina'!$AU$4:$AU$30</c:f>
              <c:numCache>
                <c:formatCode>#,##0.0</c:formatCode>
                <c:ptCount val="27"/>
                <c:pt idx="0">
                  <c:v>110.82666666666667</c:v>
                </c:pt>
                <c:pt idx="1">
                  <c:v>113.08333333333333</c:v>
                </c:pt>
                <c:pt idx="2">
                  <c:v>115.65666666666668</c:v>
                </c:pt>
                <c:pt idx="3">
                  <c:v>111.63333333333333</c:v>
                </c:pt>
                <c:pt idx="4">
                  <c:v>110.49000000000001</c:v>
                </c:pt>
                <c:pt idx="5">
                  <c:v>116.96333333333332</c:v>
                </c:pt>
                <c:pt idx="6">
                  <c:v>111.50333333333333</c:v>
                </c:pt>
                <c:pt idx="7">
                  <c:v>114.48</c:v>
                </c:pt>
                <c:pt idx="8">
                  <c:v>111.31333333333333</c:v>
                </c:pt>
                <c:pt idx="9">
                  <c:v>112.69333333333333</c:v>
                </c:pt>
                <c:pt idx="10">
                  <c:v>118.00333333333333</c:v>
                </c:pt>
                <c:pt idx="11">
                  <c:v>116.47333333333331</c:v>
                </c:pt>
                <c:pt idx="12">
                  <c:v>106.15333333333335</c:v>
                </c:pt>
                <c:pt idx="13">
                  <c:v>112.66666666666667</c:v>
                </c:pt>
                <c:pt idx="14">
                  <c:v>110.42666666666666</c:v>
                </c:pt>
                <c:pt idx="15">
                  <c:v>109.44999999999999</c:v>
                </c:pt>
                <c:pt idx="16">
                  <c:v>121.62666666666667</c:v>
                </c:pt>
                <c:pt idx="17">
                  <c:v>113.07</c:v>
                </c:pt>
                <c:pt idx="18">
                  <c:v>61.800000000000004</c:v>
                </c:pt>
                <c:pt idx="19">
                  <c:v>52.823333333333331</c:v>
                </c:pt>
                <c:pt idx="20">
                  <c:v>0</c:v>
                </c:pt>
                <c:pt idx="21">
                  <c:v>0</c:v>
                </c:pt>
                <c:pt idx="22">
                  <c:v>103.88999999999999</c:v>
                </c:pt>
                <c:pt idx="23">
                  <c:v>60.930000000000007</c:v>
                </c:pt>
                <c:pt idx="24">
                  <c:v>50.22</c:v>
                </c:pt>
                <c:pt idx="25">
                  <c:v>99.086666666666659</c:v>
                </c:pt>
                <c:pt idx="26">
                  <c:v>95.50333333333333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</c:dPt>
          <c:trendline>
            <c:trendlineType val="linear"/>
            <c:dispRSqr val="0"/>
            <c:dispEq val="0"/>
          </c:trendline>
          <c:xVal>
            <c:numRef>
              <c:f>'Phoca vitulina'!$E$87:$E$88</c:f>
              <c:numCache>
                <c:formatCode>General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xVal>
          <c:yVal>
            <c:numRef>
              <c:f>'Phoca vitulina'!$F$87:$F$88</c:f>
              <c:numCache>
                <c:formatCode>General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85568"/>
        <c:axId val="97912320"/>
      </c:scatterChart>
      <c:valAx>
        <c:axId val="97885568"/>
        <c:scaling>
          <c:orientation val="minMax"/>
          <c:max val="1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Dex</a:t>
                </a:r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97912320"/>
        <c:crosses val="autoZero"/>
        <c:crossBetween val="midCat"/>
      </c:valAx>
      <c:valAx>
        <c:axId val="97912320"/>
        <c:scaling>
          <c:orientation val="minMax"/>
          <c:max val="15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Sin</a:t>
                </a:r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97885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Ulna SHD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'Phoca vitulina'!$BW$4:$BW$30</c:f>
              <c:numCache>
                <c:formatCode>#,##0.0</c:formatCode>
                <c:ptCount val="27"/>
                <c:pt idx="0">
                  <c:v>8.5133333333333336</c:v>
                </c:pt>
                <c:pt idx="1">
                  <c:v>10.046666666666667</c:v>
                </c:pt>
                <c:pt idx="2">
                  <c:v>10.443333333333333</c:v>
                </c:pt>
                <c:pt idx="3">
                  <c:v>8.1033333333333335</c:v>
                </c:pt>
                <c:pt idx="4">
                  <c:v>8.7766666666666655</c:v>
                </c:pt>
                <c:pt idx="5">
                  <c:v>9.3333333333333339</c:v>
                </c:pt>
                <c:pt idx="6">
                  <c:v>10.203333333333333</c:v>
                </c:pt>
                <c:pt idx="7">
                  <c:v>8.5233333333333317</c:v>
                </c:pt>
                <c:pt idx="8">
                  <c:v>8.8233333333333324</c:v>
                </c:pt>
                <c:pt idx="9">
                  <c:v>9.5033333333333321</c:v>
                </c:pt>
                <c:pt idx="10">
                  <c:v>11.123333333333333</c:v>
                </c:pt>
                <c:pt idx="11">
                  <c:v>9.43</c:v>
                </c:pt>
                <c:pt idx="12">
                  <c:v>7.8233333333333333</c:v>
                </c:pt>
                <c:pt idx="13">
                  <c:v>9.1866666666666656</c:v>
                </c:pt>
                <c:pt idx="14">
                  <c:v>9.0033333333333339</c:v>
                </c:pt>
                <c:pt idx="15">
                  <c:v>8.1933333333333334</c:v>
                </c:pt>
                <c:pt idx="16">
                  <c:v>9.4833333333333343</c:v>
                </c:pt>
                <c:pt idx="17">
                  <c:v>9.4966666666666679</c:v>
                </c:pt>
                <c:pt idx="18">
                  <c:v>6.3266666666666671</c:v>
                </c:pt>
                <c:pt idx="19">
                  <c:v>5.4266666666666667</c:v>
                </c:pt>
                <c:pt idx="20">
                  <c:v>0</c:v>
                </c:pt>
                <c:pt idx="21">
                  <c:v>7.7166666666666659</c:v>
                </c:pt>
                <c:pt idx="22">
                  <c:v>0</c:v>
                </c:pt>
                <c:pt idx="23">
                  <c:v>6.496666666666667</c:v>
                </c:pt>
                <c:pt idx="24">
                  <c:v>5.1933333333333342</c:v>
                </c:pt>
                <c:pt idx="25">
                  <c:v>7.3900000000000006</c:v>
                </c:pt>
                <c:pt idx="26">
                  <c:v>7.2233333333333336</c:v>
                </c:pt>
              </c:numCache>
            </c:numRef>
          </c:xVal>
          <c:yVal>
            <c:numRef>
              <c:f>'Phoca vitulina'!$BO$4:$BO$30</c:f>
              <c:numCache>
                <c:formatCode>#,##0.0</c:formatCode>
                <c:ptCount val="27"/>
                <c:pt idx="0">
                  <c:v>8.6666666666666661</c:v>
                </c:pt>
                <c:pt idx="1">
                  <c:v>10.076666666666666</c:v>
                </c:pt>
                <c:pt idx="2">
                  <c:v>10.36</c:v>
                </c:pt>
                <c:pt idx="3">
                  <c:v>7.9933333333333332</c:v>
                </c:pt>
                <c:pt idx="4">
                  <c:v>8.7899999999999991</c:v>
                </c:pt>
                <c:pt idx="5">
                  <c:v>10.343333333333332</c:v>
                </c:pt>
                <c:pt idx="6">
                  <c:v>10.62</c:v>
                </c:pt>
                <c:pt idx="7">
                  <c:v>8.1866666666666656</c:v>
                </c:pt>
                <c:pt idx="8">
                  <c:v>8.5333333333333332</c:v>
                </c:pt>
                <c:pt idx="9">
                  <c:v>9.6466666666666665</c:v>
                </c:pt>
                <c:pt idx="10">
                  <c:v>11.003333333333332</c:v>
                </c:pt>
                <c:pt idx="11">
                  <c:v>8.9700000000000006</c:v>
                </c:pt>
                <c:pt idx="12">
                  <c:v>7.7</c:v>
                </c:pt>
                <c:pt idx="13">
                  <c:v>8.11</c:v>
                </c:pt>
                <c:pt idx="14">
                  <c:v>9.5033333333333321</c:v>
                </c:pt>
                <c:pt idx="15">
                  <c:v>8.4233333333333338</c:v>
                </c:pt>
                <c:pt idx="16">
                  <c:v>9.1333333333333346</c:v>
                </c:pt>
                <c:pt idx="17">
                  <c:v>9.77</c:v>
                </c:pt>
                <c:pt idx="18">
                  <c:v>6.5366666666666662</c:v>
                </c:pt>
                <c:pt idx="19">
                  <c:v>5.4666666666666659</c:v>
                </c:pt>
                <c:pt idx="20">
                  <c:v>0</c:v>
                </c:pt>
                <c:pt idx="21">
                  <c:v>7.87</c:v>
                </c:pt>
                <c:pt idx="22">
                  <c:v>0</c:v>
                </c:pt>
                <c:pt idx="23">
                  <c:v>6.8566666666666665</c:v>
                </c:pt>
                <c:pt idx="24">
                  <c:v>5.413333333333334</c:v>
                </c:pt>
                <c:pt idx="25">
                  <c:v>7.4866666666666672</c:v>
                </c:pt>
                <c:pt idx="26">
                  <c:v>7.3866666666666667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</c:dPt>
          <c:trendline>
            <c:trendlineType val="linear"/>
            <c:dispRSqr val="0"/>
            <c:dispEq val="0"/>
          </c:trendline>
          <c:xVal>
            <c:numRef>
              <c:f>'Phoca vitulina'!$E$87:$E$88</c:f>
              <c:numCache>
                <c:formatCode>General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xVal>
          <c:yVal>
            <c:numRef>
              <c:f>'Phoca vitulina'!$F$87:$F$88</c:f>
              <c:numCache>
                <c:formatCode>General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38432"/>
        <c:axId val="97940608"/>
      </c:scatterChart>
      <c:valAx>
        <c:axId val="97938432"/>
        <c:scaling>
          <c:orientation val="minMax"/>
          <c:max val="1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Dex</a:t>
                </a:r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97940608"/>
        <c:crosses val="autoZero"/>
        <c:crossBetween val="midCat"/>
      </c:valAx>
      <c:valAx>
        <c:axId val="97940608"/>
        <c:scaling>
          <c:orientation val="minMax"/>
          <c:max val="1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Sin</a:t>
                </a:r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97938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Ulna GL</a:t>
            </a:r>
            <a:r>
              <a:rPr lang="da-DK" baseline="0"/>
              <a:t> </a:t>
            </a:r>
            <a:endParaRPr lang="da-DK"/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'Phoca vitulina'!$BS$4:$BS$30</c:f>
              <c:numCache>
                <c:formatCode>#,##0.0</c:formatCode>
                <c:ptCount val="27"/>
                <c:pt idx="0">
                  <c:v>137.78333333333333</c:v>
                </c:pt>
                <c:pt idx="1">
                  <c:v>142.57333333333335</c:v>
                </c:pt>
                <c:pt idx="2">
                  <c:v>143.96333333333334</c:v>
                </c:pt>
                <c:pt idx="3">
                  <c:v>140.26333333333332</c:v>
                </c:pt>
                <c:pt idx="4">
                  <c:v>135.79</c:v>
                </c:pt>
                <c:pt idx="5">
                  <c:v>144.15333333333334</c:v>
                </c:pt>
                <c:pt idx="6">
                  <c:v>142.85333333333335</c:v>
                </c:pt>
                <c:pt idx="7">
                  <c:v>137.03666666666666</c:v>
                </c:pt>
                <c:pt idx="8">
                  <c:v>139.27666666666667</c:v>
                </c:pt>
                <c:pt idx="9">
                  <c:v>139.38666666666666</c:v>
                </c:pt>
                <c:pt idx="10">
                  <c:v>144.62666666666667</c:v>
                </c:pt>
                <c:pt idx="11">
                  <c:v>143.77000000000001</c:v>
                </c:pt>
                <c:pt idx="12">
                  <c:v>131.62</c:v>
                </c:pt>
                <c:pt idx="13">
                  <c:v>139.1</c:v>
                </c:pt>
                <c:pt idx="14">
                  <c:v>139.37</c:v>
                </c:pt>
                <c:pt idx="15">
                  <c:v>133.08666666666667</c:v>
                </c:pt>
                <c:pt idx="16">
                  <c:v>152.25333333333333</c:v>
                </c:pt>
                <c:pt idx="17">
                  <c:v>144.93666666666667</c:v>
                </c:pt>
                <c:pt idx="18">
                  <c:v>79.59666666666665</c:v>
                </c:pt>
                <c:pt idx="19">
                  <c:v>70.036666666666676</c:v>
                </c:pt>
                <c:pt idx="20">
                  <c:v>0</c:v>
                </c:pt>
                <c:pt idx="21">
                  <c:v>118.39</c:v>
                </c:pt>
                <c:pt idx="22">
                  <c:v>0</c:v>
                </c:pt>
                <c:pt idx="23">
                  <c:v>77.823333333333338</c:v>
                </c:pt>
                <c:pt idx="24">
                  <c:v>67.259999999999991</c:v>
                </c:pt>
                <c:pt idx="25">
                  <c:v>117.85333333333334</c:v>
                </c:pt>
                <c:pt idx="26">
                  <c:v>117.65666666666668</c:v>
                </c:pt>
              </c:numCache>
            </c:numRef>
          </c:xVal>
          <c:yVal>
            <c:numRef>
              <c:f>'Phoca vitulina'!$BK$4:$BK$30</c:f>
              <c:numCache>
                <c:formatCode>#,##0.0</c:formatCode>
                <c:ptCount val="27"/>
                <c:pt idx="0">
                  <c:v>136.83666666666667</c:v>
                </c:pt>
                <c:pt idx="1">
                  <c:v>143.60333333333335</c:v>
                </c:pt>
                <c:pt idx="2">
                  <c:v>143.80333333333334</c:v>
                </c:pt>
                <c:pt idx="3">
                  <c:v>140.42666666666668</c:v>
                </c:pt>
                <c:pt idx="4">
                  <c:v>136.28</c:v>
                </c:pt>
                <c:pt idx="5">
                  <c:v>141.94999999999999</c:v>
                </c:pt>
                <c:pt idx="6">
                  <c:v>143.18</c:v>
                </c:pt>
                <c:pt idx="7">
                  <c:v>136.99333333333334</c:v>
                </c:pt>
                <c:pt idx="8">
                  <c:v>138.90666666666667</c:v>
                </c:pt>
                <c:pt idx="9">
                  <c:v>138.59666666666666</c:v>
                </c:pt>
                <c:pt idx="10">
                  <c:v>146.15333333333334</c:v>
                </c:pt>
                <c:pt idx="11">
                  <c:v>142.97333333333333</c:v>
                </c:pt>
                <c:pt idx="12">
                  <c:v>133.11000000000001</c:v>
                </c:pt>
                <c:pt idx="13">
                  <c:v>139.12666666666667</c:v>
                </c:pt>
                <c:pt idx="14">
                  <c:v>137.85000000000002</c:v>
                </c:pt>
                <c:pt idx="15">
                  <c:v>133.27666666666667</c:v>
                </c:pt>
                <c:pt idx="16">
                  <c:v>152.41666666666666</c:v>
                </c:pt>
                <c:pt idx="17">
                  <c:v>143.71</c:v>
                </c:pt>
                <c:pt idx="18">
                  <c:v>80.87</c:v>
                </c:pt>
                <c:pt idx="19">
                  <c:v>69.673333333333346</c:v>
                </c:pt>
                <c:pt idx="20">
                  <c:v>0</c:v>
                </c:pt>
                <c:pt idx="21">
                  <c:v>119.29</c:v>
                </c:pt>
                <c:pt idx="22">
                  <c:v>0</c:v>
                </c:pt>
                <c:pt idx="23">
                  <c:v>79.673333333333346</c:v>
                </c:pt>
                <c:pt idx="24">
                  <c:v>66.800000000000011</c:v>
                </c:pt>
                <c:pt idx="25">
                  <c:v>118.32666666666665</c:v>
                </c:pt>
                <c:pt idx="26">
                  <c:v>118.11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trendline>
            <c:trendlineType val="linear"/>
            <c:dispRSqr val="0"/>
            <c:dispEq val="0"/>
          </c:trendline>
          <c:xVal>
            <c:numRef>
              <c:f>'Phoca vitulina'!$E$87:$E$88</c:f>
              <c:numCache>
                <c:formatCode>General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xVal>
          <c:yVal>
            <c:numRef>
              <c:f>'Phoca vitulina'!$F$87:$F$88</c:f>
              <c:numCache>
                <c:formatCode>General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53600"/>
        <c:axId val="96555776"/>
      </c:scatterChart>
      <c:valAx>
        <c:axId val="96553600"/>
        <c:scaling>
          <c:orientation val="minMax"/>
          <c:max val="2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Dex</a:t>
                </a:r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96555776"/>
        <c:crosses val="autoZero"/>
        <c:crossBetween val="midCat"/>
      </c:valAx>
      <c:valAx>
        <c:axId val="96555776"/>
        <c:scaling>
          <c:orientation val="minMax"/>
          <c:max val="2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Sin</a:t>
                </a:r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96553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Humerus GL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'Phoca vitulina'!$AM$4:$AM$30</c:f>
              <c:numCache>
                <c:formatCode>#,##0.0</c:formatCode>
                <c:ptCount val="27"/>
                <c:pt idx="0">
                  <c:v>114.55333333333333</c:v>
                </c:pt>
                <c:pt idx="1">
                  <c:v>118.39</c:v>
                </c:pt>
                <c:pt idx="2">
                  <c:v>124.90000000000002</c:v>
                </c:pt>
                <c:pt idx="3">
                  <c:v>119.7</c:v>
                </c:pt>
                <c:pt idx="4">
                  <c:v>117.20666666666666</c:v>
                </c:pt>
                <c:pt idx="5">
                  <c:v>125.98666666666666</c:v>
                </c:pt>
                <c:pt idx="6">
                  <c:v>120.83333333333333</c:v>
                </c:pt>
                <c:pt idx="7">
                  <c:v>112.23333333333333</c:v>
                </c:pt>
                <c:pt idx="8">
                  <c:v>123.20333333333333</c:v>
                </c:pt>
                <c:pt idx="9">
                  <c:v>124.25333333333333</c:v>
                </c:pt>
                <c:pt idx="10">
                  <c:v>127.97333333333334</c:v>
                </c:pt>
                <c:pt idx="11">
                  <c:v>124.42333333333333</c:v>
                </c:pt>
                <c:pt idx="12">
                  <c:v>108.73666666666666</c:v>
                </c:pt>
                <c:pt idx="13">
                  <c:v>120.54666666666667</c:v>
                </c:pt>
                <c:pt idx="14">
                  <c:v>117.70666666666666</c:v>
                </c:pt>
                <c:pt idx="15">
                  <c:v>105.55666666666667</c:v>
                </c:pt>
                <c:pt idx="16">
                  <c:v>129.38</c:v>
                </c:pt>
                <c:pt idx="17">
                  <c:v>122.38333333333333</c:v>
                </c:pt>
                <c:pt idx="18">
                  <c:v>61.053333333333335</c:v>
                </c:pt>
                <c:pt idx="19">
                  <c:v>52.883333333333333</c:v>
                </c:pt>
                <c:pt idx="20">
                  <c:v>76.596666666666664</c:v>
                </c:pt>
                <c:pt idx="21">
                  <c:v>112.51666666666667</c:v>
                </c:pt>
                <c:pt idx="22">
                  <c:v>136.68333333333331</c:v>
                </c:pt>
                <c:pt idx="23">
                  <c:v>60.75333333333333</c:v>
                </c:pt>
                <c:pt idx="24">
                  <c:v>51.666666666666664</c:v>
                </c:pt>
                <c:pt idx="25">
                  <c:v>107.78333333333332</c:v>
                </c:pt>
                <c:pt idx="26">
                  <c:v>113.66000000000001</c:v>
                </c:pt>
              </c:numCache>
            </c:numRef>
          </c:xVal>
          <c:yVal>
            <c:numRef>
              <c:f>'Phoca vitulina'!$AE$4:$AE$30</c:f>
              <c:numCache>
                <c:formatCode>#,##0.0</c:formatCode>
                <c:ptCount val="27"/>
                <c:pt idx="0">
                  <c:v>114.23666666666666</c:v>
                </c:pt>
                <c:pt idx="1">
                  <c:v>120.41000000000001</c:v>
                </c:pt>
                <c:pt idx="2">
                  <c:v>125.44333333333333</c:v>
                </c:pt>
                <c:pt idx="3">
                  <c:v>117.83333333333333</c:v>
                </c:pt>
                <c:pt idx="4">
                  <c:v>118.99333333333334</c:v>
                </c:pt>
                <c:pt idx="5">
                  <c:v>125.34999999999998</c:v>
                </c:pt>
                <c:pt idx="6">
                  <c:v>122.24000000000001</c:v>
                </c:pt>
                <c:pt idx="7">
                  <c:v>113.91333333333334</c:v>
                </c:pt>
                <c:pt idx="8">
                  <c:v>123.36666666666667</c:v>
                </c:pt>
                <c:pt idx="9">
                  <c:v>123.50333333333333</c:v>
                </c:pt>
                <c:pt idx="10">
                  <c:v>122.88</c:v>
                </c:pt>
                <c:pt idx="11">
                  <c:v>124.64333333333333</c:v>
                </c:pt>
                <c:pt idx="12">
                  <c:v>109.42333333333335</c:v>
                </c:pt>
                <c:pt idx="13">
                  <c:v>118.62</c:v>
                </c:pt>
                <c:pt idx="14">
                  <c:v>117.87333333333333</c:v>
                </c:pt>
                <c:pt idx="15">
                  <c:v>105.59999999999998</c:v>
                </c:pt>
                <c:pt idx="16">
                  <c:v>130.16666666666666</c:v>
                </c:pt>
                <c:pt idx="17">
                  <c:v>121.99333333333334</c:v>
                </c:pt>
                <c:pt idx="18">
                  <c:v>60.626666666666665</c:v>
                </c:pt>
                <c:pt idx="19">
                  <c:v>53.303333333333335</c:v>
                </c:pt>
                <c:pt idx="20">
                  <c:v>76.95</c:v>
                </c:pt>
                <c:pt idx="21">
                  <c:v>115.26333333333332</c:v>
                </c:pt>
                <c:pt idx="22">
                  <c:v>126.30333333333334</c:v>
                </c:pt>
                <c:pt idx="23">
                  <c:v>59.859999999999992</c:v>
                </c:pt>
                <c:pt idx="24">
                  <c:v>51.616666666666667</c:v>
                </c:pt>
                <c:pt idx="25">
                  <c:v>106.52666666666669</c:v>
                </c:pt>
                <c:pt idx="26">
                  <c:v>111.62333333333333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dPt>
            <c:idx val="1"/>
            <c:marker>
              <c:symbol val="none"/>
            </c:marker>
            <c:bubble3D val="0"/>
          </c:dPt>
          <c:trendline>
            <c:trendlineType val="linear"/>
            <c:dispRSqr val="0"/>
            <c:dispEq val="0"/>
          </c:trendline>
          <c:xVal>
            <c:numRef>
              <c:f>'Phoca vitulina'!$E$87:$E$88</c:f>
              <c:numCache>
                <c:formatCode>General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xVal>
          <c:yVal>
            <c:numRef>
              <c:f>'Phoca vitulina'!$F$87:$F$88</c:f>
              <c:numCache>
                <c:formatCode>General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90080"/>
        <c:axId val="96596352"/>
      </c:scatterChart>
      <c:valAx>
        <c:axId val="96590080"/>
        <c:scaling>
          <c:orientation val="minMax"/>
          <c:max val="150"/>
          <c:min val="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Dex</a:t>
                </a:r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96596352"/>
        <c:crosses val="autoZero"/>
        <c:crossBetween val="midCat"/>
      </c:valAx>
      <c:valAx>
        <c:axId val="96596352"/>
        <c:scaling>
          <c:orientation val="minMax"/>
          <c:max val="150"/>
          <c:min val="5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Sin</a:t>
                </a:r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96590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Humerus</a:t>
            </a:r>
            <a:r>
              <a:rPr lang="da-DK" baseline="0"/>
              <a:t> </a:t>
            </a:r>
            <a:r>
              <a:rPr lang="da-DK"/>
              <a:t>GLP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'Phoca vitulina'!$AQ$4:$AQ$30</c:f>
              <c:numCache>
                <c:formatCode>#,##0.0</c:formatCode>
                <c:ptCount val="27"/>
                <c:pt idx="0">
                  <c:v>13.133333333333335</c:v>
                </c:pt>
                <c:pt idx="1">
                  <c:v>15.36</c:v>
                </c:pt>
                <c:pt idx="2">
                  <c:v>14.883333333333333</c:v>
                </c:pt>
                <c:pt idx="3">
                  <c:v>14.15</c:v>
                </c:pt>
                <c:pt idx="4">
                  <c:v>14.166666666666666</c:v>
                </c:pt>
                <c:pt idx="5">
                  <c:v>14.483333333333334</c:v>
                </c:pt>
                <c:pt idx="6">
                  <c:v>15.913333333333334</c:v>
                </c:pt>
                <c:pt idx="7">
                  <c:v>13.21</c:v>
                </c:pt>
                <c:pt idx="8">
                  <c:v>14.083333333333334</c:v>
                </c:pt>
                <c:pt idx="9">
                  <c:v>15.51</c:v>
                </c:pt>
                <c:pt idx="10">
                  <c:v>15.933333333333332</c:v>
                </c:pt>
                <c:pt idx="11">
                  <c:v>14.586666666666666</c:v>
                </c:pt>
                <c:pt idx="12">
                  <c:v>12.33</c:v>
                </c:pt>
                <c:pt idx="13">
                  <c:v>14.79</c:v>
                </c:pt>
                <c:pt idx="14">
                  <c:v>14.913333333333332</c:v>
                </c:pt>
                <c:pt idx="15">
                  <c:v>11.76</c:v>
                </c:pt>
                <c:pt idx="16">
                  <c:v>15.839999999999998</c:v>
                </c:pt>
                <c:pt idx="17">
                  <c:v>16.006666666666664</c:v>
                </c:pt>
                <c:pt idx="18">
                  <c:v>8.9700000000000006</c:v>
                </c:pt>
                <c:pt idx="19">
                  <c:v>7.7666666666666666</c:v>
                </c:pt>
                <c:pt idx="20">
                  <c:v>12.466666666666667</c:v>
                </c:pt>
                <c:pt idx="21">
                  <c:v>12.523333333333332</c:v>
                </c:pt>
                <c:pt idx="22">
                  <c:v>14.233333333333334</c:v>
                </c:pt>
                <c:pt idx="23">
                  <c:v>9.7533333333333339</c:v>
                </c:pt>
                <c:pt idx="24">
                  <c:v>7.9066666666666663</c:v>
                </c:pt>
                <c:pt idx="25">
                  <c:v>12.203333333333333</c:v>
                </c:pt>
                <c:pt idx="26">
                  <c:v>12.916666666666666</c:v>
                </c:pt>
              </c:numCache>
            </c:numRef>
          </c:xVal>
          <c:yVal>
            <c:numRef>
              <c:f>'Phoca vitulina'!$AI$4:$AI$30</c:f>
              <c:numCache>
                <c:formatCode>#,##0.0</c:formatCode>
                <c:ptCount val="27"/>
                <c:pt idx="0">
                  <c:v>13.226666666666667</c:v>
                </c:pt>
                <c:pt idx="1">
                  <c:v>15.213333333333333</c:v>
                </c:pt>
                <c:pt idx="2">
                  <c:v>15.15</c:v>
                </c:pt>
                <c:pt idx="3">
                  <c:v>14.38</c:v>
                </c:pt>
                <c:pt idx="4">
                  <c:v>13.94</c:v>
                </c:pt>
                <c:pt idx="5">
                  <c:v>15.193333333333333</c:v>
                </c:pt>
                <c:pt idx="6">
                  <c:v>15.873333333333333</c:v>
                </c:pt>
                <c:pt idx="7">
                  <c:v>13.313333333333334</c:v>
                </c:pt>
                <c:pt idx="8">
                  <c:v>14.160000000000002</c:v>
                </c:pt>
                <c:pt idx="9">
                  <c:v>14.886666666666668</c:v>
                </c:pt>
                <c:pt idx="10">
                  <c:v>15.74</c:v>
                </c:pt>
                <c:pt idx="11">
                  <c:v>13.936666666666667</c:v>
                </c:pt>
                <c:pt idx="12">
                  <c:v>12.416666666666666</c:v>
                </c:pt>
                <c:pt idx="13">
                  <c:v>14.14</c:v>
                </c:pt>
                <c:pt idx="14">
                  <c:v>14.81</c:v>
                </c:pt>
                <c:pt idx="15">
                  <c:v>11.873333333333335</c:v>
                </c:pt>
                <c:pt idx="16">
                  <c:v>15.589999999999998</c:v>
                </c:pt>
                <c:pt idx="17">
                  <c:v>15.68</c:v>
                </c:pt>
                <c:pt idx="18">
                  <c:v>9.1833333333333318</c:v>
                </c:pt>
                <c:pt idx="19">
                  <c:v>7.61</c:v>
                </c:pt>
                <c:pt idx="20">
                  <c:v>12.13</c:v>
                </c:pt>
                <c:pt idx="21">
                  <c:v>12.33</c:v>
                </c:pt>
                <c:pt idx="22">
                  <c:v>14.393333333333333</c:v>
                </c:pt>
                <c:pt idx="23">
                  <c:v>9.7333333333333343</c:v>
                </c:pt>
                <c:pt idx="24">
                  <c:v>8.0333333333333332</c:v>
                </c:pt>
                <c:pt idx="25">
                  <c:v>12.413333333333332</c:v>
                </c:pt>
                <c:pt idx="26">
                  <c:v>13.07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'Phoca vitulina'!$E$87:$E$88</c:f>
              <c:numCache>
                <c:formatCode>General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xVal>
          <c:yVal>
            <c:numRef>
              <c:f>'Phoca vitulina'!$F$87:$F$88</c:f>
              <c:numCache>
                <c:formatCode>General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30272"/>
        <c:axId val="96632192"/>
      </c:scatterChart>
      <c:valAx>
        <c:axId val="96630272"/>
        <c:scaling>
          <c:orientation val="minMax"/>
          <c:max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Dex</a:t>
                </a:r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96632192"/>
        <c:crosses val="autoZero"/>
        <c:crossBetween val="midCat"/>
      </c:valAx>
      <c:valAx>
        <c:axId val="96632192"/>
        <c:scaling>
          <c:orientation val="minMax"/>
          <c:max val="2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Sin</a:t>
                </a:r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96630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66</xdr:row>
      <xdr:rowOff>104775</xdr:rowOff>
    </xdr:from>
    <xdr:to>
      <xdr:col>10</xdr:col>
      <xdr:colOff>85725</xdr:colOff>
      <xdr:row>83</xdr:row>
      <xdr:rowOff>47625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66</xdr:row>
      <xdr:rowOff>114300</xdr:rowOff>
    </xdr:from>
    <xdr:to>
      <xdr:col>18</xdr:col>
      <xdr:colOff>266700</xdr:colOff>
      <xdr:row>83</xdr:row>
      <xdr:rowOff>38100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66</xdr:row>
      <xdr:rowOff>114300</xdr:rowOff>
    </xdr:from>
    <xdr:to>
      <xdr:col>27</xdr:col>
      <xdr:colOff>190500</xdr:colOff>
      <xdr:row>83</xdr:row>
      <xdr:rowOff>47625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126307</xdr:colOff>
      <xdr:row>66</xdr:row>
      <xdr:rowOff>133349</xdr:rowOff>
    </xdr:from>
    <xdr:to>
      <xdr:col>44</xdr:col>
      <xdr:colOff>285750</xdr:colOff>
      <xdr:row>82</xdr:row>
      <xdr:rowOff>199462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114300</xdr:colOff>
      <xdr:row>66</xdr:row>
      <xdr:rowOff>152400</xdr:rowOff>
    </xdr:from>
    <xdr:to>
      <xdr:col>36</xdr:col>
      <xdr:colOff>140393</xdr:colOff>
      <xdr:row>83</xdr:row>
      <xdr:rowOff>18488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54</xdr:col>
      <xdr:colOff>361950</xdr:colOff>
      <xdr:row>66</xdr:row>
      <xdr:rowOff>133350</xdr:rowOff>
    </xdr:from>
    <xdr:to>
      <xdr:col>62</xdr:col>
      <xdr:colOff>368993</xdr:colOff>
      <xdr:row>82</xdr:row>
      <xdr:rowOff>199463</xdr:rowOff>
    </xdr:to>
    <xdr:graphicFrame macro="">
      <xdr:nvGraphicFramePr>
        <xdr:cNvPr id="8" name="Diagra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161925</xdr:colOff>
      <xdr:row>66</xdr:row>
      <xdr:rowOff>152400</xdr:rowOff>
    </xdr:from>
    <xdr:to>
      <xdr:col>53</xdr:col>
      <xdr:colOff>302318</xdr:colOff>
      <xdr:row>83</xdr:row>
      <xdr:rowOff>18488</xdr:rowOff>
    </xdr:to>
    <xdr:graphicFrame macro="">
      <xdr:nvGraphicFramePr>
        <xdr:cNvPr id="9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85</xdr:row>
      <xdr:rowOff>0</xdr:rowOff>
    </xdr:from>
    <xdr:to>
      <xdr:col>22</xdr:col>
      <xdr:colOff>47625</xdr:colOff>
      <xdr:row>100</xdr:row>
      <xdr:rowOff>152400</xdr:rowOff>
    </xdr:to>
    <xdr:graphicFrame macro="">
      <xdr:nvGraphicFramePr>
        <xdr:cNvPr id="10" name="Diagra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209550</xdr:colOff>
      <xdr:row>85</xdr:row>
      <xdr:rowOff>19050</xdr:rowOff>
    </xdr:from>
    <xdr:to>
      <xdr:col>31</xdr:col>
      <xdr:colOff>28575</xdr:colOff>
      <xdr:row>100</xdr:row>
      <xdr:rowOff>152400</xdr:rowOff>
    </xdr:to>
    <xdr:graphicFrame macro="">
      <xdr:nvGraphicFramePr>
        <xdr:cNvPr id="11" name="Diagra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35</xdr:row>
      <xdr:rowOff>33336</xdr:rowOff>
    </xdr:from>
    <xdr:to>
      <xdr:col>12</xdr:col>
      <xdr:colOff>238125</xdr:colOff>
      <xdr:row>49</xdr:row>
      <xdr:rowOff>95249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247650</xdr:colOff>
      <xdr:row>35</xdr:row>
      <xdr:rowOff>47625</xdr:rowOff>
    </xdr:from>
    <xdr:to>
      <xdr:col>42</xdr:col>
      <xdr:colOff>257175</xdr:colOff>
      <xdr:row>49</xdr:row>
      <xdr:rowOff>109538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323850</xdr:colOff>
      <xdr:row>35</xdr:row>
      <xdr:rowOff>28575</xdr:rowOff>
    </xdr:from>
    <xdr:to>
      <xdr:col>54</xdr:col>
      <xdr:colOff>257175</xdr:colOff>
      <xdr:row>49</xdr:row>
      <xdr:rowOff>90488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59</xdr:col>
      <xdr:colOff>161925</xdr:colOff>
      <xdr:row>35</xdr:row>
      <xdr:rowOff>57150</xdr:rowOff>
    </xdr:from>
    <xdr:to>
      <xdr:col>71</xdr:col>
      <xdr:colOff>152400</xdr:colOff>
      <xdr:row>49</xdr:row>
      <xdr:rowOff>119063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276225</xdr:colOff>
      <xdr:row>35</xdr:row>
      <xdr:rowOff>57150</xdr:rowOff>
    </xdr:from>
    <xdr:to>
      <xdr:col>25</xdr:col>
      <xdr:colOff>209550</xdr:colOff>
      <xdr:row>49</xdr:row>
      <xdr:rowOff>119063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19050</xdr:colOff>
      <xdr:row>49</xdr:row>
      <xdr:rowOff>171450</xdr:rowOff>
    </xdr:from>
    <xdr:to>
      <xdr:col>26</xdr:col>
      <xdr:colOff>9525</xdr:colOff>
      <xdr:row>63</xdr:row>
      <xdr:rowOff>157163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228600</xdr:colOff>
      <xdr:row>49</xdr:row>
      <xdr:rowOff>152400</xdr:rowOff>
    </xdr:from>
    <xdr:to>
      <xdr:col>42</xdr:col>
      <xdr:colOff>238125</xdr:colOff>
      <xdr:row>63</xdr:row>
      <xdr:rowOff>138113</xdr:rowOff>
    </xdr:to>
    <xdr:graphicFrame macro="">
      <xdr:nvGraphicFramePr>
        <xdr:cNvPr id="8" name="Diagra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295275</xdr:colOff>
      <xdr:row>49</xdr:row>
      <xdr:rowOff>161925</xdr:rowOff>
    </xdr:from>
    <xdr:to>
      <xdr:col>54</xdr:col>
      <xdr:colOff>228600</xdr:colOff>
      <xdr:row>63</xdr:row>
      <xdr:rowOff>147638</xdr:rowOff>
    </xdr:to>
    <xdr:graphicFrame macro="">
      <xdr:nvGraphicFramePr>
        <xdr:cNvPr id="9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59</xdr:col>
      <xdr:colOff>114300</xdr:colOff>
      <xdr:row>49</xdr:row>
      <xdr:rowOff>104775</xdr:rowOff>
    </xdr:from>
    <xdr:to>
      <xdr:col>71</xdr:col>
      <xdr:colOff>104775</xdr:colOff>
      <xdr:row>63</xdr:row>
      <xdr:rowOff>90488</xdr:rowOff>
    </xdr:to>
    <xdr:graphicFrame macro="">
      <xdr:nvGraphicFramePr>
        <xdr:cNvPr id="10" name="Diagra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56</xdr:row>
      <xdr:rowOff>0</xdr:rowOff>
    </xdr:from>
    <xdr:to>
      <xdr:col>12</xdr:col>
      <xdr:colOff>314325</xdr:colOff>
      <xdr:row>70</xdr:row>
      <xdr:rowOff>23813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26</xdr:col>
      <xdr:colOff>371475</xdr:colOff>
      <xdr:row>70</xdr:row>
      <xdr:rowOff>23813</xdr:rowOff>
    </xdr:to>
    <xdr:graphicFrame macro="">
      <xdr:nvGraphicFramePr>
        <xdr:cNvPr id="10" name="Diagra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71</xdr:row>
      <xdr:rowOff>0</xdr:rowOff>
    </xdr:from>
    <xdr:to>
      <xdr:col>26</xdr:col>
      <xdr:colOff>371475</xdr:colOff>
      <xdr:row>84</xdr:row>
      <xdr:rowOff>185738</xdr:rowOff>
    </xdr:to>
    <xdr:graphicFrame macro="">
      <xdr:nvGraphicFramePr>
        <xdr:cNvPr id="11" name="Diagra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9525</xdr:colOff>
      <xdr:row>55</xdr:row>
      <xdr:rowOff>152400</xdr:rowOff>
    </xdr:from>
    <xdr:to>
      <xdr:col>42</xdr:col>
      <xdr:colOff>19050</xdr:colOff>
      <xdr:row>70</xdr:row>
      <xdr:rowOff>14288</xdr:rowOff>
    </xdr:to>
    <xdr:graphicFrame macro="">
      <xdr:nvGraphicFramePr>
        <xdr:cNvPr id="12" name="Diagra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85725</xdr:colOff>
      <xdr:row>55</xdr:row>
      <xdr:rowOff>133350</xdr:rowOff>
    </xdr:from>
    <xdr:to>
      <xdr:col>54</xdr:col>
      <xdr:colOff>19050</xdr:colOff>
      <xdr:row>69</xdr:row>
      <xdr:rowOff>195263</xdr:rowOff>
    </xdr:to>
    <xdr:graphicFrame macro="">
      <xdr:nvGraphicFramePr>
        <xdr:cNvPr id="13" name="Diagra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54</xdr:col>
      <xdr:colOff>95250</xdr:colOff>
      <xdr:row>55</xdr:row>
      <xdr:rowOff>104775</xdr:rowOff>
    </xdr:from>
    <xdr:to>
      <xdr:col>66</xdr:col>
      <xdr:colOff>123825</xdr:colOff>
      <xdr:row>69</xdr:row>
      <xdr:rowOff>166688</xdr:rowOff>
    </xdr:to>
    <xdr:graphicFrame macro="">
      <xdr:nvGraphicFramePr>
        <xdr:cNvPr id="14" name="Diagram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257175</xdr:colOff>
      <xdr:row>70</xdr:row>
      <xdr:rowOff>57150</xdr:rowOff>
    </xdr:from>
    <xdr:to>
      <xdr:col>42</xdr:col>
      <xdr:colOff>0</xdr:colOff>
      <xdr:row>84</xdr:row>
      <xdr:rowOff>42863</xdr:rowOff>
    </xdr:to>
    <xdr:graphicFrame macro="">
      <xdr:nvGraphicFramePr>
        <xdr:cNvPr id="15" name="Diagra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57150</xdr:colOff>
      <xdr:row>70</xdr:row>
      <xdr:rowOff>66675</xdr:rowOff>
    </xdr:from>
    <xdr:to>
      <xdr:col>53</xdr:col>
      <xdr:colOff>295275</xdr:colOff>
      <xdr:row>84</xdr:row>
      <xdr:rowOff>52388</xdr:rowOff>
    </xdr:to>
    <xdr:graphicFrame macro="">
      <xdr:nvGraphicFramePr>
        <xdr:cNvPr id="16" name="Diagra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54</xdr:col>
      <xdr:colOff>38100</xdr:colOff>
      <xdr:row>70</xdr:row>
      <xdr:rowOff>38100</xdr:rowOff>
    </xdr:from>
    <xdr:to>
      <xdr:col>66</xdr:col>
      <xdr:colOff>66675</xdr:colOff>
      <xdr:row>84</xdr:row>
      <xdr:rowOff>23813</xdr:rowOff>
    </xdr:to>
    <xdr:graphicFrame macro="">
      <xdr:nvGraphicFramePr>
        <xdr:cNvPr id="17" name="Diagra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ont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ont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ont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ont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ont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ont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ont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ont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ont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ont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ont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ont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ont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ont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ont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ont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ont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ont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ont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ont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032"/>
  <sheetViews>
    <sheetView workbookViewId="0">
      <selection activeCell="D4" sqref="D4"/>
    </sheetView>
  </sheetViews>
  <sheetFormatPr defaultColWidth="14.42578125" defaultRowHeight="15.75" customHeight="1" x14ac:dyDescent="0.2"/>
  <cols>
    <col min="1" max="1" width="4.7109375" customWidth="1"/>
    <col min="2" max="2" width="6.140625" customWidth="1"/>
    <col min="3" max="3" width="7.140625" customWidth="1"/>
    <col min="4" max="4" width="5" customWidth="1"/>
    <col min="5" max="6" width="5.140625" customWidth="1"/>
    <col min="7" max="7" width="5.42578125" customWidth="1"/>
    <col min="8" max="9" width="5.7109375" customWidth="1"/>
    <col min="10" max="11" width="5" customWidth="1"/>
    <col min="12" max="12" width="5.5703125" customWidth="1"/>
    <col min="13" max="13" width="5.42578125" customWidth="1"/>
    <col min="14" max="14" width="5.140625" customWidth="1"/>
    <col min="15" max="15" width="5.42578125" customWidth="1"/>
    <col min="16" max="16" width="5" customWidth="1"/>
    <col min="17" max="17" width="5.7109375" customWidth="1"/>
    <col min="18" max="19" width="5.85546875" customWidth="1"/>
    <col min="20" max="20" width="5.28515625" customWidth="1"/>
    <col min="21" max="21" width="6" customWidth="1"/>
    <col min="22" max="22" width="4.7109375" customWidth="1"/>
    <col min="23" max="23" width="4.42578125" customWidth="1"/>
    <col min="24" max="24" width="5.140625" customWidth="1"/>
    <col min="25" max="25" width="4.85546875" customWidth="1"/>
    <col min="26" max="26" width="5" customWidth="1"/>
    <col min="27" max="27" width="5.140625" customWidth="1"/>
    <col min="28" max="28" width="4.85546875" customWidth="1"/>
    <col min="29" max="29" width="5.7109375" customWidth="1"/>
    <col min="30" max="30" width="5.140625" customWidth="1"/>
    <col min="31" max="31" width="5.85546875" customWidth="1"/>
    <col min="32" max="32" width="5.140625" customWidth="1"/>
    <col min="33" max="33" width="5.28515625" customWidth="1"/>
    <col min="34" max="34" width="5.42578125" customWidth="1"/>
    <col min="35" max="35" width="4.7109375" customWidth="1"/>
    <col min="36" max="36" width="6.7109375" customWidth="1"/>
    <col min="37" max="37" width="6.140625" customWidth="1"/>
    <col min="38" max="38" width="6.28515625" customWidth="1"/>
    <col min="39" max="39" width="6" customWidth="1"/>
    <col min="40" max="40" width="6.5703125" customWidth="1"/>
    <col min="41" max="41" width="5.5703125" customWidth="1"/>
    <col min="42" max="42" width="5.85546875" customWidth="1"/>
    <col min="43" max="43" width="5.42578125" customWidth="1"/>
    <col min="44" max="45" width="6.28515625" customWidth="1"/>
    <col min="46" max="46" width="5.85546875" customWidth="1"/>
    <col min="47" max="47" width="6" customWidth="1"/>
    <col min="48" max="50" width="4.5703125" customWidth="1"/>
    <col min="51" max="51" width="4.85546875" customWidth="1"/>
    <col min="52" max="52" width="5.85546875" customWidth="1"/>
    <col min="53" max="55" width="6" customWidth="1"/>
    <col min="56" max="56" width="5" customWidth="1"/>
    <col min="57" max="59" width="4.42578125" customWidth="1"/>
    <col min="60" max="60" width="6.7109375" customWidth="1"/>
    <col min="61" max="61" width="6.42578125" customWidth="1"/>
    <col min="62" max="62" width="6.85546875" customWidth="1"/>
    <col min="63" max="63" width="6.7109375" customWidth="1"/>
    <col min="64" max="64" width="5.28515625" customWidth="1"/>
    <col min="65" max="65" width="5.5703125" customWidth="1"/>
    <col min="66" max="66" width="5.7109375" customWidth="1"/>
    <col min="67" max="67" width="5.5703125" customWidth="1"/>
    <col min="68" max="68" width="6.140625" customWidth="1"/>
    <col min="69" max="69" width="6.85546875" customWidth="1"/>
    <col min="70" max="71" width="6.28515625" customWidth="1"/>
    <col min="72" max="72" width="6" customWidth="1"/>
    <col min="73" max="73" width="5.42578125" customWidth="1"/>
    <col min="74" max="74" width="5.140625" customWidth="1"/>
    <col min="75" max="75" width="4.85546875" customWidth="1"/>
    <col min="76" max="76" width="4" customWidth="1"/>
    <col min="77" max="77" width="17.7109375" customWidth="1"/>
    <col min="78" max="78" width="9.5703125" customWidth="1"/>
  </cols>
  <sheetData>
    <row r="1" spans="1:81" ht="12.75" x14ac:dyDescent="0.2">
      <c r="A1" s="89" t="s">
        <v>0</v>
      </c>
      <c r="B1" s="88" t="s">
        <v>1</v>
      </c>
      <c r="C1" s="86" t="s">
        <v>2</v>
      </c>
      <c r="D1" s="92" t="s">
        <v>3</v>
      </c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4"/>
      <c r="AB1" s="92" t="s">
        <v>4</v>
      </c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4"/>
      <c r="AR1" s="92" t="s">
        <v>5</v>
      </c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4"/>
      <c r="BH1" s="92" t="s">
        <v>6</v>
      </c>
      <c r="BI1" s="93"/>
      <c r="BJ1" s="93"/>
      <c r="BK1" s="93"/>
      <c r="BL1" s="93"/>
      <c r="BM1" s="93"/>
      <c r="BN1" s="93"/>
      <c r="BO1" s="93"/>
      <c r="BP1" s="93"/>
      <c r="BQ1" s="93"/>
      <c r="BR1" s="93"/>
      <c r="BS1" s="93"/>
      <c r="BT1" s="93"/>
      <c r="BU1" s="93"/>
      <c r="BV1" s="93"/>
      <c r="BW1" s="94"/>
      <c r="BX1" s="96" t="s">
        <v>1</v>
      </c>
      <c r="BY1" s="97" t="s">
        <v>7</v>
      </c>
      <c r="BZ1" s="95" t="s">
        <v>8</v>
      </c>
      <c r="CB1" s="1"/>
      <c r="CC1" s="1"/>
    </row>
    <row r="2" spans="1:81" ht="12.75" x14ac:dyDescent="0.2">
      <c r="A2" s="90"/>
      <c r="B2" s="80"/>
      <c r="C2" s="83"/>
      <c r="D2" s="79" t="s">
        <v>9</v>
      </c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5" t="s">
        <v>10</v>
      </c>
      <c r="Q2" s="80"/>
      <c r="R2" s="80"/>
      <c r="S2" s="80"/>
      <c r="T2" s="80"/>
      <c r="U2" s="80"/>
      <c r="V2" s="80"/>
      <c r="W2" s="80"/>
      <c r="X2" s="80"/>
      <c r="Y2" s="80"/>
      <c r="Z2" s="80"/>
      <c r="AA2" s="83"/>
      <c r="AB2" s="79" t="s">
        <v>9</v>
      </c>
      <c r="AC2" s="80"/>
      <c r="AD2" s="80"/>
      <c r="AE2" s="80"/>
      <c r="AF2" s="80"/>
      <c r="AG2" s="80"/>
      <c r="AH2" s="80"/>
      <c r="AI2" s="81"/>
      <c r="AJ2" s="82" t="s">
        <v>10</v>
      </c>
      <c r="AK2" s="80"/>
      <c r="AL2" s="80"/>
      <c r="AM2" s="80"/>
      <c r="AN2" s="80"/>
      <c r="AO2" s="80"/>
      <c r="AP2" s="80"/>
      <c r="AQ2" s="83"/>
      <c r="AR2" s="79" t="s">
        <v>9</v>
      </c>
      <c r="AS2" s="80"/>
      <c r="AT2" s="80"/>
      <c r="AU2" s="80"/>
      <c r="AV2" s="80"/>
      <c r="AW2" s="80"/>
      <c r="AX2" s="80"/>
      <c r="AY2" s="80"/>
      <c r="AZ2" s="85" t="s">
        <v>10</v>
      </c>
      <c r="BA2" s="80"/>
      <c r="BB2" s="80"/>
      <c r="BC2" s="80"/>
      <c r="BD2" s="80"/>
      <c r="BE2" s="80"/>
      <c r="BF2" s="80"/>
      <c r="BG2" s="83"/>
      <c r="BH2" s="79" t="s">
        <v>9</v>
      </c>
      <c r="BI2" s="80"/>
      <c r="BJ2" s="80"/>
      <c r="BK2" s="80"/>
      <c r="BL2" s="80"/>
      <c r="BM2" s="80"/>
      <c r="BN2" s="80"/>
      <c r="BO2" s="81"/>
      <c r="BP2" s="82" t="s">
        <v>10</v>
      </c>
      <c r="BQ2" s="80"/>
      <c r="BR2" s="80"/>
      <c r="BS2" s="80"/>
      <c r="BT2" s="80"/>
      <c r="BU2" s="80"/>
      <c r="BV2" s="80"/>
      <c r="BW2" s="83"/>
      <c r="BX2" s="80"/>
      <c r="BY2" s="80"/>
      <c r="BZ2" s="80"/>
      <c r="CB2" s="1"/>
      <c r="CC2" s="1"/>
    </row>
    <row r="3" spans="1:81" ht="12.75" x14ac:dyDescent="0.2">
      <c r="A3" s="91"/>
      <c r="B3" s="76"/>
      <c r="C3" s="78"/>
      <c r="D3" s="87" t="s">
        <v>11</v>
      </c>
      <c r="E3" s="76"/>
      <c r="F3" s="76"/>
      <c r="G3" s="76"/>
      <c r="H3" s="75" t="s">
        <v>12</v>
      </c>
      <c r="I3" s="76"/>
      <c r="J3" s="76"/>
      <c r="K3" s="76"/>
      <c r="L3" s="75" t="s">
        <v>13</v>
      </c>
      <c r="M3" s="76"/>
      <c r="N3" s="76"/>
      <c r="O3" s="76"/>
      <c r="P3" s="84" t="s">
        <v>11</v>
      </c>
      <c r="Q3" s="76"/>
      <c r="R3" s="76"/>
      <c r="S3" s="76"/>
      <c r="T3" s="75" t="s">
        <v>12</v>
      </c>
      <c r="U3" s="76"/>
      <c r="V3" s="76"/>
      <c r="W3" s="76"/>
      <c r="X3" s="75" t="s">
        <v>13</v>
      </c>
      <c r="Y3" s="76"/>
      <c r="Z3" s="76"/>
      <c r="AA3" s="78"/>
      <c r="AB3" s="87" t="s">
        <v>14</v>
      </c>
      <c r="AC3" s="76"/>
      <c r="AD3" s="76"/>
      <c r="AE3" s="76"/>
      <c r="AF3" s="75" t="s">
        <v>15</v>
      </c>
      <c r="AG3" s="76"/>
      <c r="AH3" s="76"/>
      <c r="AI3" s="77"/>
      <c r="AJ3" s="75" t="s">
        <v>14</v>
      </c>
      <c r="AK3" s="76"/>
      <c r="AL3" s="76"/>
      <c r="AM3" s="76"/>
      <c r="AN3" s="75" t="s">
        <v>15</v>
      </c>
      <c r="AO3" s="76"/>
      <c r="AP3" s="76"/>
      <c r="AQ3" s="78"/>
      <c r="AR3" s="87" t="s">
        <v>14</v>
      </c>
      <c r="AS3" s="76"/>
      <c r="AT3" s="76"/>
      <c r="AU3" s="76"/>
      <c r="AV3" s="75" t="s">
        <v>16</v>
      </c>
      <c r="AW3" s="76"/>
      <c r="AX3" s="76"/>
      <c r="AY3" s="76"/>
      <c r="AZ3" s="84" t="s">
        <v>14</v>
      </c>
      <c r="BA3" s="76"/>
      <c r="BB3" s="76"/>
      <c r="BC3" s="76"/>
      <c r="BD3" s="75" t="s">
        <v>16</v>
      </c>
      <c r="BE3" s="76"/>
      <c r="BF3" s="76"/>
      <c r="BG3" s="78"/>
      <c r="BH3" s="87" t="s">
        <v>14</v>
      </c>
      <c r="BI3" s="76"/>
      <c r="BJ3" s="76"/>
      <c r="BK3" s="76"/>
      <c r="BL3" s="75" t="s">
        <v>16</v>
      </c>
      <c r="BM3" s="76"/>
      <c r="BN3" s="76"/>
      <c r="BO3" s="77"/>
      <c r="BP3" s="75" t="s">
        <v>14</v>
      </c>
      <c r="BQ3" s="76"/>
      <c r="BR3" s="76"/>
      <c r="BS3" s="76"/>
      <c r="BT3" s="75" t="s">
        <v>16</v>
      </c>
      <c r="BU3" s="76"/>
      <c r="BV3" s="76"/>
      <c r="BW3" s="78"/>
      <c r="BX3" s="80"/>
      <c r="BY3" s="80"/>
      <c r="BZ3" s="80"/>
      <c r="CB3" s="1"/>
      <c r="CC3" s="1"/>
    </row>
    <row r="4" spans="1:81" ht="12.75" x14ac:dyDescent="0.2">
      <c r="A4" s="4">
        <v>1</v>
      </c>
      <c r="B4" s="5" t="s">
        <v>17</v>
      </c>
      <c r="C4" s="4">
        <v>545</v>
      </c>
      <c r="D4" s="6">
        <v>167.43</v>
      </c>
      <c r="E4" s="7">
        <v>167.44</v>
      </c>
      <c r="F4" s="7">
        <v>167.42</v>
      </c>
      <c r="G4" s="5">
        <f t="shared" ref="G4:G30" si="0">AVERAGE(D4:F4)</f>
        <v>167.42999999999998</v>
      </c>
      <c r="H4" s="8">
        <v>35.61</v>
      </c>
      <c r="I4" s="8">
        <v>35.61</v>
      </c>
      <c r="J4" s="8">
        <v>35.6</v>
      </c>
      <c r="K4" s="9">
        <f t="shared" ref="K4:K10" si="1">AVERAGE(H4:J4)</f>
        <v>35.606666666666662</v>
      </c>
      <c r="L4" s="8">
        <v>73.12</v>
      </c>
      <c r="M4" s="8">
        <v>73.08</v>
      </c>
      <c r="N4" s="8">
        <v>73.11</v>
      </c>
      <c r="O4" s="9">
        <f t="shared" ref="O4:O7" si="2">AVERAGE(L4:N4)</f>
        <v>73.103333333333339</v>
      </c>
      <c r="P4" s="10">
        <v>163.89</v>
      </c>
      <c r="Q4" s="8">
        <v>163.88</v>
      </c>
      <c r="R4" s="8">
        <v>163.87</v>
      </c>
      <c r="S4" s="9">
        <f t="shared" ref="S4:S30" si="3">AVERAGE(P4:R4)</f>
        <v>163.88</v>
      </c>
      <c r="T4" s="8">
        <v>35.39</v>
      </c>
      <c r="U4" s="8">
        <v>35.409999999999997</v>
      </c>
      <c r="V4" s="8">
        <v>35.42</v>
      </c>
      <c r="W4" s="9">
        <f t="shared" ref="W4:W30" si="4">AVERAGE(T4:V4)</f>
        <v>35.406666666666666</v>
      </c>
      <c r="X4" s="8">
        <v>78.08</v>
      </c>
      <c r="Y4" s="8">
        <v>78.11</v>
      </c>
      <c r="Z4" s="8">
        <v>78.099999999999994</v>
      </c>
      <c r="AA4" s="11">
        <f t="shared" ref="AA4:AA30" si="5">AVERAGE(X4:Z4)</f>
        <v>78.096666666666664</v>
      </c>
      <c r="AB4" s="12">
        <v>114.25</v>
      </c>
      <c r="AC4" s="8">
        <v>114.22</v>
      </c>
      <c r="AD4" s="8">
        <v>114.24</v>
      </c>
      <c r="AE4" s="9">
        <f t="shared" ref="AE4:AE30" si="6">AVERAGE(AB4:AD4)</f>
        <v>114.23666666666666</v>
      </c>
      <c r="AF4" s="8">
        <v>13.22</v>
      </c>
      <c r="AG4" s="8">
        <v>13.24</v>
      </c>
      <c r="AH4" s="8">
        <v>13.22</v>
      </c>
      <c r="AI4" s="13">
        <f t="shared" ref="AI4:AI30" si="7">AVERAGE(AF4:AH4)</f>
        <v>13.226666666666667</v>
      </c>
      <c r="AJ4" s="8">
        <v>114.55</v>
      </c>
      <c r="AK4" s="8">
        <v>114.55</v>
      </c>
      <c r="AL4" s="8">
        <v>114.56</v>
      </c>
      <c r="AM4" s="9">
        <f t="shared" ref="AM4:AM30" si="8">AVERAGE(AJ4:AL4)</f>
        <v>114.55333333333333</v>
      </c>
      <c r="AN4" s="8">
        <v>13.13</v>
      </c>
      <c r="AO4" s="8">
        <v>13.14</v>
      </c>
      <c r="AP4" s="8">
        <v>13.13</v>
      </c>
      <c r="AQ4" s="11">
        <f t="shared" ref="AQ4:AQ30" si="9">AVERAGE(AN4:AP4)</f>
        <v>13.133333333333335</v>
      </c>
      <c r="AR4" s="12">
        <v>110.84</v>
      </c>
      <c r="AS4" s="8">
        <v>110.83</v>
      </c>
      <c r="AT4" s="8">
        <v>110.81</v>
      </c>
      <c r="AU4" s="9">
        <f t="shared" ref="AU4:AU30" si="10">AVERAGE(AR4:AT4)</f>
        <v>110.82666666666667</v>
      </c>
      <c r="AV4" s="8">
        <v>8.4499999999999993</v>
      </c>
      <c r="AW4" s="8">
        <v>8.4499999999999993</v>
      </c>
      <c r="AX4" s="8">
        <v>8.43</v>
      </c>
      <c r="AY4" s="9">
        <f t="shared" ref="AY4:AY30" si="11">AVERAGE(AV4:AX4)</f>
        <v>8.4433333333333334</v>
      </c>
      <c r="AZ4" s="10">
        <v>109.89</v>
      </c>
      <c r="BA4" s="8">
        <v>109.88</v>
      </c>
      <c r="BB4" s="8">
        <v>109.89</v>
      </c>
      <c r="BC4" s="9">
        <f t="shared" ref="BC4:BC30" si="12">AVERAGE(AZ4:BB4)</f>
        <v>109.88666666666666</v>
      </c>
      <c r="BD4" s="8">
        <v>8.3000000000000007</v>
      </c>
      <c r="BE4" s="8">
        <v>8.32</v>
      </c>
      <c r="BF4" s="8">
        <v>8.34</v>
      </c>
      <c r="BG4" s="11">
        <f t="shared" ref="BG4:BG30" si="13">AVERAGE(BD4:BF4)</f>
        <v>8.32</v>
      </c>
      <c r="BH4" s="12">
        <v>136.84</v>
      </c>
      <c r="BI4" s="8">
        <v>136.83000000000001</v>
      </c>
      <c r="BJ4" s="8">
        <v>136.84</v>
      </c>
      <c r="BK4" s="9">
        <f t="shared" ref="BK4:BK30" si="14">AVERAGE(BH4:BJ4)</f>
        <v>136.83666666666667</v>
      </c>
      <c r="BL4" s="8">
        <v>8.65</v>
      </c>
      <c r="BM4" s="8">
        <v>8.67</v>
      </c>
      <c r="BN4" s="8">
        <v>8.68</v>
      </c>
      <c r="BO4" s="13">
        <f t="shared" ref="BO4:BO30" si="15">AVERAGE(BL4:BN4)</f>
        <v>8.6666666666666661</v>
      </c>
      <c r="BP4" s="8">
        <v>137.79</v>
      </c>
      <c r="BQ4" s="8">
        <v>137.79</v>
      </c>
      <c r="BR4" s="8">
        <v>137.77000000000001</v>
      </c>
      <c r="BS4" s="9">
        <f t="shared" ref="BS4:BS30" si="16">AVERAGE(BP4:BR4)</f>
        <v>137.78333333333333</v>
      </c>
      <c r="BT4" s="8">
        <v>8.51</v>
      </c>
      <c r="BU4" s="8">
        <v>8.5299999999999994</v>
      </c>
      <c r="BV4" s="8">
        <v>8.5</v>
      </c>
      <c r="BW4" s="11">
        <f t="shared" ref="BW4:BW30" si="17">AVERAGE(BT4:BV4)</f>
        <v>8.5133333333333336</v>
      </c>
      <c r="BX4" s="5" t="str">
        <f t="shared" ref="BX4:BX30" si="18">B4</f>
        <v>M</v>
      </c>
      <c r="BY4" s="5" t="s">
        <v>18</v>
      </c>
      <c r="BZ4" s="9"/>
      <c r="CA4" s="1"/>
      <c r="CB4" s="1"/>
      <c r="CC4" s="1"/>
    </row>
    <row r="5" spans="1:81" ht="14.25" x14ac:dyDescent="0.2">
      <c r="A5" s="4">
        <v>2</v>
      </c>
      <c r="B5" s="5" t="s">
        <v>19</v>
      </c>
      <c r="C5" s="4">
        <v>160</v>
      </c>
      <c r="D5" s="12">
        <v>168.84</v>
      </c>
      <c r="E5" s="14">
        <v>168.82</v>
      </c>
      <c r="F5" s="14">
        <v>168.84</v>
      </c>
      <c r="G5" s="5">
        <f t="shared" si="0"/>
        <v>168.83333333333334</v>
      </c>
      <c r="H5" s="8">
        <v>37.770000000000003</v>
      </c>
      <c r="I5" s="14">
        <v>37.75</v>
      </c>
      <c r="J5" s="14">
        <v>37.75</v>
      </c>
      <c r="K5" s="9">
        <f t="shared" si="1"/>
        <v>37.756666666666668</v>
      </c>
      <c r="L5" s="8">
        <v>80.489999999999995</v>
      </c>
      <c r="M5" s="14">
        <v>80.510000000000005</v>
      </c>
      <c r="N5" s="14">
        <v>80.510000000000005</v>
      </c>
      <c r="O5" s="9">
        <f t="shared" si="2"/>
        <v>80.50333333333333</v>
      </c>
      <c r="P5" s="10">
        <v>164.75</v>
      </c>
      <c r="Q5" s="14">
        <v>164.76</v>
      </c>
      <c r="R5" s="14">
        <v>164.76</v>
      </c>
      <c r="S5" s="9">
        <f t="shared" si="3"/>
        <v>164.75666666666666</v>
      </c>
      <c r="T5" s="8">
        <v>37.409999999999997</v>
      </c>
      <c r="U5" s="14">
        <v>37.39</v>
      </c>
      <c r="V5" s="14">
        <v>37.409999999999997</v>
      </c>
      <c r="W5" s="9">
        <f t="shared" si="4"/>
        <v>37.403333333333329</v>
      </c>
      <c r="X5" s="8">
        <v>81.489999999999995</v>
      </c>
      <c r="Y5" s="14">
        <v>81.510000000000005</v>
      </c>
      <c r="Z5" s="14">
        <v>81.5</v>
      </c>
      <c r="AA5" s="11">
        <f t="shared" si="5"/>
        <v>81.5</v>
      </c>
      <c r="AB5" s="12">
        <v>120.39</v>
      </c>
      <c r="AC5" s="14">
        <v>120.42</v>
      </c>
      <c r="AD5" s="14">
        <v>120.42</v>
      </c>
      <c r="AE5" s="9">
        <f t="shared" si="6"/>
        <v>120.41000000000001</v>
      </c>
      <c r="AF5" s="8">
        <v>15.2</v>
      </c>
      <c r="AG5" s="8">
        <v>15.22</v>
      </c>
      <c r="AH5" s="14">
        <v>15.22</v>
      </c>
      <c r="AI5" s="13">
        <f t="shared" si="7"/>
        <v>15.213333333333333</v>
      </c>
      <c r="AJ5" s="8">
        <v>118.4</v>
      </c>
      <c r="AK5" s="8">
        <v>118.38</v>
      </c>
      <c r="AL5" s="8">
        <v>118.39</v>
      </c>
      <c r="AM5" s="9">
        <f t="shared" si="8"/>
        <v>118.39</v>
      </c>
      <c r="AN5" s="8">
        <v>15.35</v>
      </c>
      <c r="AO5" s="8">
        <v>15.37</v>
      </c>
      <c r="AP5" s="8">
        <v>15.36</v>
      </c>
      <c r="AQ5" s="11">
        <f t="shared" si="9"/>
        <v>15.36</v>
      </c>
      <c r="AR5" s="12">
        <v>113.06</v>
      </c>
      <c r="AS5" s="8">
        <v>113.1</v>
      </c>
      <c r="AT5" s="8">
        <v>113.09</v>
      </c>
      <c r="AU5" s="9">
        <f t="shared" si="10"/>
        <v>113.08333333333333</v>
      </c>
      <c r="AV5" s="8">
        <v>9.6999999999999993</v>
      </c>
      <c r="AW5" s="8">
        <v>9.68</v>
      </c>
      <c r="AX5" s="8">
        <v>9.69</v>
      </c>
      <c r="AY5" s="9">
        <f t="shared" si="11"/>
        <v>9.69</v>
      </c>
      <c r="AZ5" s="10">
        <v>113.17</v>
      </c>
      <c r="BA5" s="8">
        <v>113.16</v>
      </c>
      <c r="BB5" s="8">
        <v>113.17</v>
      </c>
      <c r="BC5" s="9">
        <f t="shared" si="12"/>
        <v>113.16666666666667</v>
      </c>
      <c r="BD5" s="8">
        <v>9.69</v>
      </c>
      <c r="BE5" s="8">
        <v>9.67</v>
      </c>
      <c r="BF5" s="8">
        <v>9.68</v>
      </c>
      <c r="BG5" s="11">
        <f t="shared" si="13"/>
        <v>9.68</v>
      </c>
      <c r="BH5" s="12">
        <v>143.62</v>
      </c>
      <c r="BI5" s="8">
        <v>143.59</v>
      </c>
      <c r="BJ5" s="8">
        <v>143.6</v>
      </c>
      <c r="BK5" s="9">
        <f t="shared" si="14"/>
        <v>143.60333333333335</v>
      </c>
      <c r="BL5" s="8">
        <v>10.07</v>
      </c>
      <c r="BM5" s="8">
        <v>10.08</v>
      </c>
      <c r="BN5" s="8">
        <v>10.08</v>
      </c>
      <c r="BO5" s="13">
        <f t="shared" si="15"/>
        <v>10.076666666666666</v>
      </c>
      <c r="BP5" s="8">
        <v>142.56</v>
      </c>
      <c r="BQ5" s="8">
        <v>142.58000000000001</v>
      </c>
      <c r="BR5" s="8">
        <v>142.58000000000001</v>
      </c>
      <c r="BS5" s="9">
        <f t="shared" si="16"/>
        <v>142.57333333333335</v>
      </c>
      <c r="BT5" s="8">
        <v>10.050000000000001</v>
      </c>
      <c r="BU5" s="8">
        <v>10.039999999999999</v>
      </c>
      <c r="BV5" s="8">
        <v>10.050000000000001</v>
      </c>
      <c r="BW5" s="11">
        <f t="shared" si="17"/>
        <v>10.046666666666667</v>
      </c>
      <c r="BX5" s="5" t="str">
        <f t="shared" si="18"/>
        <v>K</v>
      </c>
      <c r="BY5" s="5" t="s">
        <v>20</v>
      </c>
      <c r="BZ5" s="9"/>
      <c r="CA5" s="1"/>
      <c r="CB5" s="1"/>
      <c r="CC5" s="1"/>
    </row>
    <row r="6" spans="1:81" ht="12.75" x14ac:dyDescent="0.2">
      <c r="A6" s="4">
        <v>3</v>
      </c>
      <c r="B6" s="5" t="s">
        <v>17</v>
      </c>
      <c r="C6" s="15">
        <v>1023</v>
      </c>
      <c r="D6" s="12">
        <v>171.88</v>
      </c>
      <c r="E6" s="8">
        <v>171.9</v>
      </c>
      <c r="F6" s="8">
        <v>171.91</v>
      </c>
      <c r="G6" s="5">
        <f t="shared" si="0"/>
        <v>171.89666666666665</v>
      </c>
      <c r="H6" s="8">
        <v>37.67</v>
      </c>
      <c r="I6" s="8">
        <v>37.67</v>
      </c>
      <c r="J6" s="8">
        <v>37.68</v>
      </c>
      <c r="K6" s="9">
        <f t="shared" si="1"/>
        <v>37.673333333333339</v>
      </c>
      <c r="L6" s="8">
        <v>79.12</v>
      </c>
      <c r="M6" s="8">
        <v>79.09</v>
      </c>
      <c r="N6" s="8">
        <v>79.14</v>
      </c>
      <c r="O6" s="9">
        <f t="shared" si="2"/>
        <v>79.116666666666674</v>
      </c>
      <c r="P6" s="10">
        <v>168.19</v>
      </c>
      <c r="Q6" s="8">
        <v>168.21</v>
      </c>
      <c r="R6" s="8">
        <v>168.2</v>
      </c>
      <c r="S6" s="9">
        <f t="shared" si="3"/>
        <v>168.2</v>
      </c>
      <c r="T6" s="8">
        <v>37.340000000000003</v>
      </c>
      <c r="U6" s="8">
        <v>37.35</v>
      </c>
      <c r="V6" s="8">
        <v>37.35</v>
      </c>
      <c r="W6" s="9">
        <f t="shared" si="4"/>
        <v>37.346666666666664</v>
      </c>
      <c r="X6" s="8">
        <v>79.150000000000006</v>
      </c>
      <c r="Y6" s="8">
        <v>79.14</v>
      </c>
      <c r="Z6" s="8">
        <v>79.17</v>
      </c>
      <c r="AA6" s="11">
        <f t="shared" si="5"/>
        <v>79.15333333333335</v>
      </c>
      <c r="AB6" s="12">
        <v>125.44</v>
      </c>
      <c r="AC6" s="8">
        <v>125.44</v>
      </c>
      <c r="AD6" s="8">
        <v>125.45</v>
      </c>
      <c r="AE6" s="9">
        <f t="shared" si="6"/>
        <v>125.44333333333333</v>
      </c>
      <c r="AF6" s="8">
        <v>15.15</v>
      </c>
      <c r="AG6" s="8">
        <v>15.17</v>
      </c>
      <c r="AH6" s="8">
        <v>15.13</v>
      </c>
      <c r="AI6" s="13">
        <f t="shared" si="7"/>
        <v>15.15</v>
      </c>
      <c r="AJ6" s="8">
        <v>124.89</v>
      </c>
      <c r="AK6" s="8">
        <v>124.91</v>
      </c>
      <c r="AL6" s="8">
        <v>124.9</v>
      </c>
      <c r="AM6" s="9">
        <f t="shared" si="8"/>
        <v>124.90000000000002</v>
      </c>
      <c r="AN6" s="8">
        <v>14.88</v>
      </c>
      <c r="AO6" s="8">
        <v>14.87</v>
      </c>
      <c r="AP6" s="8">
        <v>14.9</v>
      </c>
      <c r="AQ6" s="11">
        <f t="shared" si="9"/>
        <v>14.883333333333333</v>
      </c>
      <c r="AR6" s="12">
        <v>115.67</v>
      </c>
      <c r="AS6" s="8">
        <v>115.65</v>
      </c>
      <c r="AT6" s="8">
        <v>115.65</v>
      </c>
      <c r="AU6" s="9">
        <f t="shared" si="10"/>
        <v>115.65666666666668</v>
      </c>
      <c r="AV6" s="8">
        <v>8.65</v>
      </c>
      <c r="AW6" s="8">
        <v>8.6300000000000008</v>
      </c>
      <c r="AX6" s="8">
        <v>8.65</v>
      </c>
      <c r="AY6" s="9">
        <f t="shared" si="11"/>
        <v>8.6433333333333326</v>
      </c>
      <c r="AZ6" s="10">
        <v>115.69</v>
      </c>
      <c r="BA6" s="8">
        <v>115.67</v>
      </c>
      <c r="BB6" s="8">
        <v>115.68</v>
      </c>
      <c r="BC6" s="9">
        <f t="shared" si="12"/>
        <v>115.68</v>
      </c>
      <c r="BD6" s="8">
        <v>8.8000000000000007</v>
      </c>
      <c r="BE6" s="8">
        <v>8.7899999999999991</v>
      </c>
      <c r="BF6" s="8">
        <v>8.7899999999999991</v>
      </c>
      <c r="BG6" s="11">
        <f t="shared" si="13"/>
        <v>8.793333333333333</v>
      </c>
      <c r="BH6" s="12">
        <v>143.80000000000001</v>
      </c>
      <c r="BI6" s="8">
        <v>143.80000000000001</v>
      </c>
      <c r="BJ6" s="8">
        <v>143.81</v>
      </c>
      <c r="BK6" s="9">
        <f t="shared" si="14"/>
        <v>143.80333333333334</v>
      </c>
      <c r="BL6" s="8">
        <v>10.35</v>
      </c>
      <c r="BM6" s="8">
        <v>10.37</v>
      </c>
      <c r="BN6" s="8">
        <v>10.36</v>
      </c>
      <c r="BO6" s="13">
        <f t="shared" si="15"/>
        <v>10.36</v>
      </c>
      <c r="BP6" s="8">
        <v>143.96</v>
      </c>
      <c r="BQ6" s="8">
        <v>143.96</v>
      </c>
      <c r="BR6" s="8">
        <v>143.97</v>
      </c>
      <c r="BS6" s="9">
        <f t="shared" si="16"/>
        <v>143.96333333333334</v>
      </c>
      <c r="BT6" s="8">
        <v>10.44</v>
      </c>
      <c r="BU6" s="8">
        <v>10.46</v>
      </c>
      <c r="BV6" s="8">
        <v>10.43</v>
      </c>
      <c r="BW6" s="11">
        <f t="shared" si="17"/>
        <v>10.443333333333333</v>
      </c>
      <c r="BX6" s="5" t="str">
        <f t="shared" si="18"/>
        <v>M</v>
      </c>
      <c r="BY6" s="5" t="s">
        <v>21</v>
      </c>
      <c r="BZ6" s="9"/>
      <c r="CA6" s="1"/>
      <c r="CB6" s="1"/>
      <c r="CC6" s="1"/>
    </row>
    <row r="7" spans="1:81" ht="12.75" x14ac:dyDescent="0.2">
      <c r="A7" s="4">
        <v>4</v>
      </c>
      <c r="B7" s="5" t="s">
        <v>19</v>
      </c>
      <c r="C7" s="15">
        <v>989</v>
      </c>
      <c r="D7" s="12">
        <v>153.15</v>
      </c>
      <c r="E7" s="8">
        <v>153.16999999999999</v>
      </c>
      <c r="F7" s="8">
        <v>153.16</v>
      </c>
      <c r="G7" s="5">
        <f t="shared" si="0"/>
        <v>153.16</v>
      </c>
      <c r="H7" s="8">
        <v>36.049999999999997</v>
      </c>
      <c r="I7" s="8">
        <v>36.06</v>
      </c>
      <c r="J7" s="8">
        <v>36.049999999999997</v>
      </c>
      <c r="K7" s="9">
        <f t="shared" si="1"/>
        <v>36.053333333333335</v>
      </c>
      <c r="L7" s="8">
        <v>76.540000000000006</v>
      </c>
      <c r="M7" s="8">
        <v>76.58</v>
      </c>
      <c r="N7" s="8">
        <v>76.58</v>
      </c>
      <c r="O7" s="9">
        <f t="shared" si="2"/>
        <v>76.566666666666663</v>
      </c>
      <c r="P7" s="10">
        <v>149.62</v>
      </c>
      <c r="Q7" s="8">
        <v>149.6</v>
      </c>
      <c r="R7" s="8">
        <v>149.6</v>
      </c>
      <c r="S7" s="9">
        <f t="shared" si="3"/>
        <v>149.60666666666668</v>
      </c>
      <c r="T7" s="8">
        <v>35.229999999999997</v>
      </c>
      <c r="U7" s="8">
        <v>35.26</v>
      </c>
      <c r="V7" s="8">
        <v>35.25</v>
      </c>
      <c r="W7" s="9">
        <f t="shared" si="4"/>
        <v>35.246666666666663</v>
      </c>
      <c r="X7" s="8">
        <v>80.3</v>
      </c>
      <c r="Y7" s="8">
        <v>80.27</v>
      </c>
      <c r="Z7" s="8">
        <v>80.28</v>
      </c>
      <c r="AA7" s="11">
        <f t="shared" si="5"/>
        <v>80.283333333333331</v>
      </c>
      <c r="AB7" s="12">
        <v>117.83</v>
      </c>
      <c r="AC7" s="8">
        <v>117.84</v>
      </c>
      <c r="AD7" s="8">
        <v>117.83</v>
      </c>
      <c r="AE7" s="9">
        <f t="shared" si="6"/>
        <v>117.83333333333333</v>
      </c>
      <c r="AF7" s="8">
        <v>14.36</v>
      </c>
      <c r="AG7" s="8">
        <v>14.39</v>
      </c>
      <c r="AH7" s="8">
        <v>14.39</v>
      </c>
      <c r="AI7" s="13">
        <f t="shared" si="7"/>
        <v>14.38</v>
      </c>
      <c r="AJ7" s="8">
        <v>119.7</v>
      </c>
      <c r="AK7" s="8">
        <v>119.7</v>
      </c>
      <c r="AL7" s="8">
        <v>119.7</v>
      </c>
      <c r="AM7" s="9">
        <f t="shared" si="8"/>
        <v>119.7</v>
      </c>
      <c r="AN7" s="8">
        <v>14.14</v>
      </c>
      <c r="AO7" s="8">
        <v>14.16</v>
      </c>
      <c r="AP7" s="8">
        <v>14.15</v>
      </c>
      <c r="AQ7" s="11">
        <f t="shared" si="9"/>
        <v>14.15</v>
      </c>
      <c r="AR7" s="12">
        <v>111.61</v>
      </c>
      <c r="AS7" s="8">
        <v>111.64</v>
      </c>
      <c r="AT7" s="8">
        <v>111.65</v>
      </c>
      <c r="AU7" s="9">
        <f t="shared" si="10"/>
        <v>111.63333333333333</v>
      </c>
      <c r="AV7" s="8">
        <v>8.11</v>
      </c>
      <c r="AW7" s="8">
        <v>8.1199999999999992</v>
      </c>
      <c r="AX7" s="8">
        <v>8.1300000000000008</v>
      </c>
      <c r="AY7" s="9">
        <f t="shared" si="11"/>
        <v>8.1199999999999992</v>
      </c>
      <c r="AZ7" s="10">
        <v>112.03</v>
      </c>
      <c r="BA7" s="8">
        <v>112</v>
      </c>
      <c r="BB7" s="8">
        <v>112.02</v>
      </c>
      <c r="BC7" s="9">
        <f t="shared" si="12"/>
        <v>112.01666666666667</v>
      </c>
      <c r="BD7" s="8">
        <v>8.09</v>
      </c>
      <c r="BE7" s="8">
        <v>8.0500000000000007</v>
      </c>
      <c r="BF7" s="8">
        <v>8.08</v>
      </c>
      <c r="BG7" s="11">
        <f t="shared" si="13"/>
        <v>8.0733333333333324</v>
      </c>
      <c r="BH7" s="12">
        <v>140.41999999999999</v>
      </c>
      <c r="BI7" s="8">
        <v>140.43</v>
      </c>
      <c r="BJ7" s="8">
        <v>140.43</v>
      </c>
      <c r="BK7" s="9">
        <f t="shared" si="14"/>
        <v>140.42666666666668</v>
      </c>
      <c r="BL7" s="8">
        <v>7.99</v>
      </c>
      <c r="BM7" s="8">
        <v>8</v>
      </c>
      <c r="BN7" s="8">
        <v>7.99</v>
      </c>
      <c r="BO7" s="13">
        <f t="shared" si="15"/>
        <v>7.9933333333333332</v>
      </c>
      <c r="BP7" s="8">
        <v>140.28</v>
      </c>
      <c r="BQ7" s="8">
        <v>140.25</v>
      </c>
      <c r="BR7" s="8">
        <v>140.26</v>
      </c>
      <c r="BS7" s="9">
        <f t="shared" si="16"/>
        <v>140.26333333333332</v>
      </c>
      <c r="BT7" s="8">
        <v>8.1</v>
      </c>
      <c r="BU7" s="8">
        <v>8.1</v>
      </c>
      <c r="BV7" s="8">
        <v>8.11</v>
      </c>
      <c r="BW7" s="11">
        <f t="shared" si="17"/>
        <v>8.1033333333333335</v>
      </c>
      <c r="BX7" s="5" t="str">
        <f t="shared" si="18"/>
        <v>K</v>
      </c>
      <c r="BY7" s="5" t="s">
        <v>21</v>
      </c>
      <c r="BZ7" s="9"/>
      <c r="CA7" s="1"/>
      <c r="CB7" s="1"/>
      <c r="CC7" s="1"/>
    </row>
    <row r="8" spans="1:81" ht="12.75" x14ac:dyDescent="0.2">
      <c r="A8" s="4">
        <v>5</v>
      </c>
      <c r="B8" s="5" t="s">
        <v>17</v>
      </c>
      <c r="C8" s="15">
        <v>1077</v>
      </c>
      <c r="D8" s="12">
        <v>162.79</v>
      </c>
      <c r="E8" s="8">
        <v>162.80000000000001</v>
      </c>
      <c r="F8" s="8">
        <v>162.79</v>
      </c>
      <c r="G8" s="5">
        <f t="shared" si="0"/>
        <v>162.79333333333332</v>
      </c>
      <c r="H8" s="8">
        <v>36.31</v>
      </c>
      <c r="I8" s="8">
        <v>36.299999999999997</v>
      </c>
      <c r="J8" s="8">
        <v>36.32</v>
      </c>
      <c r="K8" s="9">
        <f t="shared" si="1"/>
        <v>36.31</v>
      </c>
      <c r="L8" s="8">
        <v>74.89</v>
      </c>
      <c r="M8" s="8">
        <v>74.89</v>
      </c>
      <c r="N8" s="8">
        <v>74.86</v>
      </c>
      <c r="O8" s="5">
        <v>73</v>
      </c>
      <c r="P8" s="10">
        <v>160.57</v>
      </c>
      <c r="Q8" s="8">
        <v>160.56</v>
      </c>
      <c r="R8" s="8">
        <v>160.56</v>
      </c>
      <c r="S8" s="9">
        <f t="shared" si="3"/>
        <v>160.56333333333333</v>
      </c>
      <c r="T8" s="8">
        <v>35.04</v>
      </c>
      <c r="U8" s="8">
        <v>35.06</v>
      </c>
      <c r="V8" s="8">
        <v>35.03</v>
      </c>
      <c r="W8" s="9">
        <f t="shared" si="4"/>
        <v>35.043333333333329</v>
      </c>
      <c r="X8" s="8">
        <v>72.45</v>
      </c>
      <c r="Y8" s="8">
        <v>72.44</v>
      </c>
      <c r="Z8" s="8">
        <v>72.430000000000007</v>
      </c>
      <c r="AA8" s="11">
        <f t="shared" si="5"/>
        <v>72.44</v>
      </c>
      <c r="AB8" s="12">
        <v>118.99</v>
      </c>
      <c r="AC8" s="8">
        <v>118.99</v>
      </c>
      <c r="AD8" s="8">
        <v>119</v>
      </c>
      <c r="AE8" s="9">
        <f t="shared" si="6"/>
        <v>118.99333333333334</v>
      </c>
      <c r="AF8" s="8">
        <v>13.93</v>
      </c>
      <c r="AG8" s="8">
        <v>13.95</v>
      </c>
      <c r="AH8" s="8">
        <v>13.94</v>
      </c>
      <c r="AI8" s="13">
        <f t="shared" si="7"/>
        <v>13.94</v>
      </c>
      <c r="AJ8" s="8">
        <v>117.21</v>
      </c>
      <c r="AK8" s="8">
        <v>117.21</v>
      </c>
      <c r="AL8" s="8">
        <v>117.2</v>
      </c>
      <c r="AM8" s="9">
        <f t="shared" si="8"/>
        <v>117.20666666666666</v>
      </c>
      <c r="AN8" s="8">
        <v>14.18</v>
      </c>
      <c r="AO8" s="8">
        <v>14.15</v>
      </c>
      <c r="AP8" s="8">
        <v>14.17</v>
      </c>
      <c r="AQ8" s="11">
        <f t="shared" si="9"/>
        <v>14.166666666666666</v>
      </c>
      <c r="AR8" s="12">
        <v>110.48</v>
      </c>
      <c r="AS8" s="8">
        <v>110.5</v>
      </c>
      <c r="AT8" s="8">
        <v>110.49</v>
      </c>
      <c r="AU8" s="9">
        <f t="shared" si="10"/>
        <v>110.49000000000001</v>
      </c>
      <c r="AV8" s="8">
        <v>9.11</v>
      </c>
      <c r="AW8" s="8">
        <v>9.1300000000000008</v>
      </c>
      <c r="AX8" s="8">
        <v>9.14</v>
      </c>
      <c r="AY8" s="9">
        <f t="shared" si="11"/>
        <v>9.1266666666666669</v>
      </c>
      <c r="AZ8" s="10">
        <v>111.44</v>
      </c>
      <c r="BA8" s="8">
        <v>111.44</v>
      </c>
      <c r="BB8" s="8">
        <v>111.44</v>
      </c>
      <c r="BC8" s="9">
        <f t="shared" si="12"/>
        <v>111.44</v>
      </c>
      <c r="BD8" s="8">
        <v>8.8800000000000008</v>
      </c>
      <c r="BE8" s="8">
        <v>8.8800000000000008</v>
      </c>
      <c r="BF8" s="8">
        <v>8.8699999999999992</v>
      </c>
      <c r="BG8" s="11">
        <f t="shared" si="13"/>
        <v>8.8766666666666669</v>
      </c>
      <c r="BH8" s="12">
        <v>136.28</v>
      </c>
      <c r="BI8" s="8">
        <v>136.28</v>
      </c>
      <c r="BJ8" s="8">
        <v>136.28</v>
      </c>
      <c r="BK8" s="9">
        <f t="shared" si="14"/>
        <v>136.28</v>
      </c>
      <c r="BL8" s="8">
        <v>8.7799999999999994</v>
      </c>
      <c r="BM8" s="8">
        <v>8.8000000000000007</v>
      </c>
      <c r="BN8" s="8">
        <v>8.7899999999999991</v>
      </c>
      <c r="BO8" s="13">
        <f t="shared" si="15"/>
        <v>8.7899999999999991</v>
      </c>
      <c r="BP8" s="8">
        <v>135.79</v>
      </c>
      <c r="BQ8" s="8">
        <v>135.80000000000001</v>
      </c>
      <c r="BR8" s="16">
        <v>135.78</v>
      </c>
      <c r="BS8" s="9">
        <f t="shared" si="16"/>
        <v>135.79</v>
      </c>
      <c r="BT8" s="8">
        <v>8.76</v>
      </c>
      <c r="BU8" s="8">
        <v>8.7899999999999991</v>
      </c>
      <c r="BV8" s="8">
        <v>8.7799999999999994</v>
      </c>
      <c r="BW8" s="11">
        <f t="shared" si="17"/>
        <v>8.7766666666666655</v>
      </c>
      <c r="BX8" s="5" t="str">
        <f t="shared" si="18"/>
        <v>M</v>
      </c>
      <c r="BY8" s="5" t="s">
        <v>21</v>
      </c>
      <c r="BZ8" s="9"/>
      <c r="CA8" s="1"/>
      <c r="CB8" s="1"/>
      <c r="CC8" s="1"/>
    </row>
    <row r="9" spans="1:81" ht="12.75" x14ac:dyDescent="0.2">
      <c r="A9" s="4">
        <v>6</v>
      </c>
      <c r="B9" s="5" t="s">
        <v>19</v>
      </c>
      <c r="C9" s="15">
        <v>1058</v>
      </c>
      <c r="D9" s="12">
        <v>180.15</v>
      </c>
      <c r="E9" s="8">
        <v>180.16</v>
      </c>
      <c r="F9" s="8">
        <v>180.15</v>
      </c>
      <c r="G9" s="5">
        <f t="shared" si="0"/>
        <v>180.15333333333334</v>
      </c>
      <c r="H9" s="8">
        <v>40.549999999999997</v>
      </c>
      <c r="I9" s="8">
        <v>40.549999999999997</v>
      </c>
      <c r="J9" s="8">
        <v>40.549999999999997</v>
      </c>
      <c r="K9" s="9">
        <f t="shared" si="1"/>
        <v>40.549999999999997</v>
      </c>
      <c r="L9" s="8">
        <v>83.32</v>
      </c>
      <c r="M9" s="8">
        <v>83.27</v>
      </c>
      <c r="N9" s="8">
        <v>83.32</v>
      </c>
      <c r="O9" s="9">
        <f t="shared" ref="O9:O30" si="19">AVERAGE(L9:N9)</f>
        <v>83.303333333333327</v>
      </c>
      <c r="P9" s="10">
        <v>181.17</v>
      </c>
      <c r="Q9" s="8">
        <v>181.15</v>
      </c>
      <c r="R9" s="8">
        <v>181.15</v>
      </c>
      <c r="S9" s="9">
        <f t="shared" si="3"/>
        <v>181.15666666666667</v>
      </c>
      <c r="T9" s="8">
        <v>41.2</v>
      </c>
      <c r="U9" s="8">
        <v>41.18</v>
      </c>
      <c r="V9" s="8">
        <v>41.19</v>
      </c>
      <c r="W9" s="9">
        <f t="shared" si="4"/>
        <v>41.19</v>
      </c>
      <c r="X9" s="8">
        <v>83.78</v>
      </c>
      <c r="Y9" s="8">
        <v>83.79</v>
      </c>
      <c r="Z9" s="8">
        <v>83.78</v>
      </c>
      <c r="AA9" s="11">
        <f t="shared" si="5"/>
        <v>83.783333333333331</v>
      </c>
      <c r="AB9" s="12">
        <v>125.38</v>
      </c>
      <c r="AC9" s="8">
        <v>125.39</v>
      </c>
      <c r="AD9" s="8">
        <v>125.28</v>
      </c>
      <c r="AE9" s="9">
        <f t="shared" si="6"/>
        <v>125.34999999999998</v>
      </c>
      <c r="AF9" s="8">
        <v>15.19</v>
      </c>
      <c r="AG9" s="8">
        <v>15.2</v>
      </c>
      <c r="AH9" s="8">
        <v>15.19</v>
      </c>
      <c r="AI9" s="13">
        <f t="shared" si="7"/>
        <v>15.193333333333333</v>
      </c>
      <c r="AJ9" s="8">
        <v>125.98</v>
      </c>
      <c r="AK9" s="8">
        <v>125.99</v>
      </c>
      <c r="AL9" s="8">
        <v>125.99</v>
      </c>
      <c r="AM9" s="9">
        <f t="shared" si="8"/>
        <v>125.98666666666666</v>
      </c>
      <c r="AN9" s="8">
        <v>14.48</v>
      </c>
      <c r="AO9" s="8">
        <v>14.49</v>
      </c>
      <c r="AP9" s="8">
        <v>14.48</v>
      </c>
      <c r="AQ9" s="11">
        <f t="shared" si="9"/>
        <v>14.483333333333334</v>
      </c>
      <c r="AR9" s="12">
        <v>116.97</v>
      </c>
      <c r="AS9" s="8">
        <v>116.95</v>
      </c>
      <c r="AT9" s="8">
        <v>116.97</v>
      </c>
      <c r="AU9" s="9">
        <f t="shared" si="10"/>
        <v>116.96333333333332</v>
      </c>
      <c r="AV9" s="8">
        <v>10.72</v>
      </c>
      <c r="AW9" s="8">
        <v>10.71</v>
      </c>
      <c r="AX9" s="8">
        <v>10.71</v>
      </c>
      <c r="AY9" s="9">
        <f t="shared" si="11"/>
        <v>10.713333333333333</v>
      </c>
      <c r="AZ9" s="10">
        <v>117.35</v>
      </c>
      <c r="BA9" s="8">
        <v>117.35</v>
      </c>
      <c r="BB9" s="8">
        <v>117.35</v>
      </c>
      <c r="BC9" s="9">
        <f t="shared" si="12"/>
        <v>117.34999999999998</v>
      </c>
      <c r="BD9" s="8">
        <v>9.42</v>
      </c>
      <c r="BE9" s="8">
        <v>9.39</v>
      </c>
      <c r="BF9" s="8">
        <v>9.4</v>
      </c>
      <c r="BG9" s="11">
        <f t="shared" si="13"/>
        <v>9.4033333333333342</v>
      </c>
      <c r="BH9" s="12">
        <v>141.96</v>
      </c>
      <c r="BI9" s="8">
        <v>141.94</v>
      </c>
      <c r="BJ9" s="8">
        <v>141.94999999999999</v>
      </c>
      <c r="BK9" s="9">
        <f t="shared" si="14"/>
        <v>141.94999999999999</v>
      </c>
      <c r="BL9" s="8">
        <v>10.33</v>
      </c>
      <c r="BM9" s="8">
        <v>10.36</v>
      </c>
      <c r="BN9" s="8">
        <v>10.34</v>
      </c>
      <c r="BO9" s="13">
        <f t="shared" si="15"/>
        <v>10.343333333333332</v>
      </c>
      <c r="BP9" s="8">
        <v>144.16</v>
      </c>
      <c r="BQ9" s="8">
        <v>144.15</v>
      </c>
      <c r="BR9" s="8">
        <v>144.15</v>
      </c>
      <c r="BS9" s="9">
        <f t="shared" si="16"/>
        <v>144.15333333333334</v>
      </c>
      <c r="BT9" s="8">
        <v>9.33</v>
      </c>
      <c r="BU9" s="8">
        <v>9.34</v>
      </c>
      <c r="BV9" s="8">
        <v>9.33</v>
      </c>
      <c r="BW9" s="11">
        <f t="shared" si="17"/>
        <v>9.3333333333333339</v>
      </c>
      <c r="BX9" s="5" t="str">
        <f t="shared" si="18"/>
        <v>K</v>
      </c>
      <c r="BY9" s="5" t="s">
        <v>21</v>
      </c>
      <c r="BZ9" s="9"/>
      <c r="CA9" s="1"/>
      <c r="CB9" s="1"/>
      <c r="CC9" s="1"/>
    </row>
    <row r="10" spans="1:81" ht="12.75" x14ac:dyDescent="0.2">
      <c r="A10" s="4">
        <v>7</v>
      </c>
      <c r="B10" s="5" t="s">
        <v>17</v>
      </c>
      <c r="C10" s="15">
        <v>1087</v>
      </c>
      <c r="D10" s="12">
        <v>171.82</v>
      </c>
      <c r="E10" s="8">
        <v>171.82</v>
      </c>
      <c r="F10" s="8">
        <v>171.84</v>
      </c>
      <c r="G10" s="5">
        <f t="shared" si="0"/>
        <v>171.82666666666668</v>
      </c>
      <c r="H10" s="8">
        <v>40.11</v>
      </c>
      <c r="I10" s="8">
        <v>40.090000000000003</v>
      </c>
      <c r="J10" s="8">
        <v>40.1</v>
      </c>
      <c r="K10" s="9">
        <f t="shared" si="1"/>
        <v>40.1</v>
      </c>
      <c r="L10" s="8">
        <v>83.65</v>
      </c>
      <c r="M10" s="8">
        <v>83.65</v>
      </c>
      <c r="N10" s="8">
        <v>83.69</v>
      </c>
      <c r="O10" s="9">
        <f t="shared" si="19"/>
        <v>83.663333333333341</v>
      </c>
      <c r="P10" s="10">
        <v>167.75</v>
      </c>
      <c r="Q10" s="8">
        <v>167.75</v>
      </c>
      <c r="R10" s="8">
        <v>167.73</v>
      </c>
      <c r="S10" s="9">
        <f t="shared" si="3"/>
        <v>167.74333333333334</v>
      </c>
      <c r="T10" s="8">
        <v>39.56</v>
      </c>
      <c r="U10" s="8">
        <v>39.549999999999997</v>
      </c>
      <c r="V10" s="8">
        <v>39.369999999999997</v>
      </c>
      <c r="W10" s="9">
        <f t="shared" si="4"/>
        <v>39.493333333333332</v>
      </c>
      <c r="X10" s="8">
        <v>85.53</v>
      </c>
      <c r="Y10" s="8">
        <v>85.56</v>
      </c>
      <c r="Z10" s="8">
        <v>85.53</v>
      </c>
      <c r="AA10" s="11">
        <f t="shared" si="5"/>
        <v>85.54</v>
      </c>
      <c r="AB10" s="12">
        <v>122.25</v>
      </c>
      <c r="AC10" s="8">
        <v>122.24</v>
      </c>
      <c r="AD10" s="8">
        <v>122.23</v>
      </c>
      <c r="AE10" s="9">
        <f t="shared" si="6"/>
        <v>122.24000000000001</v>
      </c>
      <c r="AF10" s="8">
        <v>15.86</v>
      </c>
      <c r="AG10" s="8">
        <v>15.87</v>
      </c>
      <c r="AH10" s="8">
        <v>15.89</v>
      </c>
      <c r="AI10" s="13">
        <f t="shared" si="7"/>
        <v>15.873333333333333</v>
      </c>
      <c r="AJ10" s="8">
        <v>120.83</v>
      </c>
      <c r="AK10" s="8">
        <v>120.83</v>
      </c>
      <c r="AL10" s="8">
        <v>120.84</v>
      </c>
      <c r="AM10" s="9">
        <f t="shared" si="8"/>
        <v>120.83333333333333</v>
      </c>
      <c r="AN10" s="8">
        <v>15.92</v>
      </c>
      <c r="AO10" s="8">
        <v>15.92</v>
      </c>
      <c r="AP10" s="8">
        <v>15.9</v>
      </c>
      <c r="AQ10" s="11">
        <f t="shared" si="9"/>
        <v>15.913333333333334</v>
      </c>
      <c r="AR10" s="12">
        <v>111.5</v>
      </c>
      <c r="AS10" s="8">
        <v>111.51</v>
      </c>
      <c r="AT10" s="8">
        <v>111.5</v>
      </c>
      <c r="AU10" s="9">
        <f t="shared" si="10"/>
        <v>111.50333333333333</v>
      </c>
      <c r="AV10" s="8">
        <v>9.65</v>
      </c>
      <c r="AW10" s="8">
        <v>9.68</v>
      </c>
      <c r="AX10" s="8">
        <v>9.66</v>
      </c>
      <c r="AY10" s="9">
        <f t="shared" si="11"/>
        <v>9.6633333333333322</v>
      </c>
      <c r="AZ10" s="10">
        <v>111.37</v>
      </c>
      <c r="BA10" s="8">
        <v>111.39</v>
      </c>
      <c r="BB10" s="8">
        <v>111.4</v>
      </c>
      <c r="BC10" s="9">
        <f t="shared" si="12"/>
        <v>111.38666666666666</v>
      </c>
      <c r="BD10" s="8">
        <v>9.4600000000000009</v>
      </c>
      <c r="BE10" s="8">
        <v>9.4700000000000006</v>
      </c>
      <c r="BF10" s="8">
        <v>9.48</v>
      </c>
      <c r="BG10" s="11">
        <f t="shared" si="13"/>
        <v>9.4700000000000006</v>
      </c>
      <c r="BH10" s="12">
        <v>143.16999999999999</v>
      </c>
      <c r="BI10" s="8">
        <v>143.18</v>
      </c>
      <c r="BJ10" s="8">
        <v>143.19</v>
      </c>
      <c r="BK10" s="9">
        <f t="shared" si="14"/>
        <v>143.18</v>
      </c>
      <c r="BL10" s="8">
        <v>10.63</v>
      </c>
      <c r="BM10" s="8">
        <v>10.61</v>
      </c>
      <c r="BN10" s="8">
        <v>10.62</v>
      </c>
      <c r="BO10" s="13">
        <f t="shared" si="15"/>
        <v>10.62</v>
      </c>
      <c r="BP10" s="8">
        <v>142.85</v>
      </c>
      <c r="BQ10" s="8">
        <v>142.86000000000001</v>
      </c>
      <c r="BR10" s="8">
        <v>142.85</v>
      </c>
      <c r="BS10" s="9">
        <f t="shared" si="16"/>
        <v>142.85333333333335</v>
      </c>
      <c r="BT10" s="8">
        <v>10.19</v>
      </c>
      <c r="BU10" s="8">
        <v>10.210000000000001</v>
      </c>
      <c r="BV10" s="8">
        <v>10.210000000000001</v>
      </c>
      <c r="BW10" s="11">
        <f t="shared" si="17"/>
        <v>10.203333333333333</v>
      </c>
      <c r="BX10" s="5" t="str">
        <f t="shared" si="18"/>
        <v>M</v>
      </c>
      <c r="BY10" s="5" t="s">
        <v>21</v>
      </c>
      <c r="BZ10" s="9"/>
      <c r="CA10" s="1"/>
      <c r="CB10" s="1"/>
      <c r="CC10" s="1"/>
    </row>
    <row r="11" spans="1:81" ht="12.75" x14ac:dyDescent="0.2">
      <c r="A11" s="4">
        <v>8</v>
      </c>
      <c r="B11" s="5" t="s">
        <v>19</v>
      </c>
      <c r="C11" s="15">
        <v>1048</v>
      </c>
      <c r="D11" s="12">
        <v>163.49</v>
      </c>
      <c r="E11" s="8">
        <v>163.5</v>
      </c>
      <c r="F11" s="8">
        <v>163.49</v>
      </c>
      <c r="G11" s="5">
        <f t="shared" si="0"/>
        <v>163.49333333333334</v>
      </c>
      <c r="H11" s="8">
        <v>35.5</v>
      </c>
      <c r="I11" s="8">
        <v>35.51</v>
      </c>
      <c r="J11" s="8">
        <v>35.51</v>
      </c>
      <c r="K11" s="5">
        <v>35.479999999999997</v>
      </c>
      <c r="L11" s="8">
        <v>77.599999999999994</v>
      </c>
      <c r="M11" s="8">
        <v>77.55</v>
      </c>
      <c r="N11" s="8">
        <v>77.599999999999994</v>
      </c>
      <c r="O11" s="9">
        <f t="shared" si="19"/>
        <v>77.583333333333329</v>
      </c>
      <c r="P11" s="10">
        <v>162.99</v>
      </c>
      <c r="Q11" s="8">
        <v>163.03</v>
      </c>
      <c r="R11" s="8">
        <v>163</v>
      </c>
      <c r="S11" s="9">
        <f t="shared" si="3"/>
        <v>163.00666666666666</v>
      </c>
      <c r="T11" s="8">
        <v>35.450000000000003</v>
      </c>
      <c r="U11" s="8">
        <v>35.46</v>
      </c>
      <c r="V11" s="8">
        <v>35.46</v>
      </c>
      <c r="W11" s="9">
        <f t="shared" si="4"/>
        <v>35.456666666666671</v>
      </c>
      <c r="X11" s="8">
        <v>76.94</v>
      </c>
      <c r="Y11" s="8">
        <v>76.95</v>
      </c>
      <c r="Z11" s="8">
        <v>76.95</v>
      </c>
      <c r="AA11" s="11">
        <f t="shared" si="5"/>
        <v>76.946666666666658</v>
      </c>
      <c r="AB11" s="12">
        <v>113.9</v>
      </c>
      <c r="AC11" s="8">
        <v>113.92</v>
      </c>
      <c r="AD11" s="8">
        <v>113.92</v>
      </c>
      <c r="AE11" s="9">
        <f t="shared" si="6"/>
        <v>113.91333333333334</v>
      </c>
      <c r="AF11" s="8">
        <v>13.31</v>
      </c>
      <c r="AG11" s="8">
        <v>13.32</v>
      </c>
      <c r="AH11" s="8">
        <v>13.31</v>
      </c>
      <c r="AI11" s="13">
        <f t="shared" si="7"/>
        <v>13.313333333333334</v>
      </c>
      <c r="AJ11" s="8">
        <v>112.23</v>
      </c>
      <c r="AK11" s="8">
        <v>112.24</v>
      </c>
      <c r="AL11" s="8">
        <v>112.23</v>
      </c>
      <c r="AM11" s="9">
        <f t="shared" si="8"/>
        <v>112.23333333333333</v>
      </c>
      <c r="AN11" s="8">
        <v>13.21</v>
      </c>
      <c r="AO11" s="8">
        <v>13.21</v>
      </c>
      <c r="AP11" s="8">
        <v>13.21</v>
      </c>
      <c r="AQ11" s="11">
        <f t="shared" si="9"/>
        <v>13.21</v>
      </c>
      <c r="AR11" s="12">
        <v>114.47</v>
      </c>
      <c r="AS11" s="8">
        <v>114.49</v>
      </c>
      <c r="AT11" s="8">
        <v>114.48</v>
      </c>
      <c r="AU11" s="9">
        <f t="shared" si="10"/>
        <v>114.48</v>
      </c>
      <c r="AV11" s="8">
        <v>8.06</v>
      </c>
      <c r="AW11" s="8">
        <v>8.07</v>
      </c>
      <c r="AX11" s="8">
        <v>8.06</v>
      </c>
      <c r="AY11" s="9">
        <f t="shared" si="11"/>
        <v>8.0633333333333344</v>
      </c>
      <c r="AZ11" s="10">
        <v>114.07</v>
      </c>
      <c r="BA11" s="8">
        <v>114.06</v>
      </c>
      <c r="BB11" s="8">
        <v>114.06</v>
      </c>
      <c r="BC11" s="9">
        <f t="shared" si="12"/>
        <v>114.06333333333333</v>
      </c>
      <c r="BD11" s="8">
        <v>8.23</v>
      </c>
      <c r="BE11" s="8">
        <v>8.24</v>
      </c>
      <c r="BF11" s="8">
        <v>8.23</v>
      </c>
      <c r="BG11" s="11">
        <f t="shared" si="13"/>
        <v>8.2333333333333325</v>
      </c>
      <c r="BH11" s="12">
        <v>136.97999999999999</v>
      </c>
      <c r="BI11" s="8">
        <v>137</v>
      </c>
      <c r="BJ11" s="8">
        <v>137</v>
      </c>
      <c r="BK11" s="9">
        <f t="shared" si="14"/>
        <v>136.99333333333334</v>
      </c>
      <c r="BL11" s="8">
        <v>8.1999999999999993</v>
      </c>
      <c r="BM11" s="8">
        <v>8.18</v>
      </c>
      <c r="BN11" s="8">
        <v>8.18</v>
      </c>
      <c r="BO11" s="13">
        <f t="shared" si="15"/>
        <v>8.1866666666666656</v>
      </c>
      <c r="BP11" s="8">
        <v>137.03</v>
      </c>
      <c r="BQ11" s="8">
        <v>137.04</v>
      </c>
      <c r="BR11" s="8">
        <v>137.04</v>
      </c>
      <c r="BS11" s="9">
        <f t="shared" si="16"/>
        <v>137.03666666666666</v>
      </c>
      <c r="BT11" s="8">
        <v>8.51</v>
      </c>
      <c r="BU11" s="8">
        <v>8.5399999999999991</v>
      </c>
      <c r="BV11" s="8">
        <v>8.52</v>
      </c>
      <c r="BW11" s="11">
        <f t="shared" si="17"/>
        <v>8.5233333333333317</v>
      </c>
      <c r="BX11" s="5" t="str">
        <f t="shared" si="18"/>
        <v>K</v>
      </c>
      <c r="BY11" s="5" t="s">
        <v>21</v>
      </c>
      <c r="BZ11" s="9"/>
      <c r="CA11" s="1"/>
      <c r="CB11" s="1"/>
      <c r="CC11" s="1"/>
    </row>
    <row r="12" spans="1:81" ht="12.75" x14ac:dyDescent="0.2">
      <c r="A12" s="4">
        <v>9</v>
      </c>
      <c r="B12" s="5" t="s">
        <v>17</v>
      </c>
      <c r="C12" s="15">
        <v>1126</v>
      </c>
      <c r="D12" s="12">
        <v>169.43</v>
      </c>
      <c r="E12" s="8">
        <v>169.42</v>
      </c>
      <c r="F12" s="8">
        <v>169.42</v>
      </c>
      <c r="G12" s="5">
        <f t="shared" si="0"/>
        <v>169.42333333333332</v>
      </c>
      <c r="H12" s="8">
        <v>37.729999999999997</v>
      </c>
      <c r="I12" s="8">
        <v>37.71</v>
      </c>
      <c r="J12" s="8">
        <v>37.72</v>
      </c>
      <c r="K12" s="9">
        <f t="shared" ref="K12:K30" si="20">AVERAGE(H12:J12)</f>
        <v>37.72</v>
      </c>
      <c r="L12" s="8">
        <v>82.31</v>
      </c>
      <c r="M12" s="8">
        <v>82.3</v>
      </c>
      <c r="N12" s="8">
        <v>82.32</v>
      </c>
      <c r="O12" s="9">
        <f t="shared" si="19"/>
        <v>82.31</v>
      </c>
      <c r="P12" s="10">
        <v>170.62</v>
      </c>
      <c r="Q12" s="8">
        <v>170.61</v>
      </c>
      <c r="R12" s="8">
        <v>170.6</v>
      </c>
      <c r="S12" s="9">
        <f t="shared" si="3"/>
        <v>170.61</v>
      </c>
      <c r="T12" s="8">
        <v>38.22</v>
      </c>
      <c r="U12" s="8">
        <v>38.22</v>
      </c>
      <c r="V12" s="8">
        <v>38.22</v>
      </c>
      <c r="W12" s="9">
        <f t="shared" si="4"/>
        <v>38.22</v>
      </c>
      <c r="X12" s="8">
        <v>74.569999999999993</v>
      </c>
      <c r="Y12" s="8">
        <v>74.59</v>
      </c>
      <c r="Z12" s="8">
        <v>74.569999999999993</v>
      </c>
      <c r="AA12" s="11">
        <f t="shared" si="5"/>
        <v>74.576666666666668</v>
      </c>
      <c r="AB12" s="12">
        <v>123.37</v>
      </c>
      <c r="AC12" s="8">
        <v>123.36</v>
      </c>
      <c r="AD12" s="8">
        <v>123.37</v>
      </c>
      <c r="AE12" s="9">
        <f t="shared" si="6"/>
        <v>123.36666666666667</v>
      </c>
      <c r="AF12" s="8">
        <v>14.15</v>
      </c>
      <c r="AG12" s="8">
        <v>14.17</v>
      </c>
      <c r="AH12" s="8">
        <v>14.16</v>
      </c>
      <c r="AI12" s="13">
        <f t="shared" si="7"/>
        <v>14.160000000000002</v>
      </c>
      <c r="AJ12" s="8">
        <v>123.21</v>
      </c>
      <c r="AK12" s="8">
        <v>123.21</v>
      </c>
      <c r="AL12" s="8">
        <v>123.19</v>
      </c>
      <c r="AM12" s="9">
        <f t="shared" si="8"/>
        <v>123.20333333333333</v>
      </c>
      <c r="AN12" s="8">
        <v>14.07</v>
      </c>
      <c r="AO12" s="8">
        <v>14.09</v>
      </c>
      <c r="AP12" s="8">
        <v>14.09</v>
      </c>
      <c r="AQ12" s="11">
        <f t="shared" si="9"/>
        <v>14.083333333333334</v>
      </c>
      <c r="AR12" s="12">
        <v>111.31</v>
      </c>
      <c r="AS12" s="8">
        <v>111.31</v>
      </c>
      <c r="AT12" s="8">
        <v>111.32</v>
      </c>
      <c r="AU12" s="9">
        <f t="shared" si="10"/>
        <v>111.31333333333333</v>
      </c>
      <c r="AV12" s="8">
        <v>8.4700000000000006</v>
      </c>
      <c r="AW12" s="8">
        <v>8.48</v>
      </c>
      <c r="AX12" s="8">
        <v>8.49</v>
      </c>
      <c r="AY12" s="9">
        <f t="shared" si="11"/>
        <v>8.4800000000000022</v>
      </c>
      <c r="AZ12" s="10">
        <v>112.04</v>
      </c>
      <c r="BA12" s="8">
        <v>112.03</v>
      </c>
      <c r="BB12" s="8">
        <v>112.03</v>
      </c>
      <c r="BC12" s="9">
        <f t="shared" si="12"/>
        <v>112.03333333333335</v>
      </c>
      <c r="BD12" s="8">
        <v>8.4700000000000006</v>
      </c>
      <c r="BE12" s="8">
        <v>8.48</v>
      </c>
      <c r="BF12" s="8">
        <v>8.48</v>
      </c>
      <c r="BG12" s="11">
        <f t="shared" si="13"/>
        <v>8.4766666666666683</v>
      </c>
      <c r="BH12" s="12">
        <v>138.91</v>
      </c>
      <c r="BI12" s="8">
        <v>138.91</v>
      </c>
      <c r="BJ12" s="8">
        <v>138.9</v>
      </c>
      <c r="BK12" s="9">
        <f t="shared" si="14"/>
        <v>138.90666666666667</v>
      </c>
      <c r="BL12" s="8">
        <v>8.5299999999999994</v>
      </c>
      <c r="BM12" s="8">
        <v>8.52</v>
      </c>
      <c r="BN12" s="8">
        <v>8.5500000000000007</v>
      </c>
      <c r="BO12" s="13">
        <f t="shared" si="15"/>
        <v>8.5333333333333332</v>
      </c>
      <c r="BP12" s="8">
        <v>139.29</v>
      </c>
      <c r="BQ12" s="8">
        <v>139.28</v>
      </c>
      <c r="BR12" s="8">
        <v>139.26</v>
      </c>
      <c r="BS12" s="9">
        <f t="shared" si="16"/>
        <v>139.27666666666667</v>
      </c>
      <c r="BT12" s="8">
        <v>8.84</v>
      </c>
      <c r="BU12" s="8">
        <v>8.82</v>
      </c>
      <c r="BV12" s="8">
        <v>8.81</v>
      </c>
      <c r="BW12" s="11">
        <f t="shared" si="17"/>
        <v>8.8233333333333324</v>
      </c>
      <c r="BX12" s="5" t="str">
        <f t="shared" si="18"/>
        <v>M</v>
      </c>
      <c r="BY12" s="5" t="s">
        <v>22</v>
      </c>
      <c r="BZ12" s="9"/>
      <c r="CA12" s="1"/>
      <c r="CB12" s="1"/>
      <c r="CC12" s="1"/>
    </row>
    <row r="13" spans="1:81" ht="12.75" x14ac:dyDescent="0.2">
      <c r="A13" s="4">
        <v>10</v>
      </c>
      <c r="B13" s="5" t="s">
        <v>19</v>
      </c>
      <c r="C13" s="15">
        <v>1117</v>
      </c>
      <c r="D13" s="12">
        <v>171.16</v>
      </c>
      <c r="E13" s="8">
        <v>171.15</v>
      </c>
      <c r="F13" s="8">
        <v>171.16</v>
      </c>
      <c r="G13" s="5">
        <f t="shared" si="0"/>
        <v>171.15666666666667</v>
      </c>
      <c r="H13" s="8">
        <v>38.78</v>
      </c>
      <c r="I13" s="8">
        <v>38.78</v>
      </c>
      <c r="J13" s="8">
        <v>38.78</v>
      </c>
      <c r="K13" s="9">
        <f t="shared" si="20"/>
        <v>38.78</v>
      </c>
      <c r="L13" s="8">
        <v>86.24</v>
      </c>
      <c r="M13" s="8">
        <v>86.18</v>
      </c>
      <c r="N13" s="8">
        <v>86.21</v>
      </c>
      <c r="O13" s="9">
        <f t="shared" si="19"/>
        <v>86.21</v>
      </c>
      <c r="P13" s="10">
        <v>173.28</v>
      </c>
      <c r="Q13" s="8">
        <v>173.29</v>
      </c>
      <c r="R13" s="8">
        <v>173.27</v>
      </c>
      <c r="S13" s="9">
        <f t="shared" si="3"/>
        <v>173.28</v>
      </c>
      <c r="T13" s="8">
        <v>38.39</v>
      </c>
      <c r="U13" s="8">
        <v>38.409999999999997</v>
      </c>
      <c r="V13" s="8">
        <v>38.4</v>
      </c>
      <c r="W13" s="9">
        <f t="shared" si="4"/>
        <v>38.4</v>
      </c>
      <c r="X13" s="8">
        <v>85.14</v>
      </c>
      <c r="Y13" s="8">
        <v>85.13</v>
      </c>
      <c r="Z13" s="8">
        <v>85.14</v>
      </c>
      <c r="AA13" s="11">
        <f t="shared" si="5"/>
        <v>85.136666666666656</v>
      </c>
      <c r="AB13" s="12">
        <v>123.5</v>
      </c>
      <c r="AC13" s="8">
        <v>123.51</v>
      </c>
      <c r="AD13" s="8">
        <v>123.5</v>
      </c>
      <c r="AE13" s="9">
        <f t="shared" si="6"/>
        <v>123.50333333333333</v>
      </c>
      <c r="AF13" s="8">
        <v>14.9</v>
      </c>
      <c r="AG13" s="8">
        <v>14.88</v>
      </c>
      <c r="AH13" s="8">
        <v>14.88</v>
      </c>
      <c r="AI13" s="13">
        <f t="shared" si="7"/>
        <v>14.886666666666668</v>
      </c>
      <c r="AJ13" s="8">
        <v>124.26</v>
      </c>
      <c r="AK13" s="8">
        <v>124.25</v>
      </c>
      <c r="AL13" s="8">
        <v>124.25</v>
      </c>
      <c r="AM13" s="9">
        <f t="shared" si="8"/>
        <v>124.25333333333333</v>
      </c>
      <c r="AN13" s="8">
        <v>15.5</v>
      </c>
      <c r="AO13" s="8">
        <v>15.52</v>
      </c>
      <c r="AP13" s="8">
        <v>15.51</v>
      </c>
      <c r="AQ13" s="11">
        <f t="shared" si="9"/>
        <v>15.51</v>
      </c>
      <c r="AR13" s="12">
        <v>112.68</v>
      </c>
      <c r="AS13" s="8">
        <v>112.71</v>
      </c>
      <c r="AT13" s="8">
        <v>112.69</v>
      </c>
      <c r="AU13" s="9">
        <f t="shared" si="10"/>
        <v>112.69333333333333</v>
      </c>
      <c r="AV13" s="8">
        <v>9.2200000000000006</v>
      </c>
      <c r="AW13" s="8">
        <v>9.23</v>
      </c>
      <c r="AX13" s="8">
        <v>9.23</v>
      </c>
      <c r="AY13" s="9">
        <f t="shared" si="11"/>
        <v>9.2266666666666683</v>
      </c>
      <c r="AZ13" s="10">
        <v>112.18</v>
      </c>
      <c r="BA13" s="8">
        <v>112.2</v>
      </c>
      <c r="BB13" s="8">
        <v>112.18</v>
      </c>
      <c r="BC13" s="9">
        <f t="shared" si="12"/>
        <v>112.18666666666667</v>
      </c>
      <c r="BD13" s="8">
        <v>9.2100000000000009</v>
      </c>
      <c r="BE13" s="8">
        <v>9.24</v>
      </c>
      <c r="BF13" s="8">
        <v>9.2100000000000009</v>
      </c>
      <c r="BG13" s="11">
        <f t="shared" si="13"/>
        <v>9.2200000000000006</v>
      </c>
      <c r="BH13" s="12">
        <v>138.6</v>
      </c>
      <c r="BI13" s="8">
        <v>138.59</v>
      </c>
      <c r="BJ13" s="8">
        <v>138.6</v>
      </c>
      <c r="BK13" s="9">
        <f t="shared" si="14"/>
        <v>138.59666666666666</v>
      </c>
      <c r="BL13" s="8">
        <v>9.66</v>
      </c>
      <c r="BM13" s="8">
        <v>9.64</v>
      </c>
      <c r="BN13" s="8">
        <v>9.64</v>
      </c>
      <c r="BO13" s="13">
        <f t="shared" si="15"/>
        <v>9.6466666666666665</v>
      </c>
      <c r="BP13" s="8">
        <v>139.38</v>
      </c>
      <c r="BQ13" s="8">
        <v>139.4</v>
      </c>
      <c r="BR13" s="8">
        <v>139.38</v>
      </c>
      <c r="BS13" s="9">
        <f t="shared" si="16"/>
        <v>139.38666666666666</v>
      </c>
      <c r="BT13" s="8">
        <v>9.51</v>
      </c>
      <c r="BU13" s="8">
        <v>9.49</v>
      </c>
      <c r="BV13" s="8">
        <v>9.51</v>
      </c>
      <c r="BW13" s="11">
        <f t="shared" si="17"/>
        <v>9.5033333333333321</v>
      </c>
      <c r="BX13" s="5" t="str">
        <f t="shared" si="18"/>
        <v>K</v>
      </c>
      <c r="BY13" s="5" t="s">
        <v>23</v>
      </c>
      <c r="BZ13" s="9"/>
      <c r="CA13" s="1"/>
      <c r="CB13" s="1"/>
      <c r="CC13" s="1"/>
    </row>
    <row r="14" spans="1:81" ht="12.75" x14ac:dyDescent="0.2">
      <c r="A14" s="4">
        <v>11</v>
      </c>
      <c r="B14" s="5" t="s">
        <v>17</v>
      </c>
      <c r="C14" s="15">
        <v>1142</v>
      </c>
      <c r="D14" s="12">
        <v>179.82</v>
      </c>
      <c r="E14" s="8">
        <v>179.82</v>
      </c>
      <c r="F14" s="8">
        <v>179.84</v>
      </c>
      <c r="G14" s="5">
        <f t="shared" si="0"/>
        <v>179.82666666666668</v>
      </c>
      <c r="H14" s="8">
        <v>40.299999999999997</v>
      </c>
      <c r="I14" s="8">
        <v>40.33</v>
      </c>
      <c r="J14" s="8">
        <v>40.299999999999997</v>
      </c>
      <c r="K14" s="9">
        <f t="shared" si="20"/>
        <v>40.309999999999995</v>
      </c>
      <c r="L14" s="8">
        <v>85.05</v>
      </c>
      <c r="M14" s="8">
        <v>85.06</v>
      </c>
      <c r="N14" s="8">
        <v>85.06</v>
      </c>
      <c r="O14" s="9">
        <f t="shared" si="19"/>
        <v>85.056666666666672</v>
      </c>
      <c r="P14" s="10">
        <v>176.41</v>
      </c>
      <c r="Q14" s="8">
        <v>176.4</v>
      </c>
      <c r="R14" s="8">
        <v>176.41</v>
      </c>
      <c r="S14" s="9">
        <f t="shared" si="3"/>
        <v>176.40666666666667</v>
      </c>
      <c r="T14" s="8">
        <v>40.35</v>
      </c>
      <c r="U14" s="8">
        <v>40.36</v>
      </c>
      <c r="V14" s="8">
        <v>40.35</v>
      </c>
      <c r="W14" s="9">
        <f t="shared" si="4"/>
        <v>40.353333333333332</v>
      </c>
      <c r="X14" s="8">
        <v>88.35</v>
      </c>
      <c r="Y14" s="8">
        <v>88.35</v>
      </c>
      <c r="Z14" s="8">
        <v>88.34</v>
      </c>
      <c r="AA14" s="11">
        <f t="shared" si="5"/>
        <v>88.34666666666665</v>
      </c>
      <c r="AB14" s="12">
        <v>122.89</v>
      </c>
      <c r="AC14" s="8">
        <v>122.88</v>
      </c>
      <c r="AD14" s="8">
        <v>122.87</v>
      </c>
      <c r="AE14" s="9">
        <f t="shared" si="6"/>
        <v>122.88</v>
      </c>
      <c r="AF14" s="8">
        <v>15.75</v>
      </c>
      <c r="AG14" s="8">
        <v>15.74</v>
      </c>
      <c r="AH14" s="8">
        <v>15.73</v>
      </c>
      <c r="AI14" s="13">
        <f t="shared" si="7"/>
        <v>15.74</v>
      </c>
      <c r="AJ14" s="8">
        <v>127.96</v>
      </c>
      <c r="AK14" s="8">
        <v>127.97</v>
      </c>
      <c r="AL14" s="8">
        <v>127.99</v>
      </c>
      <c r="AM14" s="9">
        <f t="shared" si="8"/>
        <v>127.97333333333334</v>
      </c>
      <c r="AN14" s="8">
        <v>15.93</v>
      </c>
      <c r="AO14" s="8">
        <v>15.93</v>
      </c>
      <c r="AP14" s="8">
        <v>15.94</v>
      </c>
      <c r="AQ14" s="11">
        <f t="shared" si="9"/>
        <v>15.933333333333332</v>
      </c>
      <c r="AR14" s="12">
        <v>118</v>
      </c>
      <c r="AS14" s="8">
        <v>118.01</v>
      </c>
      <c r="AT14" s="8">
        <v>118</v>
      </c>
      <c r="AU14" s="9">
        <f t="shared" si="10"/>
        <v>118.00333333333333</v>
      </c>
      <c r="AV14" s="8">
        <v>10.14</v>
      </c>
      <c r="AW14" s="8">
        <v>10.15</v>
      </c>
      <c r="AX14" s="8">
        <v>10.16</v>
      </c>
      <c r="AY14" s="9">
        <f t="shared" si="11"/>
        <v>10.15</v>
      </c>
      <c r="AZ14" s="10">
        <v>116.32</v>
      </c>
      <c r="BA14" s="8">
        <v>116.29</v>
      </c>
      <c r="BB14" s="8">
        <v>116.3</v>
      </c>
      <c r="BC14" s="9">
        <f t="shared" si="12"/>
        <v>116.30333333333334</v>
      </c>
      <c r="BD14" s="8">
        <v>9.8800000000000008</v>
      </c>
      <c r="BE14" s="8">
        <v>9.8699999999999992</v>
      </c>
      <c r="BF14" s="8">
        <v>9.85</v>
      </c>
      <c r="BG14" s="11">
        <f t="shared" si="13"/>
        <v>9.8666666666666671</v>
      </c>
      <c r="BH14" s="12">
        <v>146.15</v>
      </c>
      <c r="BI14" s="8">
        <v>146.15</v>
      </c>
      <c r="BJ14" s="8">
        <v>146.16</v>
      </c>
      <c r="BK14" s="9">
        <f t="shared" si="14"/>
        <v>146.15333333333334</v>
      </c>
      <c r="BL14" s="8">
        <v>11</v>
      </c>
      <c r="BM14" s="8">
        <v>11</v>
      </c>
      <c r="BN14" s="8">
        <v>11.01</v>
      </c>
      <c r="BO14" s="13">
        <f t="shared" si="15"/>
        <v>11.003333333333332</v>
      </c>
      <c r="BP14" s="8">
        <v>144.62</v>
      </c>
      <c r="BQ14" s="8">
        <v>144.63</v>
      </c>
      <c r="BR14" s="8">
        <v>144.63</v>
      </c>
      <c r="BS14" s="9">
        <f t="shared" si="16"/>
        <v>144.62666666666667</v>
      </c>
      <c r="BT14" s="8">
        <v>11.13</v>
      </c>
      <c r="BU14" s="8">
        <v>11.12</v>
      </c>
      <c r="BV14" s="8">
        <v>11.12</v>
      </c>
      <c r="BW14" s="11">
        <f t="shared" si="17"/>
        <v>11.123333333333333</v>
      </c>
      <c r="BX14" s="5" t="str">
        <f t="shared" si="18"/>
        <v>M</v>
      </c>
      <c r="BY14" s="5" t="s">
        <v>24</v>
      </c>
      <c r="BZ14" s="9"/>
      <c r="CA14" s="1"/>
      <c r="CB14" s="1"/>
      <c r="CC14" s="1"/>
    </row>
    <row r="15" spans="1:81" ht="12.75" x14ac:dyDescent="0.2">
      <c r="A15" s="4">
        <v>12</v>
      </c>
      <c r="B15" s="5" t="s">
        <v>17</v>
      </c>
      <c r="C15" s="15">
        <v>1119</v>
      </c>
      <c r="D15" s="12">
        <v>177.39</v>
      </c>
      <c r="E15" s="8">
        <v>177.39</v>
      </c>
      <c r="F15" s="8">
        <v>177.4</v>
      </c>
      <c r="G15" s="5">
        <f t="shared" si="0"/>
        <v>177.39333333333332</v>
      </c>
      <c r="H15" s="8">
        <v>38.119999999999997</v>
      </c>
      <c r="I15" s="8">
        <v>38.1</v>
      </c>
      <c r="J15" s="8">
        <v>38.119999999999997</v>
      </c>
      <c r="K15" s="9">
        <f t="shared" si="20"/>
        <v>38.113333333333337</v>
      </c>
      <c r="L15" s="8">
        <v>76.91</v>
      </c>
      <c r="M15" s="8">
        <v>76.900000000000006</v>
      </c>
      <c r="N15" s="8">
        <v>76.92</v>
      </c>
      <c r="O15" s="9">
        <f t="shared" si="19"/>
        <v>76.910000000000011</v>
      </c>
      <c r="P15" s="10">
        <v>180.62</v>
      </c>
      <c r="Q15" s="8">
        <v>180.61</v>
      </c>
      <c r="R15" s="8">
        <v>180.6</v>
      </c>
      <c r="S15" s="9">
        <f t="shared" si="3"/>
        <v>180.61</v>
      </c>
      <c r="T15" s="8">
        <v>39.06</v>
      </c>
      <c r="U15" s="8">
        <v>39.06</v>
      </c>
      <c r="V15" s="8">
        <v>39.06</v>
      </c>
      <c r="W15" s="9">
        <f t="shared" si="4"/>
        <v>39.06</v>
      </c>
      <c r="X15" s="8">
        <v>78.510000000000005</v>
      </c>
      <c r="Y15" s="8">
        <v>78.5</v>
      </c>
      <c r="Z15" s="8">
        <v>78.510000000000005</v>
      </c>
      <c r="AA15" s="11">
        <f t="shared" si="5"/>
        <v>78.506666666666661</v>
      </c>
      <c r="AB15" s="12">
        <v>124.65</v>
      </c>
      <c r="AC15" s="8">
        <v>124.63</v>
      </c>
      <c r="AD15" s="8">
        <v>124.65</v>
      </c>
      <c r="AE15" s="9">
        <f t="shared" si="6"/>
        <v>124.64333333333333</v>
      </c>
      <c r="AF15" s="8">
        <v>13.93</v>
      </c>
      <c r="AG15" s="8">
        <v>13.93</v>
      </c>
      <c r="AH15" s="8">
        <v>13.95</v>
      </c>
      <c r="AI15" s="13">
        <f t="shared" si="7"/>
        <v>13.936666666666667</v>
      </c>
      <c r="AJ15" s="8">
        <v>124.42</v>
      </c>
      <c r="AK15" s="8">
        <v>124.42</v>
      </c>
      <c r="AL15" s="8">
        <v>124.43</v>
      </c>
      <c r="AM15" s="9">
        <f t="shared" si="8"/>
        <v>124.42333333333333</v>
      </c>
      <c r="AN15" s="8">
        <v>14.59</v>
      </c>
      <c r="AO15" s="8">
        <v>14.57</v>
      </c>
      <c r="AP15" s="8">
        <v>14.6</v>
      </c>
      <c r="AQ15" s="11">
        <f t="shared" si="9"/>
        <v>14.586666666666666</v>
      </c>
      <c r="AR15" s="12">
        <v>116.46</v>
      </c>
      <c r="AS15" s="8">
        <v>116.49</v>
      </c>
      <c r="AT15" s="8">
        <v>116.47</v>
      </c>
      <c r="AU15" s="9">
        <f t="shared" si="10"/>
        <v>116.47333333333331</v>
      </c>
      <c r="AV15" s="8">
        <v>9</v>
      </c>
      <c r="AW15" s="8">
        <v>9.01</v>
      </c>
      <c r="AX15" s="8">
        <v>9</v>
      </c>
      <c r="AY15" s="9">
        <f t="shared" si="11"/>
        <v>9.0033333333333321</v>
      </c>
      <c r="AZ15" s="10">
        <v>115.37</v>
      </c>
      <c r="BA15" s="8">
        <v>115.37</v>
      </c>
      <c r="BB15" s="8">
        <v>115.36</v>
      </c>
      <c r="BC15" s="9">
        <f t="shared" si="12"/>
        <v>115.36666666666667</v>
      </c>
      <c r="BD15" s="8">
        <v>8.91</v>
      </c>
      <c r="BE15" s="8">
        <v>8.93</v>
      </c>
      <c r="BF15" s="8">
        <v>8.93</v>
      </c>
      <c r="BG15" s="11">
        <f t="shared" si="13"/>
        <v>8.9233333333333338</v>
      </c>
      <c r="BH15" s="12">
        <v>142.97999999999999</v>
      </c>
      <c r="BI15" s="8">
        <v>142.97</v>
      </c>
      <c r="BJ15" s="8">
        <v>142.97</v>
      </c>
      <c r="BK15" s="9">
        <f t="shared" si="14"/>
        <v>142.97333333333333</v>
      </c>
      <c r="BL15" s="8">
        <v>8.9600000000000009</v>
      </c>
      <c r="BM15" s="8">
        <v>8.9700000000000006</v>
      </c>
      <c r="BN15" s="8">
        <v>8.98</v>
      </c>
      <c r="BO15" s="13">
        <f t="shared" si="15"/>
        <v>8.9700000000000006</v>
      </c>
      <c r="BP15" s="8">
        <v>143.77000000000001</v>
      </c>
      <c r="BQ15" s="8">
        <v>143.77000000000001</v>
      </c>
      <c r="BR15" s="8">
        <v>143.77000000000001</v>
      </c>
      <c r="BS15" s="9">
        <f t="shared" si="16"/>
        <v>143.77000000000001</v>
      </c>
      <c r="BT15" s="8">
        <v>9.43</v>
      </c>
      <c r="BU15" s="8">
        <v>9.43</v>
      </c>
      <c r="BV15" s="8">
        <v>9.43</v>
      </c>
      <c r="BW15" s="11">
        <f t="shared" si="17"/>
        <v>9.43</v>
      </c>
      <c r="BX15" s="5" t="str">
        <f t="shared" si="18"/>
        <v>M</v>
      </c>
      <c r="BY15" s="5" t="s">
        <v>25</v>
      </c>
      <c r="BZ15" s="9"/>
      <c r="CA15" s="1"/>
      <c r="CB15" s="1"/>
      <c r="CC15" s="1"/>
    </row>
    <row r="16" spans="1:81" ht="12.75" x14ac:dyDescent="0.2">
      <c r="A16" s="4">
        <v>13</v>
      </c>
      <c r="B16" s="5" t="s">
        <v>17</v>
      </c>
      <c r="C16" s="15">
        <v>1129</v>
      </c>
      <c r="D16" s="12">
        <v>162.6</v>
      </c>
      <c r="E16" s="8">
        <v>162.59</v>
      </c>
      <c r="F16" s="8">
        <v>162.59</v>
      </c>
      <c r="G16" s="5">
        <f t="shared" si="0"/>
        <v>162.59333333333333</v>
      </c>
      <c r="H16" s="8">
        <v>35.159999999999997</v>
      </c>
      <c r="I16" s="8">
        <v>35.18</v>
      </c>
      <c r="J16" s="8">
        <v>35.159999999999997</v>
      </c>
      <c r="K16" s="9">
        <f t="shared" si="20"/>
        <v>35.166666666666664</v>
      </c>
      <c r="L16" s="8">
        <v>73.599999999999994</v>
      </c>
      <c r="M16" s="8">
        <v>73.569999999999993</v>
      </c>
      <c r="N16" s="8">
        <v>73.58</v>
      </c>
      <c r="O16" s="9">
        <f t="shared" si="19"/>
        <v>73.583333333333329</v>
      </c>
      <c r="P16" s="10">
        <v>160.49</v>
      </c>
      <c r="Q16" s="8">
        <v>160.51</v>
      </c>
      <c r="R16" s="8">
        <v>160.49</v>
      </c>
      <c r="S16" s="9">
        <f t="shared" si="3"/>
        <v>160.49666666666667</v>
      </c>
      <c r="T16" s="8">
        <v>35.06</v>
      </c>
      <c r="U16" s="8">
        <v>35.07</v>
      </c>
      <c r="V16" s="8">
        <v>35.07</v>
      </c>
      <c r="W16" s="9">
        <f t="shared" si="4"/>
        <v>35.066666666666663</v>
      </c>
      <c r="X16" s="8">
        <v>75.930000000000007</v>
      </c>
      <c r="Y16" s="8">
        <v>75.94</v>
      </c>
      <c r="Z16" s="8">
        <v>75.930000000000007</v>
      </c>
      <c r="AA16" s="11">
        <f t="shared" si="5"/>
        <v>75.933333333333337</v>
      </c>
      <c r="AB16" s="12">
        <v>109.42</v>
      </c>
      <c r="AC16" s="8">
        <v>109.43</v>
      </c>
      <c r="AD16" s="8">
        <v>109.42</v>
      </c>
      <c r="AE16" s="9">
        <f t="shared" si="6"/>
        <v>109.42333333333335</v>
      </c>
      <c r="AF16" s="8">
        <v>12.4</v>
      </c>
      <c r="AG16" s="8">
        <v>12.43</v>
      </c>
      <c r="AH16" s="8">
        <v>12.42</v>
      </c>
      <c r="AI16" s="13">
        <f t="shared" si="7"/>
        <v>12.416666666666666</v>
      </c>
      <c r="AJ16" s="8">
        <v>108.74</v>
      </c>
      <c r="AK16" s="8">
        <v>108.73</v>
      </c>
      <c r="AL16" s="8">
        <v>108.74</v>
      </c>
      <c r="AM16" s="9">
        <f t="shared" si="8"/>
        <v>108.73666666666666</v>
      </c>
      <c r="AN16" s="8">
        <v>12.34</v>
      </c>
      <c r="AO16" s="8">
        <v>12.32</v>
      </c>
      <c r="AP16" s="8">
        <v>12.33</v>
      </c>
      <c r="AQ16" s="11">
        <f t="shared" si="9"/>
        <v>12.33</v>
      </c>
      <c r="AR16" s="12">
        <v>106.16</v>
      </c>
      <c r="AS16" s="8">
        <v>106.14</v>
      </c>
      <c r="AT16" s="8">
        <v>106.16</v>
      </c>
      <c r="AU16" s="9">
        <f t="shared" si="10"/>
        <v>106.15333333333335</v>
      </c>
      <c r="AV16" s="8">
        <v>7.69</v>
      </c>
      <c r="AW16" s="8">
        <v>7.73</v>
      </c>
      <c r="AX16" s="8">
        <v>7.72</v>
      </c>
      <c r="AY16" s="9">
        <f t="shared" si="11"/>
        <v>7.7133333333333338</v>
      </c>
      <c r="AZ16" s="10">
        <v>106.64</v>
      </c>
      <c r="BA16" s="8">
        <v>106.63</v>
      </c>
      <c r="BB16" s="8">
        <v>106.64</v>
      </c>
      <c r="BC16" s="9">
        <f t="shared" si="12"/>
        <v>106.63666666666666</v>
      </c>
      <c r="BD16" s="8">
        <v>7.78</v>
      </c>
      <c r="BE16" s="8">
        <v>7.79</v>
      </c>
      <c r="BF16" s="8">
        <v>7.79</v>
      </c>
      <c r="BG16" s="11">
        <f t="shared" si="13"/>
        <v>7.7866666666666662</v>
      </c>
      <c r="BH16" s="12">
        <v>133.11000000000001</v>
      </c>
      <c r="BI16" s="8">
        <v>133.11000000000001</v>
      </c>
      <c r="BJ16" s="8">
        <v>133.11000000000001</v>
      </c>
      <c r="BK16" s="9">
        <f t="shared" si="14"/>
        <v>133.11000000000001</v>
      </c>
      <c r="BL16" s="8">
        <v>7.69</v>
      </c>
      <c r="BM16" s="8">
        <v>7.71</v>
      </c>
      <c r="BN16" s="8">
        <v>7.7</v>
      </c>
      <c r="BO16" s="13">
        <f t="shared" si="15"/>
        <v>7.7</v>
      </c>
      <c r="BP16" s="8">
        <v>131.61000000000001</v>
      </c>
      <c r="BQ16" s="8">
        <v>131.63</v>
      </c>
      <c r="BR16" s="8">
        <v>131.62</v>
      </c>
      <c r="BS16" s="9">
        <f t="shared" si="16"/>
        <v>131.62</v>
      </c>
      <c r="BT16" s="8">
        <v>7.81</v>
      </c>
      <c r="BU16" s="8">
        <v>7.84</v>
      </c>
      <c r="BV16" s="8">
        <v>7.82</v>
      </c>
      <c r="BW16" s="11">
        <f t="shared" si="17"/>
        <v>7.8233333333333333</v>
      </c>
      <c r="BX16" s="5" t="str">
        <f t="shared" si="18"/>
        <v>M</v>
      </c>
      <c r="BY16" s="5" t="s">
        <v>26</v>
      </c>
      <c r="BZ16" s="9"/>
      <c r="CA16" s="1"/>
      <c r="CB16" s="1"/>
      <c r="CC16" s="1"/>
    </row>
    <row r="17" spans="1:81" ht="12.75" x14ac:dyDescent="0.2">
      <c r="A17" s="4">
        <v>14</v>
      </c>
      <c r="B17" s="5" t="s">
        <v>17</v>
      </c>
      <c r="C17" s="15">
        <v>1148</v>
      </c>
      <c r="D17" s="12">
        <v>169.49</v>
      </c>
      <c r="E17" s="8">
        <v>169.5</v>
      </c>
      <c r="F17" s="8">
        <v>169.49</v>
      </c>
      <c r="G17" s="5">
        <f t="shared" si="0"/>
        <v>169.49333333333334</v>
      </c>
      <c r="H17" s="8">
        <v>37.93</v>
      </c>
      <c r="I17" s="8">
        <v>37.94</v>
      </c>
      <c r="J17" s="8">
        <v>37.94</v>
      </c>
      <c r="K17" s="9">
        <f t="shared" si="20"/>
        <v>37.936666666666667</v>
      </c>
      <c r="L17" s="8">
        <v>85.69</v>
      </c>
      <c r="M17" s="8">
        <v>85.66</v>
      </c>
      <c r="N17" s="8">
        <v>85.68</v>
      </c>
      <c r="O17" s="9">
        <f t="shared" si="19"/>
        <v>85.676666666666662</v>
      </c>
      <c r="P17" s="10">
        <v>164.11</v>
      </c>
      <c r="Q17" s="8">
        <v>164.11</v>
      </c>
      <c r="R17" s="8">
        <v>164.11</v>
      </c>
      <c r="S17" s="9">
        <f t="shared" si="3"/>
        <v>164.11</v>
      </c>
      <c r="T17" s="8">
        <v>37.770000000000003</v>
      </c>
      <c r="U17" s="8">
        <v>37.76</v>
      </c>
      <c r="V17" s="8">
        <v>37.770000000000003</v>
      </c>
      <c r="W17" s="9">
        <f t="shared" si="4"/>
        <v>37.766666666666673</v>
      </c>
      <c r="X17" s="8">
        <v>85.13</v>
      </c>
      <c r="Y17" s="8">
        <v>85.14</v>
      </c>
      <c r="Z17" s="8">
        <v>85.13</v>
      </c>
      <c r="AA17" s="11">
        <f t="shared" si="5"/>
        <v>85.133333333333326</v>
      </c>
      <c r="AB17" s="12">
        <v>118.62</v>
      </c>
      <c r="AC17" s="8">
        <v>118.62</v>
      </c>
      <c r="AD17" s="8">
        <v>118.62</v>
      </c>
      <c r="AE17" s="9">
        <f t="shared" si="6"/>
        <v>118.62</v>
      </c>
      <c r="AF17" s="8">
        <v>14.13</v>
      </c>
      <c r="AG17" s="8">
        <v>14.15</v>
      </c>
      <c r="AH17" s="8">
        <v>14.14</v>
      </c>
      <c r="AI17" s="13">
        <f t="shared" si="7"/>
        <v>14.14</v>
      </c>
      <c r="AJ17" s="8">
        <v>120.55</v>
      </c>
      <c r="AK17" s="8">
        <v>120.54</v>
      </c>
      <c r="AL17" s="8">
        <v>120.55</v>
      </c>
      <c r="AM17" s="9">
        <f t="shared" si="8"/>
        <v>120.54666666666667</v>
      </c>
      <c r="AN17" s="8">
        <v>14.78</v>
      </c>
      <c r="AO17" s="8">
        <v>14.8</v>
      </c>
      <c r="AP17" s="8">
        <v>14.79</v>
      </c>
      <c r="AQ17" s="11">
        <f t="shared" si="9"/>
        <v>14.79</v>
      </c>
      <c r="AR17" s="17">
        <v>112.68</v>
      </c>
      <c r="AS17" s="18">
        <v>112.65</v>
      </c>
      <c r="AT17" s="18">
        <v>112.67</v>
      </c>
      <c r="AU17" s="9">
        <f t="shared" si="10"/>
        <v>112.66666666666667</v>
      </c>
      <c r="AV17" s="8">
        <v>8.7100000000000009</v>
      </c>
      <c r="AW17" s="8">
        <v>8.74</v>
      </c>
      <c r="AX17" s="8">
        <v>8.7200000000000006</v>
      </c>
      <c r="AY17" s="9">
        <f t="shared" si="11"/>
        <v>8.7233333333333345</v>
      </c>
      <c r="AZ17" s="10">
        <v>113.12</v>
      </c>
      <c r="BA17" s="8">
        <v>113.11</v>
      </c>
      <c r="BB17" s="8">
        <v>113.11</v>
      </c>
      <c r="BC17" s="9">
        <f t="shared" si="12"/>
        <v>113.11333333333334</v>
      </c>
      <c r="BD17" s="8">
        <v>8.32</v>
      </c>
      <c r="BE17" s="8">
        <v>8.3000000000000007</v>
      </c>
      <c r="BF17" s="8">
        <v>8.32</v>
      </c>
      <c r="BG17" s="11">
        <f t="shared" si="13"/>
        <v>8.3133333333333344</v>
      </c>
      <c r="BH17" s="12">
        <v>139.12</v>
      </c>
      <c r="BI17" s="8">
        <v>139.13999999999999</v>
      </c>
      <c r="BJ17" s="8">
        <v>139.12</v>
      </c>
      <c r="BK17" s="9">
        <f t="shared" si="14"/>
        <v>139.12666666666667</v>
      </c>
      <c r="BL17" s="8">
        <v>8.1</v>
      </c>
      <c r="BM17" s="8">
        <v>8.1199999999999992</v>
      </c>
      <c r="BN17" s="8">
        <v>8.11</v>
      </c>
      <c r="BO17" s="13">
        <f t="shared" si="15"/>
        <v>8.11</v>
      </c>
      <c r="BP17" s="8">
        <v>139.1</v>
      </c>
      <c r="BQ17" s="8">
        <v>139.1</v>
      </c>
      <c r="BR17" s="8">
        <v>139.1</v>
      </c>
      <c r="BS17" s="9">
        <f t="shared" si="16"/>
        <v>139.1</v>
      </c>
      <c r="BT17" s="8">
        <v>9.19</v>
      </c>
      <c r="BU17" s="8">
        <v>9.18</v>
      </c>
      <c r="BV17" s="8">
        <v>9.19</v>
      </c>
      <c r="BW17" s="11">
        <f t="shared" si="17"/>
        <v>9.1866666666666656</v>
      </c>
      <c r="BX17" s="5" t="str">
        <f t="shared" si="18"/>
        <v>M</v>
      </c>
      <c r="BY17" s="5" t="s">
        <v>27</v>
      </c>
      <c r="BZ17" s="9"/>
      <c r="CA17" s="1"/>
      <c r="CB17" s="1"/>
      <c r="CC17" s="1"/>
    </row>
    <row r="18" spans="1:81" ht="12.75" x14ac:dyDescent="0.2">
      <c r="A18" s="4">
        <v>15</v>
      </c>
      <c r="B18" s="5" t="s">
        <v>19</v>
      </c>
      <c r="C18" s="15">
        <v>1155</v>
      </c>
      <c r="D18" s="12">
        <v>164</v>
      </c>
      <c r="E18" s="8">
        <v>163.99</v>
      </c>
      <c r="F18" s="8">
        <v>164</v>
      </c>
      <c r="G18" s="5">
        <f t="shared" si="0"/>
        <v>163.99666666666667</v>
      </c>
      <c r="H18" s="8">
        <v>38.26</v>
      </c>
      <c r="I18" s="8">
        <v>38.25</v>
      </c>
      <c r="J18" s="8">
        <v>38.25</v>
      </c>
      <c r="K18" s="9">
        <f t="shared" si="20"/>
        <v>38.25333333333333</v>
      </c>
      <c r="L18" s="8">
        <v>81.239999999999995</v>
      </c>
      <c r="M18" s="8">
        <v>81.27</v>
      </c>
      <c r="N18" s="8">
        <v>81.27</v>
      </c>
      <c r="O18" s="9">
        <f t="shared" si="19"/>
        <v>81.259999999999991</v>
      </c>
      <c r="P18" s="10">
        <v>164.32</v>
      </c>
      <c r="Q18" s="8">
        <v>164.34</v>
      </c>
      <c r="R18" s="8">
        <v>164.32</v>
      </c>
      <c r="S18" s="9">
        <f t="shared" si="3"/>
        <v>164.32666666666665</v>
      </c>
      <c r="T18" s="8">
        <v>38.36</v>
      </c>
      <c r="U18" s="8">
        <v>38.380000000000003</v>
      </c>
      <c r="V18" s="8">
        <v>38.380000000000003</v>
      </c>
      <c r="W18" s="9">
        <f t="shared" si="4"/>
        <v>38.373333333333335</v>
      </c>
      <c r="X18" s="8">
        <v>84.18</v>
      </c>
      <c r="Y18" s="8">
        <v>84.14</v>
      </c>
      <c r="Z18" s="8">
        <v>84.17</v>
      </c>
      <c r="AA18" s="11">
        <f t="shared" si="5"/>
        <v>84.163333333333341</v>
      </c>
      <c r="AB18" s="12">
        <v>117.88</v>
      </c>
      <c r="AC18" s="8">
        <v>117.86</v>
      </c>
      <c r="AD18" s="8">
        <v>117.88</v>
      </c>
      <c r="AE18" s="9">
        <f t="shared" si="6"/>
        <v>117.87333333333333</v>
      </c>
      <c r="AF18" s="8">
        <v>14.8</v>
      </c>
      <c r="AG18" s="8">
        <v>14.82</v>
      </c>
      <c r="AH18" s="8">
        <v>14.81</v>
      </c>
      <c r="AI18" s="13">
        <f t="shared" si="7"/>
        <v>14.81</v>
      </c>
      <c r="AJ18" s="8">
        <v>117.71</v>
      </c>
      <c r="AK18" s="8">
        <v>117.7</v>
      </c>
      <c r="AL18" s="8">
        <v>117.71</v>
      </c>
      <c r="AM18" s="9">
        <f t="shared" si="8"/>
        <v>117.70666666666666</v>
      </c>
      <c r="AN18" s="8">
        <v>14.91</v>
      </c>
      <c r="AO18" s="8">
        <v>14.92</v>
      </c>
      <c r="AP18" s="8">
        <v>14.91</v>
      </c>
      <c r="AQ18" s="11">
        <f t="shared" si="9"/>
        <v>14.913333333333332</v>
      </c>
      <c r="AR18" s="12">
        <v>110.4</v>
      </c>
      <c r="AS18" s="8">
        <v>110.44</v>
      </c>
      <c r="AT18" s="8">
        <v>110.44</v>
      </c>
      <c r="AU18" s="9">
        <f t="shared" si="10"/>
        <v>110.42666666666666</v>
      </c>
      <c r="AV18" s="8">
        <v>9.11</v>
      </c>
      <c r="AW18" s="8">
        <v>9.08</v>
      </c>
      <c r="AX18" s="8">
        <v>9.1</v>
      </c>
      <c r="AY18" s="9">
        <f t="shared" si="11"/>
        <v>9.0966666666666658</v>
      </c>
      <c r="AZ18" s="10">
        <v>111.03</v>
      </c>
      <c r="BA18" s="8">
        <v>111</v>
      </c>
      <c r="BB18" s="8">
        <v>111.02</v>
      </c>
      <c r="BC18" s="9">
        <f t="shared" si="12"/>
        <v>111.01666666666667</v>
      </c>
      <c r="BD18" s="8">
        <v>9</v>
      </c>
      <c r="BE18" s="8">
        <v>8.9600000000000009</v>
      </c>
      <c r="BF18" s="8">
        <v>8.99</v>
      </c>
      <c r="BG18" s="11">
        <f t="shared" si="13"/>
        <v>8.9833333333333343</v>
      </c>
      <c r="BH18" s="12">
        <v>137.84</v>
      </c>
      <c r="BI18" s="8">
        <v>137.86000000000001</v>
      </c>
      <c r="BJ18" s="8">
        <v>137.85</v>
      </c>
      <c r="BK18" s="9">
        <f t="shared" si="14"/>
        <v>137.85000000000002</v>
      </c>
      <c r="BL18" s="8">
        <v>9.51</v>
      </c>
      <c r="BM18" s="8">
        <v>9.49</v>
      </c>
      <c r="BN18" s="8">
        <v>9.51</v>
      </c>
      <c r="BO18" s="13">
        <f t="shared" si="15"/>
        <v>9.5033333333333321</v>
      </c>
      <c r="BP18" s="8">
        <v>139.37</v>
      </c>
      <c r="BQ18" s="8">
        <v>139.37</v>
      </c>
      <c r="BR18" s="8">
        <v>139.37</v>
      </c>
      <c r="BS18" s="9">
        <f t="shared" si="16"/>
        <v>139.37</v>
      </c>
      <c r="BT18" s="8">
        <v>9.02</v>
      </c>
      <c r="BU18" s="8">
        <v>8.9700000000000006</v>
      </c>
      <c r="BV18" s="8">
        <v>9.02</v>
      </c>
      <c r="BW18" s="11">
        <f t="shared" si="17"/>
        <v>9.0033333333333339</v>
      </c>
      <c r="BX18" s="5" t="str">
        <f t="shared" si="18"/>
        <v>K</v>
      </c>
      <c r="BY18" s="19" t="s">
        <v>28</v>
      </c>
      <c r="BZ18" s="9"/>
      <c r="CA18" s="1"/>
      <c r="CB18" s="1"/>
      <c r="CC18" s="1"/>
    </row>
    <row r="19" spans="1:81" ht="12.75" x14ac:dyDescent="0.2">
      <c r="A19" s="4">
        <v>16</v>
      </c>
      <c r="B19" s="5" t="s">
        <v>19</v>
      </c>
      <c r="C19" s="15">
        <v>1130</v>
      </c>
      <c r="D19" s="12">
        <v>160.06</v>
      </c>
      <c r="E19" s="8">
        <v>160.09</v>
      </c>
      <c r="F19" s="8">
        <v>160.08000000000001</v>
      </c>
      <c r="G19" s="5">
        <f t="shared" si="0"/>
        <v>160.07666666666668</v>
      </c>
      <c r="H19" s="8">
        <v>35.909999999999997</v>
      </c>
      <c r="I19" s="8">
        <v>35.909999999999997</v>
      </c>
      <c r="J19" s="8">
        <v>35.9</v>
      </c>
      <c r="K19" s="9">
        <f t="shared" si="20"/>
        <v>35.906666666666666</v>
      </c>
      <c r="L19" s="8">
        <v>75.77</v>
      </c>
      <c r="M19" s="8">
        <v>75.75</v>
      </c>
      <c r="N19" s="8">
        <v>75.77</v>
      </c>
      <c r="O19" s="9">
        <f t="shared" si="19"/>
        <v>75.763333333333321</v>
      </c>
      <c r="P19" s="10">
        <v>158.04</v>
      </c>
      <c r="Q19" s="8">
        <v>158.05000000000001</v>
      </c>
      <c r="R19" s="8">
        <v>158.05000000000001</v>
      </c>
      <c r="S19" s="9">
        <f t="shared" si="3"/>
        <v>158.04666666666668</v>
      </c>
      <c r="T19" s="8">
        <v>35.72</v>
      </c>
      <c r="U19" s="8">
        <v>35.71</v>
      </c>
      <c r="V19" s="8">
        <v>35.72</v>
      </c>
      <c r="W19" s="9">
        <f t="shared" si="4"/>
        <v>35.716666666666669</v>
      </c>
      <c r="X19" s="8">
        <v>75.25</v>
      </c>
      <c r="Y19" s="8">
        <v>75.28</v>
      </c>
      <c r="Z19" s="8">
        <v>75.28</v>
      </c>
      <c r="AA19" s="11">
        <f t="shared" si="5"/>
        <v>75.27</v>
      </c>
      <c r="AB19" s="12">
        <v>105.6</v>
      </c>
      <c r="AC19" s="8">
        <v>105.6</v>
      </c>
      <c r="AD19" s="8">
        <v>105.6</v>
      </c>
      <c r="AE19" s="9">
        <f t="shared" si="6"/>
        <v>105.59999999999998</v>
      </c>
      <c r="AF19" s="8">
        <v>11.86</v>
      </c>
      <c r="AG19" s="8">
        <v>11.88</v>
      </c>
      <c r="AH19" s="8">
        <v>11.88</v>
      </c>
      <c r="AI19" s="13">
        <f t="shared" si="7"/>
        <v>11.873333333333335</v>
      </c>
      <c r="AJ19" s="8">
        <v>105.55</v>
      </c>
      <c r="AK19" s="8">
        <v>105.57</v>
      </c>
      <c r="AL19" s="8">
        <v>105.55</v>
      </c>
      <c r="AM19" s="9">
        <f t="shared" si="8"/>
        <v>105.55666666666667</v>
      </c>
      <c r="AN19" s="8">
        <v>11.77</v>
      </c>
      <c r="AO19" s="8">
        <v>11.75</v>
      </c>
      <c r="AP19" s="8">
        <v>11.76</v>
      </c>
      <c r="AQ19" s="11">
        <f t="shared" si="9"/>
        <v>11.76</v>
      </c>
      <c r="AR19" s="12">
        <v>109.46</v>
      </c>
      <c r="AS19" s="8">
        <v>109.44</v>
      </c>
      <c r="AT19" s="8">
        <v>109.45</v>
      </c>
      <c r="AU19" s="9">
        <f t="shared" si="10"/>
        <v>109.44999999999999</v>
      </c>
      <c r="AV19" s="8">
        <v>7.17</v>
      </c>
      <c r="AW19" s="8">
        <v>7.16</v>
      </c>
      <c r="AX19" s="8">
        <v>7.2</v>
      </c>
      <c r="AY19" s="13">
        <f t="shared" si="11"/>
        <v>7.1766666666666667</v>
      </c>
      <c r="AZ19" s="10">
        <v>108.17</v>
      </c>
      <c r="BA19" s="8">
        <v>108.16</v>
      </c>
      <c r="BB19" s="8">
        <v>108.18</v>
      </c>
      <c r="BC19" s="9">
        <f t="shared" si="12"/>
        <v>108.17</v>
      </c>
      <c r="BD19" s="8">
        <v>7.51</v>
      </c>
      <c r="BE19" s="8">
        <v>7.49</v>
      </c>
      <c r="BF19" s="8">
        <v>7.5</v>
      </c>
      <c r="BG19" s="11">
        <f t="shared" si="13"/>
        <v>7.5</v>
      </c>
      <c r="BH19" s="12">
        <v>133.28</v>
      </c>
      <c r="BI19" s="8">
        <v>133.27000000000001</v>
      </c>
      <c r="BJ19" s="8">
        <v>133.28</v>
      </c>
      <c r="BK19" s="9">
        <f t="shared" si="14"/>
        <v>133.27666666666667</v>
      </c>
      <c r="BL19" s="8">
        <v>8.42</v>
      </c>
      <c r="BM19" s="8">
        <v>8.43</v>
      </c>
      <c r="BN19" s="8">
        <v>8.42</v>
      </c>
      <c r="BO19" s="13">
        <f t="shared" si="15"/>
        <v>8.4233333333333338</v>
      </c>
      <c r="BP19" s="8">
        <v>133.1</v>
      </c>
      <c r="BQ19" s="8">
        <v>133.07</v>
      </c>
      <c r="BR19" s="8">
        <v>133.09</v>
      </c>
      <c r="BS19" s="9">
        <f t="shared" si="16"/>
        <v>133.08666666666667</v>
      </c>
      <c r="BT19" s="8">
        <v>8.18</v>
      </c>
      <c r="BU19" s="8">
        <v>8.1999999999999993</v>
      </c>
      <c r="BV19" s="8">
        <v>8.1999999999999993</v>
      </c>
      <c r="BW19" s="11">
        <f t="shared" si="17"/>
        <v>8.1933333333333334</v>
      </c>
      <c r="BX19" s="5" t="str">
        <f t="shared" si="18"/>
        <v>K</v>
      </c>
      <c r="BY19" s="5" t="s">
        <v>29</v>
      </c>
      <c r="BZ19" s="9"/>
      <c r="CA19" s="1"/>
      <c r="CB19" s="1"/>
      <c r="CC19" s="1"/>
    </row>
    <row r="20" spans="1:81" ht="12.75" x14ac:dyDescent="0.2">
      <c r="A20" s="4">
        <v>17</v>
      </c>
      <c r="B20" s="5" t="s">
        <v>17</v>
      </c>
      <c r="C20" s="15">
        <v>1471</v>
      </c>
      <c r="D20" s="12">
        <v>183.25</v>
      </c>
      <c r="E20" s="8">
        <v>183.26</v>
      </c>
      <c r="F20" s="8">
        <v>183.25</v>
      </c>
      <c r="G20" s="5">
        <f t="shared" si="0"/>
        <v>183.25333333333333</v>
      </c>
      <c r="H20" s="8">
        <v>40.57</v>
      </c>
      <c r="I20" s="8">
        <v>40.58</v>
      </c>
      <c r="J20" s="8">
        <v>40.57</v>
      </c>
      <c r="K20" s="9">
        <f t="shared" si="20"/>
        <v>40.573333333333331</v>
      </c>
      <c r="L20" s="8">
        <v>91.12</v>
      </c>
      <c r="M20" s="8">
        <v>91.13</v>
      </c>
      <c r="N20" s="8">
        <v>91.12</v>
      </c>
      <c r="O20" s="13">
        <f t="shared" si="19"/>
        <v>91.123333333333335</v>
      </c>
      <c r="P20" s="10">
        <v>180.33</v>
      </c>
      <c r="Q20" s="8">
        <v>180.34</v>
      </c>
      <c r="R20" s="8">
        <v>180.34</v>
      </c>
      <c r="S20" s="9">
        <f t="shared" si="3"/>
        <v>180.33666666666667</v>
      </c>
      <c r="T20" s="8">
        <v>39.85</v>
      </c>
      <c r="U20" s="8">
        <v>39.869999999999997</v>
      </c>
      <c r="V20" s="8">
        <v>39.869999999999997</v>
      </c>
      <c r="W20" s="9">
        <f t="shared" si="4"/>
        <v>39.863333333333337</v>
      </c>
      <c r="X20" s="8">
        <v>90.61</v>
      </c>
      <c r="Y20" s="8">
        <v>90.64</v>
      </c>
      <c r="Z20" s="8">
        <v>90.64</v>
      </c>
      <c r="AA20" s="11">
        <f t="shared" si="5"/>
        <v>90.63</v>
      </c>
      <c r="AB20" s="12">
        <v>130.18</v>
      </c>
      <c r="AC20" s="8">
        <v>130.16</v>
      </c>
      <c r="AD20" s="8">
        <v>130.16</v>
      </c>
      <c r="AE20" s="9">
        <f t="shared" si="6"/>
        <v>130.16666666666666</v>
      </c>
      <c r="AF20" s="8">
        <v>15.58</v>
      </c>
      <c r="AG20" s="8">
        <v>15.6</v>
      </c>
      <c r="AH20" s="8">
        <v>15.59</v>
      </c>
      <c r="AI20" s="13">
        <f t="shared" si="7"/>
        <v>15.589999999999998</v>
      </c>
      <c r="AJ20" s="8">
        <v>129.38</v>
      </c>
      <c r="AK20" s="8">
        <v>129.38</v>
      </c>
      <c r="AL20" s="8">
        <v>129.38</v>
      </c>
      <c r="AM20" s="9">
        <f t="shared" si="8"/>
        <v>129.38</v>
      </c>
      <c r="AN20" s="8">
        <v>15.83</v>
      </c>
      <c r="AO20" s="8">
        <v>15.85</v>
      </c>
      <c r="AP20" s="8">
        <v>15.84</v>
      </c>
      <c r="AQ20" s="11">
        <f t="shared" si="9"/>
        <v>15.839999999999998</v>
      </c>
      <c r="AR20" s="12">
        <v>121.63</v>
      </c>
      <c r="AS20" s="8">
        <v>121.62</v>
      </c>
      <c r="AT20" s="8">
        <v>121.63</v>
      </c>
      <c r="AU20" s="9">
        <f t="shared" si="10"/>
        <v>121.62666666666667</v>
      </c>
      <c r="AV20" s="8">
        <v>9.31</v>
      </c>
      <c r="AW20" s="8">
        <v>9.32</v>
      </c>
      <c r="AX20" s="8">
        <v>9.31</v>
      </c>
      <c r="AY20" s="13">
        <f t="shared" si="11"/>
        <v>9.3133333333333344</v>
      </c>
      <c r="AZ20" s="10">
        <v>120.93</v>
      </c>
      <c r="BA20" s="8">
        <v>120.95</v>
      </c>
      <c r="BB20" s="8">
        <v>120.94</v>
      </c>
      <c r="BC20" s="9">
        <f t="shared" si="12"/>
        <v>120.94</v>
      </c>
      <c r="BD20" s="8">
        <v>9.31</v>
      </c>
      <c r="BE20" s="8">
        <v>9.32</v>
      </c>
      <c r="BF20" s="8">
        <v>9.31</v>
      </c>
      <c r="BG20" s="11">
        <f t="shared" si="13"/>
        <v>9.3133333333333344</v>
      </c>
      <c r="BH20" s="12">
        <v>152.41999999999999</v>
      </c>
      <c r="BI20" s="8">
        <v>152.41</v>
      </c>
      <c r="BJ20" s="8">
        <v>152.41999999999999</v>
      </c>
      <c r="BK20" s="9">
        <f t="shared" si="14"/>
        <v>152.41666666666666</v>
      </c>
      <c r="BL20" s="8">
        <v>9.1300000000000008</v>
      </c>
      <c r="BM20" s="8">
        <v>9.14</v>
      </c>
      <c r="BN20" s="8">
        <v>9.1300000000000008</v>
      </c>
      <c r="BO20" s="13">
        <f t="shared" si="15"/>
        <v>9.1333333333333346</v>
      </c>
      <c r="BP20" s="8">
        <v>152.24</v>
      </c>
      <c r="BQ20" s="8">
        <v>152.26</v>
      </c>
      <c r="BR20" s="8">
        <v>152.26</v>
      </c>
      <c r="BS20" s="9">
        <f t="shared" si="16"/>
        <v>152.25333333333333</v>
      </c>
      <c r="BT20" s="8">
        <v>9.49</v>
      </c>
      <c r="BU20" s="8">
        <v>9.4700000000000006</v>
      </c>
      <c r="BV20" s="8">
        <v>9.49</v>
      </c>
      <c r="BW20" s="11">
        <f t="shared" si="17"/>
        <v>9.4833333333333343</v>
      </c>
      <c r="BX20" s="5" t="str">
        <f t="shared" si="18"/>
        <v>M</v>
      </c>
      <c r="BY20" s="19" t="s">
        <v>30</v>
      </c>
      <c r="BZ20" s="9"/>
      <c r="CA20" s="1"/>
      <c r="CB20" s="1"/>
      <c r="CC20" s="1"/>
    </row>
    <row r="21" spans="1:81" ht="12.75" x14ac:dyDescent="0.2">
      <c r="A21" s="20">
        <v>18</v>
      </c>
      <c r="B21" s="21" t="s">
        <v>19</v>
      </c>
      <c r="C21" s="20">
        <v>1210</v>
      </c>
      <c r="D21" s="8">
        <v>167.81</v>
      </c>
      <c r="E21" s="8">
        <v>167.8</v>
      </c>
      <c r="F21" s="8">
        <v>167.8</v>
      </c>
      <c r="G21" s="5">
        <f t="shared" si="0"/>
        <v>167.80333333333334</v>
      </c>
      <c r="H21" s="8">
        <v>36.14</v>
      </c>
      <c r="I21" s="8">
        <v>36.119999999999997</v>
      </c>
      <c r="J21" s="8">
        <v>36.130000000000003</v>
      </c>
      <c r="K21" s="9">
        <f t="shared" si="20"/>
        <v>36.129999999999995</v>
      </c>
      <c r="L21" s="8">
        <v>83.84</v>
      </c>
      <c r="M21" s="8">
        <v>83.99</v>
      </c>
      <c r="N21" s="8">
        <v>83.86</v>
      </c>
      <c r="O21" s="13">
        <f t="shared" si="19"/>
        <v>83.896666666666661</v>
      </c>
      <c r="P21" s="8">
        <v>167.25</v>
      </c>
      <c r="Q21" s="8">
        <v>167.24</v>
      </c>
      <c r="R21" s="8">
        <v>167.25</v>
      </c>
      <c r="S21" s="9">
        <f t="shared" si="3"/>
        <v>167.24666666666667</v>
      </c>
      <c r="T21" s="8">
        <v>36.33</v>
      </c>
      <c r="U21" s="8">
        <v>36.299999999999997</v>
      </c>
      <c r="V21" s="8">
        <v>36.31</v>
      </c>
      <c r="W21" s="9">
        <f t="shared" si="4"/>
        <v>36.313333333333333</v>
      </c>
      <c r="X21" s="8">
        <v>86.36</v>
      </c>
      <c r="Y21" s="8">
        <v>86.22</v>
      </c>
      <c r="Z21" s="8">
        <v>86.3</v>
      </c>
      <c r="AA21" s="11">
        <f t="shared" si="5"/>
        <v>86.293333333333337</v>
      </c>
      <c r="AB21" s="8">
        <v>121.99</v>
      </c>
      <c r="AC21" s="8">
        <v>122</v>
      </c>
      <c r="AD21" s="8">
        <v>121.99</v>
      </c>
      <c r="AE21" s="9">
        <f t="shared" si="6"/>
        <v>121.99333333333334</v>
      </c>
      <c r="AF21" s="8">
        <v>15.7</v>
      </c>
      <c r="AG21" s="8">
        <v>15.67</v>
      </c>
      <c r="AH21" s="8">
        <v>15.67</v>
      </c>
      <c r="AI21" s="9">
        <f t="shared" si="7"/>
        <v>15.68</v>
      </c>
      <c r="AJ21" s="8">
        <v>122.39</v>
      </c>
      <c r="AK21" s="8">
        <v>122.37</v>
      </c>
      <c r="AL21" s="8">
        <v>122.39</v>
      </c>
      <c r="AM21" s="9">
        <f t="shared" si="8"/>
        <v>122.38333333333333</v>
      </c>
      <c r="AN21" s="8">
        <v>16.02</v>
      </c>
      <c r="AO21" s="8">
        <v>15.99</v>
      </c>
      <c r="AP21" s="8">
        <v>16.010000000000002</v>
      </c>
      <c r="AQ21" s="11">
        <f t="shared" si="9"/>
        <v>16.006666666666664</v>
      </c>
      <c r="AR21" s="8">
        <v>113.08</v>
      </c>
      <c r="AS21" s="8">
        <v>113.06</v>
      </c>
      <c r="AT21" s="8">
        <v>113.07</v>
      </c>
      <c r="AU21" s="9">
        <f t="shared" si="10"/>
        <v>113.07</v>
      </c>
      <c r="AV21" s="8">
        <v>9.2100000000000009</v>
      </c>
      <c r="AW21" s="8">
        <v>9.1999999999999993</v>
      </c>
      <c r="AX21" s="8">
        <v>9.2100000000000009</v>
      </c>
      <c r="AY21" s="13">
        <f t="shared" si="11"/>
        <v>9.206666666666667</v>
      </c>
      <c r="AZ21" s="8">
        <v>114.06</v>
      </c>
      <c r="BA21" s="8">
        <v>114.04</v>
      </c>
      <c r="BB21" s="8">
        <v>114.05</v>
      </c>
      <c r="BC21" s="9">
        <f t="shared" si="12"/>
        <v>114.05000000000001</v>
      </c>
      <c r="BD21" s="8">
        <v>9.06</v>
      </c>
      <c r="BE21" s="8">
        <v>9.09</v>
      </c>
      <c r="BF21" s="8">
        <v>9.07</v>
      </c>
      <c r="BG21" s="11">
        <f t="shared" si="13"/>
        <v>9.0733333333333324</v>
      </c>
      <c r="BH21" s="8">
        <v>143.72</v>
      </c>
      <c r="BI21" s="8">
        <v>143.69999999999999</v>
      </c>
      <c r="BJ21" s="8">
        <v>143.71</v>
      </c>
      <c r="BK21" s="9">
        <f t="shared" si="14"/>
        <v>143.71</v>
      </c>
      <c r="BL21" s="8">
        <v>9.76</v>
      </c>
      <c r="BM21" s="8">
        <v>9.7799999999999994</v>
      </c>
      <c r="BN21" s="8">
        <v>9.77</v>
      </c>
      <c r="BO21" s="13">
        <f t="shared" si="15"/>
        <v>9.77</v>
      </c>
      <c r="BP21" s="8">
        <v>144.93</v>
      </c>
      <c r="BQ21" s="8">
        <v>144.94</v>
      </c>
      <c r="BR21" s="8">
        <v>144.94</v>
      </c>
      <c r="BS21" s="9">
        <f t="shared" si="16"/>
        <v>144.93666666666667</v>
      </c>
      <c r="BT21" s="8">
        <v>9.51</v>
      </c>
      <c r="BU21" s="8">
        <v>9.48</v>
      </c>
      <c r="BV21" s="8">
        <v>9.5</v>
      </c>
      <c r="BW21" s="11">
        <f t="shared" si="17"/>
        <v>9.4966666666666679</v>
      </c>
      <c r="BX21" s="5" t="str">
        <f t="shared" si="18"/>
        <v>K</v>
      </c>
      <c r="BY21" s="5" t="s">
        <v>31</v>
      </c>
      <c r="BZ21" s="9"/>
      <c r="CA21" s="1"/>
      <c r="CB21" s="1"/>
      <c r="CC21" s="1"/>
    </row>
    <row r="22" spans="1:81" ht="12.75" x14ac:dyDescent="0.2">
      <c r="A22" s="20">
        <v>19</v>
      </c>
      <c r="B22" s="21" t="s">
        <v>19</v>
      </c>
      <c r="C22" s="20">
        <v>547</v>
      </c>
      <c r="D22" s="8">
        <v>89.27</v>
      </c>
      <c r="E22" s="8">
        <v>89.27</v>
      </c>
      <c r="F22" s="8">
        <v>89.25</v>
      </c>
      <c r="G22" s="5">
        <f t="shared" si="0"/>
        <v>89.263333333333321</v>
      </c>
      <c r="H22" s="8">
        <v>23.23</v>
      </c>
      <c r="I22" s="8">
        <v>23.21</v>
      </c>
      <c r="J22" s="8">
        <v>23.22</v>
      </c>
      <c r="K22" s="9">
        <f t="shared" si="20"/>
        <v>23.22</v>
      </c>
      <c r="L22" s="8">
        <v>47.78</v>
      </c>
      <c r="M22" s="8">
        <v>47.79</v>
      </c>
      <c r="N22" s="8">
        <v>47.77</v>
      </c>
      <c r="O22" s="13">
        <f t="shared" si="19"/>
        <v>47.78</v>
      </c>
      <c r="P22" s="8">
        <v>88.77</v>
      </c>
      <c r="Q22" s="8">
        <v>88.79</v>
      </c>
      <c r="R22" s="8">
        <v>88.77</v>
      </c>
      <c r="S22" s="9">
        <f t="shared" si="3"/>
        <v>88.776666666666657</v>
      </c>
      <c r="T22" s="8">
        <v>23.18</v>
      </c>
      <c r="U22" s="8">
        <v>23.18</v>
      </c>
      <c r="V22" s="8">
        <v>23.18</v>
      </c>
      <c r="W22" s="9">
        <f t="shared" si="4"/>
        <v>23.179999999999996</v>
      </c>
      <c r="X22" s="8">
        <v>49.53</v>
      </c>
      <c r="Y22" s="8">
        <v>49.51</v>
      </c>
      <c r="Z22" s="8">
        <v>49.53</v>
      </c>
      <c r="AA22" s="11">
        <f t="shared" si="5"/>
        <v>49.523333333333333</v>
      </c>
      <c r="AB22" s="8">
        <v>60.64</v>
      </c>
      <c r="AC22" s="8">
        <v>60.64</v>
      </c>
      <c r="AD22" s="8">
        <v>60.6</v>
      </c>
      <c r="AE22" s="9">
        <f t="shared" si="6"/>
        <v>60.626666666666665</v>
      </c>
      <c r="AF22" s="8">
        <v>9.17</v>
      </c>
      <c r="AG22" s="8">
        <v>9.19</v>
      </c>
      <c r="AH22" s="8">
        <v>9.19</v>
      </c>
      <c r="AI22" s="13">
        <f t="shared" si="7"/>
        <v>9.1833333333333318</v>
      </c>
      <c r="AJ22" s="8">
        <v>61.06</v>
      </c>
      <c r="AK22" s="8">
        <v>61.06</v>
      </c>
      <c r="AL22" s="8">
        <v>61.04</v>
      </c>
      <c r="AM22" s="9">
        <f t="shared" si="8"/>
        <v>61.053333333333335</v>
      </c>
      <c r="AN22" s="8">
        <v>8.9499999999999993</v>
      </c>
      <c r="AO22" s="8">
        <v>8.98</v>
      </c>
      <c r="AP22" s="8">
        <v>8.98</v>
      </c>
      <c r="AQ22" s="11">
        <f t="shared" si="9"/>
        <v>8.9700000000000006</v>
      </c>
      <c r="AR22" s="8">
        <v>61.81</v>
      </c>
      <c r="AS22" s="8">
        <v>61.8</v>
      </c>
      <c r="AT22" s="8">
        <v>61.79</v>
      </c>
      <c r="AU22" s="9">
        <f t="shared" si="10"/>
        <v>61.800000000000004</v>
      </c>
      <c r="AV22" s="8">
        <v>5.81</v>
      </c>
      <c r="AW22" s="8">
        <v>5.8</v>
      </c>
      <c r="AX22" s="8">
        <v>5.81</v>
      </c>
      <c r="AY22" s="13">
        <f t="shared" si="11"/>
        <v>5.8066666666666658</v>
      </c>
      <c r="AZ22" s="8">
        <v>60.86</v>
      </c>
      <c r="BA22" s="8">
        <v>60.87</v>
      </c>
      <c r="BB22" s="8">
        <v>60.85</v>
      </c>
      <c r="BC22" s="9">
        <f t="shared" si="12"/>
        <v>60.859999999999992</v>
      </c>
      <c r="BD22" s="8">
        <v>5.79</v>
      </c>
      <c r="BE22" s="8">
        <v>5.82</v>
      </c>
      <c r="BF22" s="8">
        <v>5.83</v>
      </c>
      <c r="BG22" s="11">
        <f t="shared" si="13"/>
        <v>5.8133333333333326</v>
      </c>
      <c r="BH22" s="8">
        <v>80.87</v>
      </c>
      <c r="BI22" s="8">
        <v>80.88</v>
      </c>
      <c r="BJ22" s="8">
        <v>80.86</v>
      </c>
      <c r="BK22" s="9">
        <f t="shared" si="14"/>
        <v>80.87</v>
      </c>
      <c r="BL22" s="8">
        <v>6.54</v>
      </c>
      <c r="BM22" s="8">
        <v>6.53</v>
      </c>
      <c r="BN22" s="8">
        <v>6.54</v>
      </c>
      <c r="BO22" s="13">
        <f t="shared" si="15"/>
        <v>6.5366666666666662</v>
      </c>
      <c r="BP22" s="8">
        <v>79.61</v>
      </c>
      <c r="BQ22" s="8">
        <v>79.599999999999994</v>
      </c>
      <c r="BR22" s="8">
        <v>79.58</v>
      </c>
      <c r="BS22" s="9">
        <f t="shared" si="16"/>
        <v>79.59666666666665</v>
      </c>
      <c r="BT22" s="8">
        <v>6.32</v>
      </c>
      <c r="BU22" s="8">
        <v>6.32</v>
      </c>
      <c r="BV22" s="8">
        <v>6.34</v>
      </c>
      <c r="BW22" s="11">
        <f t="shared" si="17"/>
        <v>6.3266666666666671</v>
      </c>
      <c r="BX22" s="5" t="str">
        <f t="shared" si="18"/>
        <v>K</v>
      </c>
      <c r="BY22" s="5" t="s">
        <v>32</v>
      </c>
      <c r="BZ22" s="5" t="s">
        <v>33</v>
      </c>
      <c r="CA22" s="1"/>
      <c r="CB22" s="1"/>
      <c r="CC22" s="1"/>
    </row>
    <row r="23" spans="1:81" ht="12.75" x14ac:dyDescent="0.2">
      <c r="A23" s="20">
        <v>20</v>
      </c>
      <c r="B23" s="21" t="s">
        <v>19</v>
      </c>
      <c r="C23" s="20">
        <v>911</v>
      </c>
      <c r="D23" s="8">
        <v>70.94</v>
      </c>
      <c r="E23" s="8">
        <v>70.94</v>
      </c>
      <c r="F23" s="8">
        <v>70.94</v>
      </c>
      <c r="G23" s="5">
        <f t="shared" si="0"/>
        <v>70.94</v>
      </c>
      <c r="H23" s="8">
        <v>20.63</v>
      </c>
      <c r="I23" s="8">
        <v>20.61</v>
      </c>
      <c r="J23" s="8">
        <v>20.63</v>
      </c>
      <c r="K23" s="9">
        <f t="shared" si="20"/>
        <v>20.623333333333331</v>
      </c>
      <c r="L23" s="8">
        <v>37.01</v>
      </c>
      <c r="M23" s="8">
        <v>36.979999999999997</v>
      </c>
      <c r="N23" s="8">
        <v>36.97</v>
      </c>
      <c r="O23" s="13">
        <f t="shared" si="19"/>
        <v>36.986666666666665</v>
      </c>
      <c r="P23" s="8">
        <v>71.05</v>
      </c>
      <c r="Q23" s="8">
        <v>71.040000000000006</v>
      </c>
      <c r="R23" s="8">
        <v>71.05</v>
      </c>
      <c r="S23" s="9">
        <f t="shared" si="3"/>
        <v>71.046666666666667</v>
      </c>
      <c r="T23" s="8">
        <v>20.49</v>
      </c>
      <c r="U23" s="8">
        <v>20.5</v>
      </c>
      <c r="V23" s="8">
        <v>20.5</v>
      </c>
      <c r="W23" s="9">
        <f t="shared" si="4"/>
        <v>20.496666666666666</v>
      </c>
      <c r="X23" s="8">
        <v>37.68</v>
      </c>
      <c r="Y23" s="8">
        <v>37.72</v>
      </c>
      <c r="Z23" s="8">
        <v>37.68</v>
      </c>
      <c r="AA23" s="11">
        <f t="shared" si="5"/>
        <v>37.693333333333335</v>
      </c>
      <c r="AB23" s="8">
        <v>53.3</v>
      </c>
      <c r="AC23" s="8">
        <v>53.31</v>
      </c>
      <c r="AD23" s="8">
        <v>53.3</v>
      </c>
      <c r="AE23" s="9">
        <f t="shared" si="6"/>
        <v>53.303333333333335</v>
      </c>
      <c r="AF23" s="8">
        <v>7.6</v>
      </c>
      <c r="AG23" s="8">
        <v>7.61</v>
      </c>
      <c r="AH23" s="8">
        <v>7.62</v>
      </c>
      <c r="AI23" s="13">
        <f t="shared" si="7"/>
        <v>7.61</v>
      </c>
      <c r="AJ23" s="8">
        <v>52.88</v>
      </c>
      <c r="AK23" s="8">
        <v>52.89</v>
      </c>
      <c r="AL23" s="8">
        <v>52.88</v>
      </c>
      <c r="AM23" s="9">
        <f t="shared" si="8"/>
        <v>52.883333333333333</v>
      </c>
      <c r="AN23" s="8">
        <v>7.75</v>
      </c>
      <c r="AO23" s="8">
        <v>7.78</v>
      </c>
      <c r="AP23" s="8">
        <v>7.77</v>
      </c>
      <c r="AQ23" s="11">
        <f t="shared" si="9"/>
        <v>7.7666666666666666</v>
      </c>
      <c r="AR23" s="8">
        <v>52.83</v>
      </c>
      <c r="AS23" s="8">
        <v>52.82</v>
      </c>
      <c r="AT23" s="8">
        <v>52.82</v>
      </c>
      <c r="AU23" s="9">
        <f t="shared" si="10"/>
        <v>52.823333333333331</v>
      </c>
      <c r="AV23" s="8">
        <v>4.91</v>
      </c>
      <c r="AW23" s="8">
        <v>4.91</v>
      </c>
      <c r="AX23" s="8">
        <v>4.9000000000000004</v>
      </c>
      <c r="AY23" s="13">
        <f t="shared" si="11"/>
        <v>4.9066666666666672</v>
      </c>
      <c r="AZ23" s="8">
        <v>52.93</v>
      </c>
      <c r="BA23" s="8">
        <v>52.91</v>
      </c>
      <c r="BB23" s="8">
        <v>52.93</v>
      </c>
      <c r="BC23" s="9">
        <f t="shared" si="12"/>
        <v>52.923333333333339</v>
      </c>
      <c r="BD23" s="8">
        <v>4.84</v>
      </c>
      <c r="BE23" s="8">
        <v>4.8499999999999996</v>
      </c>
      <c r="BF23" s="8">
        <v>4.8499999999999996</v>
      </c>
      <c r="BG23" s="11">
        <f t="shared" si="13"/>
        <v>4.8466666666666667</v>
      </c>
      <c r="BH23" s="8">
        <v>69.67</v>
      </c>
      <c r="BI23" s="8">
        <v>69.680000000000007</v>
      </c>
      <c r="BJ23" s="8">
        <v>69.67</v>
      </c>
      <c r="BK23" s="9">
        <f t="shared" si="14"/>
        <v>69.673333333333346</v>
      </c>
      <c r="BL23" s="8">
        <v>5.46</v>
      </c>
      <c r="BM23" s="8">
        <v>5.47</v>
      </c>
      <c r="BN23" s="8">
        <v>5.47</v>
      </c>
      <c r="BO23" s="13">
        <f t="shared" si="15"/>
        <v>5.4666666666666659</v>
      </c>
      <c r="BP23" s="8">
        <v>70.03</v>
      </c>
      <c r="BQ23" s="8">
        <v>70.03</v>
      </c>
      <c r="BR23" s="8">
        <v>70.05</v>
      </c>
      <c r="BS23" s="9">
        <f t="shared" si="16"/>
        <v>70.036666666666676</v>
      </c>
      <c r="BT23" s="8">
        <v>5.42</v>
      </c>
      <c r="BU23" s="8">
        <v>5.42</v>
      </c>
      <c r="BV23" s="8">
        <v>5.44</v>
      </c>
      <c r="BW23" s="11">
        <f t="shared" si="17"/>
        <v>5.4266666666666667</v>
      </c>
      <c r="BX23" s="5" t="str">
        <f t="shared" si="18"/>
        <v>K</v>
      </c>
      <c r="BY23" s="5" t="s">
        <v>29</v>
      </c>
      <c r="BZ23" s="9"/>
      <c r="CA23" s="1"/>
      <c r="CB23" s="1"/>
      <c r="CC23" s="1"/>
    </row>
    <row r="24" spans="1:81" ht="12.75" x14ac:dyDescent="0.2">
      <c r="A24" s="20">
        <v>21</v>
      </c>
      <c r="B24" s="21" t="s">
        <v>19</v>
      </c>
      <c r="C24" s="20">
        <v>903</v>
      </c>
      <c r="D24" s="8">
        <v>123.06</v>
      </c>
      <c r="E24" s="8">
        <v>123.06</v>
      </c>
      <c r="F24" s="8">
        <v>123.08</v>
      </c>
      <c r="G24" s="5">
        <f t="shared" si="0"/>
        <v>123.06666666666666</v>
      </c>
      <c r="H24" s="8">
        <v>32.42</v>
      </c>
      <c r="I24" s="8">
        <v>32.44</v>
      </c>
      <c r="J24" s="8">
        <v>32.44</v>
      </c>
      <c r="K24" s="9">
        <f t="shared" si="20"/>
        <v>32.43333333333333</v>
      </c>
      <c r="L24" s="8">
        <v>59.85</v>
      </c>
      <c r="M24" s="8">
        <v>59.88</v>
      </c>
      <c r="N24" s="8">
        <v>59.85</v>
      </c>
      <c r="O24" s="13">
        <f t="shared" si="19"/>
        <v>59.860000000000007</v>
      </c>
      <c r="P24" s="8">
        <v>121.88</v>
      </c>
      <c r="Q24" s="8">
        <v>121.88</v>
      </c>
      <c r="R24" s="8">
        <v>121.89</v>
      </c>
      <c r="S24" s="9">
        <f t="shared" si="3"/>
        <v>121.88333333333333</v>
      </c>
      <c r="T24" s="8">
        <v>32.22</v>
      </c>
      <c r="U24" s="8">
        <v>32.19</v>
      </c>
      <c r="V24" s="8">
        <v>32.200000000000003</v>
      </c>
      <c r="W24" s="9">
        <f t="shared" si="4"/>
        <v>32.203333333333333</v>
      </c>
      <c r="X24" s="8">
        <v>60.63</v>
      </c>
      <c r="Y24" s="8">
        <v>60.64</v>
      </c>
      <c r="Z24" s="8">
        <v>60.63</v>
      </c>
      <c r="AA24" s="11">
        <f t="shared" si="5"/>
        <v>60.633333333333333</v>
      </c>
      <c r="AB24" s="8">
        <v>76.95</v>
      </c>
      <c r="AC24" s="8">
        <v>76.95</v>
      </c>
      <c r="AD24" s="8">
        <v>76.95</v>
      </c>
      <c r="AE24" s="9">
        <f t="shared" si="6"/>
        <v>76.95</v>
      </c>
      <c r="AF24" s="8">
        <v>12.12</v>
      </c>
      <c r="AG24" s="8">
        <v>12.13</v>
      </c>
      <c r="AH24" s="8">
        <v>12.14</v>
      </c>
      <c r="AI24" s="13">
        <f t="shared" si="7"/>
        <v>12.13</v>
      </c>
      <c r="AJ24" s="8">
        <v>76.59</v>
      </c>
      <c r="AK24" s="8">
        <v>76.599999999999994</v>
      </c>
      <c r="AL24" s="8">
        <v>76.599999999999994</v>
      </c>
      <c r="AM24" s="9">
        <f t="shared" si="8"/>
        <v>76.596666666666664</v>
      </c>
      <c r="AN24" s="8">
        <v>12.46</v>
      </c>
      <c r="AO24" s="8">
        <v>12.47</v>
      </c>
      <c r="AP24" s="8">
        <v>12.47</v>
      </c>
      <c r="AQ24" s="11">
        <f t="shared" si="9"/>
        <v>12.466666666666667</v>
      </c>
      <c r="AR24" s="8" t="s">
        <v>34</v>
      </c>
      <c r="AS24" s="8" t="s">
        <v>34</v>
      </c>
      <c r="AT24" s="8" t="s">
        <v>34</v>
      </c>
      <c r="AU24" s="9" t="e">
        <f t="shared" si="10"/>
        <v>#DIV/0!</v>
      </c>
      <c r="AV24" s="8" t="s">
        <v>34</v>
      </c>
      <c r="AW24" s="8" t="s">
        <v>34</v>
      </c>
      <c r="AX24" s="8" t="s">
        <v>34</v>
      </c>
      <c r="AY24" s="13" t="e">
        <f t="shared" si="11"/>
        <v>#DIV/0!</v>
      </c>
      <c r="AZ24" s="8" t="s">
        <v>34</v>
      </c>
      <c r="BA24" s="8" t="s">
        <v>34</v>
      </c>
      <c r="BB24" s="8" t="s">
        <v>34</v>
      </c>
      <c r="BC24" s="9" t="e">
        <f t="shared" si="12"/>
        <v>#DIV/0!</v>
      </c>
      <c r="BD24" s="8" t="s">
        <v>34</v>
      </c>
      <c r="BE24" s="8" t="s">
        <v>34</v>
      </c>
      <c r="BF24" s="8" t="s">
        <v>34</v>
      </c>
      <c r="BG24" s="11" t="e">
        <f t="shared" si="13"/>
        <v>#DIV/0!</v>
      </c>
      <c r="BH24" s="8" t="s">
        <v>34</v>
      </c>
      <c r="BI24" s="8" t="s">
        <v>34</v>
      </c>
      <c r="BJ24" s="8" t="s">
        <v>34</v>
      </c>
      <c r="BK24" s="9" t="e">
        <f t="shared" si="14"/>
        <v>#DIV/0!</v>
      </c>
      <c r="BL24" s="8" t="s">
        <v>34</v>
      </c>
      <c r="BM24" s="8" t="s">
        <v>34</v>
      </c>
      <c r="BN24" s="8" t="s">
        <v>34</v>
      </c>
      <c r="BO24" s="13" t="e">
        <f t="shared" si="15"/>
        <v>#DIV/0!</v>
      </c>
      <c r="BP24" s="8" t="s">
        <v>34</v>
      </c>
      <c r="BQ24" s="8" t="s">
        <v>34</v>
      </c>
      <c r="BR24" s="8" t="s">
        <v>34</v>
      </c>
      <c r="BS24" s="9" t="e">
        <f t="shared" si="16"/>
        <v>#DIV/0!</v>
      </c>
      <c r="BT24" s="8" t="s">
        <v>34</v>
      </c>
      <c r="BU24" s="8" t="s">
        <v>34</v>
      </c>
      <c r="BV24" s="8" t="s">
        <v>34</v>
      </c>
      <c r="BW24" s="11" t="e">
        <f t="shared" si="17"/>
        <v>#DIV/0!</v>
      </c>
      <c r="BX24" s="5" t="str">
        <f t="shared" si="18"/>
        <v>K</v>
      </c>
      <c r="BY24" s="5" t="s">
        <v>18</v>
      </c>
      <c r="BZ24" s="5" t="s">
        <v>35</v>
      </c>
      <c r="CA24" s="1"/>
      <c r="CB24" s="1"/>
      <c r="CC24" s="1"/>
    </row>
    <row r="25" spans="1:81" ht="12.75" x14ac:dyDescent="0.2">
      <c r="A25" s="20">
        <v>22</v>
      </c>
      <c r="B25" s="21" t="s">
        <v>19</v>
      </c>
      <c r="C25" s="20">
        <v>916</v>
      </c>
      <c r="D25" s="8">
        <v>145.41</v>
      </c>
      <c r="E25" s="8">
        <v>145.41999999999999</v>
      </c>
      <c r="F25" s="8">
        <v>145.43</v>
      </c>
      <c r="G25" s="5">
        <f t="shared" si="0"/>
        <v>145.41999999999999</v>
      </c>
      <c r="H25" s="8">
        <v>33.97</v>
      </c>
      <c r="I25" s="8">
        <v>33.96</v>
      </c>
      <c r="J25" s="8">
        <v>33.96</v>
      </c>
      <c r="K25" s="9">
        <f t="shared" si="20"/>
        <v>33.963333333333338</v>
      </c>
      <c r="L25" s="8">
        <v>69.599999999999994</v>
      </c>
      <c r="M25" s="8">
        <v>69.61</v>
      </c>
      <c r="N25" s="8">
        <v>69.61</v>
      </c>
      <c r="O25" s="13">
        <f t="shared" si="19"/>
        <v>69.606666666666669</v>
      </c>
      <c r="P25" s="8">
        <v>144.69999999999999</v>
      </c>
      <c r="Q25" s="8">
        <v>144.72</v>
      </c>
      <c r="R25" s="8">
        <v>144.71</v>
      </c>
      <c r="S25" s="9">
        <f t="shared" si="3"/>
        <v>144.71</v>
      </c>
      <c r="T25" s="8">
        <v>33.53</v>
      </c>
      <c r="U25" s="8">
        <v>33.549999999999997</v>
      </c>
      <c r="V25" s="8">
        <v>33.54</v>
      </c>
      <c r="W25" s="9">
        <f t="shared" si="4"/>
        <v>33.54</v>
      </c>
      <c r="X25" s="8">
        <v>70.78</v>
      </c>
      <c r="Y25" s="8">
        <v>70.790000000000006</v>
      </c>
      <c r="Z25" s="8">
        <v>70.75</v>
      </c>
      <c r="AA25" s="11">
        <f t="shared" si="5"/>
        <v>70.773333333333326</v>
      </c>
      <c r="AB25" s="8">
        <v>115.27</v>
      </c>
      <c r="AC25" s="8">
        <v>115.25</v>
      </c>
      <c r="AD25" s="8">
        <v>115.27</v>
      </c>
      <c r="AE25" s="9">
        <f t="shared" si="6"/>
        <v>115.26333333333332</v>
      </c>
      <c r="AF25" s="8">
        <v>12.32</v>
      </c>
      <c r="AG25" s="8">
        <v>12.34</v>
      </c>
      <c r="AH25" s="8">
        <v>12.33</v>
      </c>
      <c r="AI25" s="13">
        <f t="shared" si="7"/>
        <v>12.33</v>
      </c>
      <c r="AJ25" s="8">
        <v>112.53</v>
      </c>
      <c r="AK25" s="8">
        <v>112.5</v>
      </c>
      <c r="AL25" s="8">
        <v>112.52</v>
      </c>
      <c r="AM25" s="9">
        <f t="shared" si="8"/>
        <v>112.51666666666667</v>
      </c>
      <c r="AN25" s="8">
        <v>12.53</v>
      </c>
      <c r="AO25" s="8">
        <v>12.52</v>
      </c>
      <c r="AP25" s="8">
        <v>12.52</v>
      </c>
      <c r="AQ25" s="11">
        <f t="shared" si="9"/>
        <v>12.523333333333332</v>
      </c>
      <c r="AR25" s="8" t="s">
        <v>34</v>
      </c>
      <c r="AS25" s="8" t="s">
        <v>34</v>
      </c>
      <c r="AT25" s="8" t="s">
        <v>34</v>
      </c>
      <c r="AU25" s="9" t="e">
        <f t="shared" si="10"/>
        <v>#DIV/0!</v>
      </c>
      <c r="AV25" s="8" t="s">
        <v>34</v>
      </c>
      <c r="AW25" s="8" t="s">
        <v>34</v>
      </c>
      <c r="AX25" s="8" t="s">
        <v>34</v>
      </c>
      <c r="AY25" s="13" t="e">
        <f t="shared" si="11"/>
        <v>#DIV/0!</v>
      </c>
      <c r="AZ25" s="8" t="s">
        <v>34</v>
      </c>
      <c r="BA25" s="8" t="s">
        <v>34</v>
      </c>
      <c r="BB25" s="8" t="s">
        <v>34</v>
      </c>
      <c r="BC25" s="9" t="e">
        <f t="shared" si="12"/>
        <v>#DIV/0!</v>
      </c>
      <c r="BD25" s="8" t="s">
        <v>34</v>
      </c>
      <c r="BE25" s="8" t="s">
        <v>34</v>
      </c>
      <c r="BF25" s="8" t="s">
        <v>34</v>
      </c>
      <c r="BG25" s="11" t="e">
        <f t="shared" si="13"/>
        <v>#DIV/0!</v>
      </c>
      <c r="BH25" s="8">
        <v>119.29</v>
      </c>
      <c r="BI25" s="8">
        <v>119.3</v>
      </c>
      <c r="BJ25" s="8">
        <v>119.28</v>
      </c>
      <c r="BK25" s="9">
        <f t="shared" si="14"/>
        <v>119.29</v>
      </c>
      <c r="BL25" s="8">
        <v>7.87</v>
      </c>
      <c r="BM25" s="8">
        <v>7.86</v>
      </c>
      <c r="BN25" s="8">
        <v>7.88</v>
      </c>
      <c r="BO25" s="13">
        <f t="shared" si="15"/>
        <v>7.87</v>
      </c>
      <c r="BP25" s="8">
        <v>118.37</v>
      </c>
      <c r="BQ25" s="8">
        <v>118.38</v>
      </c>
      <c r="BR25" s="8">
        <v>118.42</v>
      </c>
      <c r="BS25" s="9">
        <f t="shared" si="16"/>
        <v>118.39</v>
      </c>
      <c r="BT25" s="8">
        <v>7.68</v>
      </c>
      <c r="BU25" s="8">
        <v>7.74</v>
      </c>
      <c r="BV25" s="8">
        <v>7.73</v>
      </c>
      <c r="BW25" s="11">
        <f t="shared" si="17"/>
        <v>7.7166666666666659</v>
      </c>
      <c r="BX25" s="5" t="str">
        <f t="shared" si="18"/>
        <v>K</v>
      </c>
      <c r="BY25" s="5" t="s">
        <v>21</v>
      </c>
      <c r="BZ25" s="5" t="s">
        <v>36</v>
      </c>
      <c r="CA25" s="1"/>
      <c r="CB25" s="1"/>
      <c r="CC25" s="1"/>
    </row>
    <row r="26" spans="1:81" ht="12.75" x14ac:dyDescent="0.2">
      <c r="A26" s="20">
        <v>23</v>
      </c>
      <c r="B26" s="21" t="s">
        <v>19</v>
      </c>
      <c r="C26" s="20">
        <v>540</v>
      </c>
      <c r="D26" s="8">
        <v>156.80000000000001</v>
      </c>
      <c r="E26" s="8">
        <v>156.83000000000001</v>
      </c>
      <c r="F26" s="8">
        <v>156.83000000000001</v>
      </c>
      <c r="G26" s="5">
        <f t="shared" si="0"/>
        <v>156.82000000000002</v>
      </c>
      <c r="H26" s="8">
        <v>38.36</v>
      </c>
      <c r="I26" s="8">
        <v>38.369999999999997</v>
      </c>
      <c r="J26" s="8">
        <v>38.369999999999997</v>
      </c>
      <c r="K26" s="9">
        <f t="shared" si="20"/>
        <v>38.366666666666667</v>
      </c>
      <c r="L26" s="8">
        <v>81.99</v>
      </c>
      <c r="M26" s="8">
        <v>81.97</v>
      </c>
      <c r="N26" s="8">
        <v>81.99</v>
      </c>
      <c r="O26" s="13">
        <f t="shared" si="19"/>
        <v>81.983333333333334</v>
      </c>
      <c r="P26" s="8">
        <v>155.57</v>
      </c>
      <c r="Q26" s="8">
        <v>155.57</v>
      </c>
      <c r="R26" s="8">
        <v>155.56</v>
      </c>
      <c r="S26" s="9">
        <f t="shared" si="3"/>
        <v>155.56666666666666</v>
      </c>
      <c r="T26" s="8">
        <v>38.04</v>
      </c>
      <c r="U26" s="8">
        <v>38.01</v>
      </c>
      <c r="V26" s="8">
        <v>38.020000000000003</v>
      </c>
      <c r="W26" s="9">
        <f t="shared" si="4"/>
        <v>38.023333333333333</v>
      </c>
      <c r="X26" s="8">
        <v>82.92</v>
      </c>
      <c r="Y26" s="8">
        <v>82.93</v>
      </c>
      <c r="Z26" s="8">
        <v>82.89</v>
      </c>
      <c r="AA26" s="11">
        <f t="shared" si="5"/>
        <v>82.913333333333341</v>
      </c>
      <c r="AB26" s="8">
        <v>126.31</v>
      </c>
      <c r="AC26" s="8">
        <v>126.3</v>
      </c>
      <c r="AD26" s="8">
        <v>126.3</v>
      </c>
      <c r="AE26" s="9">
        <f t="shared" si="6"/>
        <v>126.30333333333334</v>
      </c>
      <c r="AF26" s="8">
        <v>14.4</v>
      </c>
      <c r="AG26" s="8">
        <v>14.39</v>
      </c>
      <c r="AH26" s="8">
        <v>14.39</v>
      </c>
      <c r="AI26" s="13">
        <f t="shared" si="7"/>
        <v>14.393333333333333</v>
      </c>
      <c r="AJ26" s="8">
        <v>123.68</v>
      </c>
      <c r="AK26" s="8">
        <v>123.7</v>
      </c>
      <c r="AL26" s="8">
        <v>162.66999999999999</v>
      </c>
      <c r="AM26" s="9">
        <f t="shared" si="8"/>
        <v>136.68333333333331</v>
      </c>
      <c r="AN26" s="8">
        <v>14.24</v>
      </c>
      <c r="AO26" s="8">
        <v>14.23</v>
      </c>
      <c r="AP26" s="8">
        <v>14.23</v>
      </c>
      <c r="AQ26" s="11">
        <f t="shared" si="9"/>
        <v>14.233333333333334</v>
      </c>
      <c r="AR26" s="8">
        <v>103.91</v>
      </c>
      <c r="AS26" s="8">
        <v>103.88</v>
      </c>
      <c r="AT26" s="8">
        <v>103.88</v>
      </c>
      <c r="AU26" s="9">
        <f t="shared" si="10"/>
        <v>103.88999999999999</v>
      </c>
      <c r="AV26" s="8">
        <v>8.69</v>
      </c>
      <c r="AW26" s="8">
        <v>8.7200000000000006</v>
      </c>
      <c r="AX26" s="8">
        <v>8.7100000000000009</v>
      </c>
      <c r="AY26" s="13">
        <f t="shared" si="11"/>
        <v>8.706666666666667</v>
      </c>
      <c r="AZ26" s="8">
        <v>105.56</v>
      </c>
      <c r="BA26" s="8">
        <v>105.58</v>
      </c>
      <c r="BB26" s="8">
        <v>105.56</v>
      </c>
      <c r="BC26" s="9">
        <f t="shared" si="12"/>
        <v>105.56666666666666</v>
      </c>
      <c r="BD26" s="8">
        <v>8.64</v>
      </c>
      <c r="BE26" s="8">
        <v>8.6</v>
      </c>
      <c r="BF26" s="8">
        <v>8.64</v>
      </c>
      <c r="BG26" s="11">
        <f t="shared" si="13"/>
        <v>8.6266666666666669</v>
      </c>
      <c r="BH26" s="8" t="s">
        <v>34</v>
      </c>
      <c r="BI26" s="8" t="s">
        <v>34</v>
      </c>
      <c r="BJ26" s="8" t="s">
        <v>34</v>
      </c>
      <c r="BK26" s="9" t="e">
        <f t="shared" si="14"/>
        <v>#DIV/0!</v>
      </c>
      <c r="BL26" s="8" t="s">
        <v>34</v>
      </c>
      <c r="BM26" s="8" t="s">
        <v>34</v>
      </c>
      <c r="BN26" s="8" t="s">
        <v>34</v>
      </c>
      <c r="BO26" s="13" t="e">
        <f t="shared" si="15"/>
        <v>#DIV/0!</v>
      </c>
      <c r="BP26" s="8" t="s">
        <v>34</v>
      </c>
      <c r="BQ26" s="8" t="s">
        <v>34</v>
      </c>
      <c r="BR26" s="22" t="s">
        <v>34</v>
      </c>
      <c r="BS26" s="9" t="e">
        <f t="shared" si="16"/>
        <v>#DIV/0!</v>
      </c>
      <c r="BT26" s="8" t="s">
        <v>34</v>
      </c>
      <c r="BU26" s="8" t="s">
        <v>34</v>
      </c>
      <c r="BV26" s="8" t="s">
        <v>34</v>
      </c>
      <c r="BW26" s="11" t="e">
        <f t="shared" si="17"/>
        <v>#DIV/0!</v>
      </c>
      <c r="BX26" s="5" t="str">
        <f t="shared" si="18"/>
        <v>K</v>
      </c>
      <c r="BY26" s="5" t="s">
        <v>32</v>
      </c>
      <c r="BZ26" s="5" t="s">
        <v>37</v>
      </c>
      <c r="CA26" s="1"/>
      <c r="CB26" s="1"/>
      <c r="CC26" s="1"/>
    </row>
    <row r="27" spans="1:81" ht="12.75" x14ac:dyDescent="0.2">
      <c r="A27" s="20">
        <v>24</v>
      </c>
      <c r="B27" s="21" t="s">
        <v>17</v>
      </c>
      <c r="C27" s="20">
        <v>905</v>
      </c>
      <c r="D27" s="8">
        <v>86.86</v>
      </c>
      <c r="E27" s="8">
        <v>86.84</v>
      </c>
      <c r="F27" s="8">
        <v>86.93</v>
      </c>
      <c r="G27" s="5">
        <f t="shared" si="0"/>
        <v>86.876666666666665</v>
      </c>
      <c r="H27" s="8">
        <v>23.87</v>
      </c>
      <c r="I27" s="8">
        <v>23.89</v>
      </c>
      <c r="J27" s="8">
        <v>23.87</v>
      </c>
      <c r="K27" s="9">
        <f t="shared" si="20"/>
        <v>23.876666666666669</v>
      </c>
      <c r="L27" s="8">
        <v>48.84</v>
      </c>
      <c r="M27" s="8">
        <v>48.88</v>
      </c>
      <c r="N27" s="8">
        <v>48.88</v>
      </c>
      <c r="O27" s="13">
        <f t="shared" si="19"/>
        <v>48.866666666666667</v>
      </c>
      <c r="P27" s="8">
        <v>86.93</v>
      </c>
      <c r="Q27" s="8">
        <v>86.98</v>
      </c>
      <c r="R27" s="8">
        <v>86.95</v>
      </c>
      <c r="S27" s="9">
        <f t="shared" si="3"/>
        <v>86.953333333333333</v>
      </c>
      <c r="T27" s="8">
        <v>24.29</v>
      </c>
      <c r="U27" s="8">
        <v>24.3</v>
      </c>
      <c r="V27" s="8">
        <v>24.16</v>
      </c>
      <c r="W27" s="9">
        <f t="shared" si="4"/>
        <v>24.25</v>
      </c>
      <c r="X27" s="8">
        <v>50.56</v>
      </c>
      <c r="Y27" s="8">
        <v>50.55</v>
      </c>
      <c r="Z27" s="8">
        <v>50.59</v>
      </c>
      <c r="AA27" s="11">
        <f t="shared" si="5"/>
        <v>50.566666666666663</v>
      </c>
      <c r="AB27" s="8">
        <v>59.84</v>
      </c>
      <c r="AC27" s="8">
        <v>59.85</v>
      </c>
      <c r="AD27" s="8">
        <v>59.89</v>
      </c>
      <c r="AE27" s="9">
        <f t="shared" si="6"/>
        <v>59.859999999999992</v>
      </c>
      <c r="AF27" s="8">
        <v>9.77</v>
      </c>
      <c r="AG27" s="8">
        <v>9.69</v>
      </c>
      <c r="AH27" s="8">
        <v>9.74</v>
      </c>
      <c r="AI27" s="13">
        <f t="shared" si="7"/>
        <v>9.7333333333333343</v>
      </c>
      <c r="AJ27" s="8">
        <v>60.74</v>
      </c>
      <c r="AK27" s="8">
        <v>60.77</v>
      </c>
      <c r="AL27" s="8">
        <v>60.75</v>
      </c>
      <c r="AM27" s="9">
        <f t="shared" si="8"/>
        <v>60.75333333333333</v>
      </c>
      <c r="AN27" s="8">
        <v>9.74</v>
      </c>
      <c r="AO27" s="8">
        <v>9.75</v>
      </c>
      <c r="AP27" s="8">
        <v>9.77</v>
      </c>
      <c r="AQ27" s="11">
        <f t="shared" si="9"/>
        <v>9.7533333333333339</v>
      </c>
      <c r="AR27" s="8">
        <v>60.92</v>
      </c>
      <c r="AS27" s="8">
        <v>60.95</v>
      </c>
      <c r="AT27" s="8">
        <v>60.92</v>
      </c>
      <c r="AU27" s="9">
        <f t="shared" si="10"/>
        <v>60.930000000000007</v>
      </c>
      <c r="AV27" s="8">
        <v>5.83</v>
      </c>
      <c r="AW27" s="8">
        <v>5.8</v>
      </c>
      <c r="AX27" s="8">
        <v>5.81</v>
      </c>
      <c r="AY27" s="13">
        <f t="shared" si="11"/>
        <v>5.8133333333333326</v>
      </c>
      <c r="AZ27" s="8">
        <v>58.57</v>
      </c>
      <c r="BA27" s="8">
        <v>58.55</v>
      </c>
      <c r="BB27" s="8">
        <v>58.49</v>
      </c>
      <c r="BC27" s="9">
        <f t="shared" si="12"/>
        <v>58.536666666666669</v>
      </c>
      <c r="BD27" s="8">
        <v>5.95</v>
      </c>
      <c r="BE27" s="8">
        <v>5.89</v>
      </c>
      <c r="BF27" s="8">
        <v>5.93</v>
      </c>
      <c r="BG27" s="11">
        <f t="shared" si="13"/>
        <v>5.9233333333333329</v>
      </c>
      <c r="BH27" s="8">
        <v>79.680000000000007</v>
      </c>
      <c r="BI27" s="8">
        <v>79.67</v>
      </c>
      <c r="BJ27" s="8">
        <v>79.67</v>
      </c>
      <c r="BK27" s="9">
        <f t="shared" si="14"/>
        <v>79.673333333333346</v>
      </c>
      <c r="BL27" s="8">
        <v>6.84</v>
      </c>
      <c r="BM27" s="8">
        <v>6.86</v>
      </c>
      <c r="BN27" s="8">
        <v>6.87</v>
      </c>
      <c r="BO27" s="13">
        <f t="shared" si="15"/>
        <v>6.8566666666666665</v>
      </c>
      <c r="BP27" s="8">
        <v>77.84</v>
      </c>
      <c r="BQ27" s="8">
        <v>77.790000000000006</v>
      </c>
      <c r="BR27" s="8">
        <v>77.84</v>
      </c>
      <c r="BS27" s="9">
        <f t="shared" si="16"/>
        <v>77.823333333333338</v>
      </c>
      <c r="BT27" s="8">
        <v>6.46</v>
      </c>
      <c r="BU27" s="8">
        <v>6.5</v>
      </c>
      <c r="BV27" s="8">
        <v>6.53</v>
      </c>
      <c r="BW27" s="11">
        <f t="shared" si="17"/>
        <v>6.496666666666667</v>
      </c>
      <c r="BX27" s="5" t="str">
        <f t="shared" si="18"/>
        <v>M</v>
      </c>
      <c r="BY27" s="5" t="s">
        <v>21</v>
      </c>
      <c r="BZ27" s="9"/>
      <c r="CA27" s="1"/>
      <c r="CB27" s="1"/>
      <c r="CC27" s="1"/>
    </row>
    <row r="28" spans="1:81" ht="12.75" x14ac:dyDescent="0.2">
      <c r="A28" s="20">
        <v>25</v>
      </c>
      <c r="B28" s="21" t="s">
        <v>17</v>
      </c>
      <c r="C28" s="20">
        <v>1061</v>
      </c>
      <c r="D28" s="8">
        <v>70.27</v>
      </c>
      <c r="E28" s="8">
        <v>70.25</v>
      </c>
      <c r="F28" s="8">
        <v>70.260000000000005</v>
      </c>
      <c r="G28" s="5">
        <f t="shared" si="0"/>
        <v>70.259999999999991</v>
      </c>
      <c r="H28" s="8">
        <v>20.96</v>
      </c>
      <c r="I28" s="8">
        <v>20.92</v>
      </c>
      <c r="J28" s="8">
        <v>20.92</v>
      </c>
      <c r="K28" s="9">
        <f t="shared" si="20"/>
        <v>20.933333333333334</v>
      </c>
      <c r="L28" s="8">
        <v>37.54</v>
      </c>
      <c r="M28" s="8">
        <v>37.53</v>
      </c>
      <c r="N28" s="8">
        <v>37.520000000000003</v>
      </c>
      <c r="O28" s="13">
        <f t="shared" si="19"/>
        <v>37.53</v>
      </c>
      <c r="P28" s="8">
        <v>70.13</v>
      </c>
      <c r="Q28" s="8">
        <v>70.11</v>
      </c>
      <c r="R28" s="8">
        <v>70.12</v>
      </c>
      <c r="S28" s="9">
        <f t="shared" si="3"/>
        <v>70.12</v>
      </c>
      <c r="T28" s="8">
        <v>21.15</v>
      </c>
      <c r="U28" s="8">
        <v>21.17</v>
      </c>
      <c r="V28" s="8">
        <v>21.15</v>
      </c>
      <c r="W28" s="9">
        <f t="shared" si="4"/>
        <v>21.156666666666666</v>
      </c>
      <c r="X28" s="8">
        <v>37.19</v>
      </c>
      <c r="Y28" s="8">
        <v>37.130000000000003</v>
      </c>
      <c r="Z28" s="8">
        <v>37.24</v>
      </c>
      <c r="AA28" s="11">
        <f t="shared" si="5"/>
        <v>37.186666666666667</v>
      </c>
      <c r="AB28" s="8">
        <v>51.59</v>
      </c>
      <c r="AC28" s="8">
        <v>51.63</v>
      </c>
      <c r="AD28" s="8">
        <v>51.63</v>
      </c>
      <c r="AE28" s="9">
        <f t="shared" si="6"/>
        <v>51.616666666666667</v>
      </c>
      <c r="AF28" s="8">
        <v>8.0399999999999991</v>
      </c>
      <c r="AG28" s="8">
        <v>8.01</v>
      </c>
      <c r="AH28" s="8">
        <v>8.0500000000000007</v>
      </c>
      <c r="AI28" s="9">
        <f t="shared" si="7"/>
        <v>8.0333333333333332</v>
      </c>
      <c r="AJ28" s="8">
        <v>51.67</v>
      </c>
      <c r="AK28" s="8">
        <v>51.66</v>
      </c>
      <c r="AL28" s="8">
        <v>51.67</v>
      </c>
      <c r="AM28" s="9">
        <f t="shared" si="8"/>
        <v>51.666666666666664</v>
      </c>
      <c r="AN28" s="8">
        <v>7.9</v>
      </c>
      <c r="AO28" s="8">
        <v>7.89</v>
      </c>
      <c r="AP28" s="8">
        <v>7.93</v>
      </c>
      <c r="AQ28" s="11">
        <f t="shared" si="9"/>
        <v>7.9066666666666663</v>
      </c>
      <c r="AR28" s="8">
        <v>50.21</v>
      </c>
      <c r="AS28" s="8">
        <v>50.21</v>
      </c>
      <c r="AT28" s="8">
        <v>50.24</v>
      </c>
      <c r="AU28" s="9">
        <f t="shared" si="10"/>
        <v>50.22</v>
      </c>
      <c r="AV28" s="8">
        <v>5.12</v>
      </c>
      <c r="AW28" s="8">
        <v>5.0999999999999996</v>
      </c>
      <c r="AX28" s="8">
        <v>5.14</v>
      </c>
      <c r="AY28" s="13">
        <f t="shared" si="11"/>
        <v>5.12</v>
      </c>
      <c r="AZ28" s="8">
        <v>50.02</v>
      </c>
      <c r="BA28" s="8">
        <v>50.04</v>
      </c>
      <c r="BB28" s="8">
        <v>49.97</v>
      </c>
      <c r="BC28" s="9">
        <f t="shared" si="12"/>
        <v>50.01</v>
      </c>
      <c r="BD28" s="8">
        <v>5.0599999999999996</v>
      </c>
      <c r="BE28" s="8">
        <v>5.07</v>
      </c>
      <c r="BF28" s="8">
        <v>5.12</v>
      </c>
      <c r="BG28" s="11">
        <f t="shared" si="13"/>
        <v>5.083333333333333</v>
      </c>
      <c r="BH28" s="8">
        <v>66.760000000000005</v>
      </c>
      <c r="BI28" s="8">
        <v>66.84</v>
      </c>
      <c r="BJ28" s="8">
        <v>66.8</v>
      </c>
      <c r="BK28" s="9">
        <f t="shared" si="14"/>
        <v>66.800000000000011</v>
      </c>
      <c r="BL28" s="8">
        <v>5.44</v>
      </c>
      <c r="BM28" s="8">
        <v>5.4</v>
      </c>
      <c r="BN28" s="8">
        <v>5.4</v>
      </c>
      <c r="BO28" s="13">
        <f t="shared" si="15"/>
        <v>5.413333333333334</v>
      </c>
      <c r="BP28" s="8">
        <v>67.25</v>
      </c>
      <c r="BQ28" s="8">
        <v>67.260000000000005</v>
      </c>
      <c r="BR28" s="8">
        <v>67.27</v>
      </c>
      <c r="BS28" s="9">
        <f t="shared" si="16"/>
        <v>67.259999999999991</v>
      </c>
      <c r="BT28" s="8">
        <v>5.18</v>
      </c>
      <c r="BU28" s="8">
        <v>5.21</v>
      </c>
      <c r="BV28" s="8">
        <v>5.19</v>
      </c>
      <c r="BW28" s="11">
        <f t="shared" si="17"/>
        <v>5.1933333333333342</v>
      </c>
      <c r="BX28" s="5" t="str">
        <f t="shared" si="18"/>
        <v>M</v>
      </c>
      <c r="BY28" s="5" t="s">
        <v>21</v>
      </c>
      <c r="BZ28" s="9"/>
      <c r="CA28" s="1"/>
      <c r="CB28" s="1"/>
      <c r="CC28" s="1"/>
    </row>
    <row r="29" spans="1:81" ht="17.25" customHeight="1" x14ac:dyDescent="0.2">
      <c r="A29" s="20">
        <v>26</v>
      </c>
      <c r="B29" s="21" t="s">
        <v>17</v>
      </c>
      <c r="C29" s="20">
        <v>907</v>
      </c>
      <c r="D29" s="8">
        <v>142.29</v>
      </c>
      <c r="E29" s="8">
        <v>142.27000000000001</v>
      </c>
      <c r="F29" s="8">
        <v>142.29</v>
      </c>
      <c r="G29" s="5">
        <f t="shared" si="0"/>
        <v>142.28333333333333</v>
      </c>
      <c r="H29" s="8">
        <v>32.409999999999997</v>
      </c>
      <c r="I29" s="8">
        <v>32.409999999999997</v>
      </c>
      <c r="J29" s="8">
        <v>32.380000000000003</v>
      </c>
      <c r="K29" s="9">
        <f t="shared" si="20"/>
        <v>32.4</v>
      </c>
      <c r="L29" s="8">
        <v>68.3</v>
      </c>
      <c r="M29" s="8">
        <v>68.319999999999993</v>
      </c>
      <c r="N29" s="8">
        <v>68.36</v>
      </c>
      <c r="O29" s="13">
        <f t="shared" si="19"/>
        <v>68.326666666666668</v>
      </c>
      <c r="P29" s="8">
        <v>142.47</v>
      </c>
      <c r="Q29" s="8">
        <v>142.41</v>
      </c>
      <c r="R29" s="8">
        <v>142.4</v>
      </c>
      <c r="S29" s="9">
        <f t="shared" si="3"/>
        <v>142.42666666666665</v>
      </c>
      <c r="T29" s="8">
        <v>32.26</v>
      </c>
      <c r="U29" s="8">
        <v>32.25</v>
      </c>
      <c r="V29" s="8">
        <v>32.24</v>
      </c>
      <c r="W29" s="9">
        <f t="shared" si="4"/>
        <v>32.25</v>
      </c>
      <c r="X29" s="8">
        <v>65.39</v>
      </c>
      <c r="Y29" s="8">
        <v>65.400000000000006</v>
      </c>
      <c r="Z29" s="8">
        <v>65.37</v>
      </c>
      <c r="AA29" s="11">
        <f t="shared" si="5"/>
        <v>65.38666666666667</v>
      </c>
      <c r="AB29" s="8">
        <v>106.53</v>
      </c>
      <c r="AC29" s="8">
        <v>106.52</v>
      </c>
      <c r="AD29" s="8">
        <v>106.53</v>
      </c>
      <c r="AE29" s="9">
        <f t="shared" si="6"/>
        <v>106.52666666666669</v>
      </c>
      <c r="AF29" s="8">
        <v>12.43</v>
      </c>
      <c r="AG29" s="8">
        <v>12.4</v>
      </c>
      <c r="AH29" s="8">
        <v>12.41</v>
      </c>
      <c r="AI29" s="13">
        <f t="shared" si="7"/>
        <v>12.413333333333332</v>
      </c>
      <c r="AJ29" s="8">
        <v>107.8</v>
      </c>
      <c r="AK29" s="8">
        <v>107.78</v>
      </c>
      <c r="AL29" s="8">
        <v>107.77</v>
      </c>
      <c r="AM29" s="9">
        <f t="shared" si="8"/>
        <v>107.78333333333332</v>
      </c>
      <c r="AN29" s="8">
        <v>12.2</v>
      </c>
      <c r="AO29" s="8">
        <v>12.22</v>
      </c>
      <c r="AP29" s="8">
        <v>12.19</v>
      </c>
      <c r="AQ29" s="11">
        <f t="shared" si="9"/>
        <v>12.203333333333333</v>
      </c>
      <c r="AR29" s="8">
        <v>99.13</v>
      </c>
      <c r="AS29" s="8">
        <v>99.07</v>
      </c>
      <c r="AT29" s="8">
        <v>99.06</v>
      </c>
      <c r="AU29" s="9">
        <f t="shared" si="10"/>
        <v>99.086666666666659</v>
      </c>
      <c r="AV29" s="8">
        <v>7.47</v>
      </c>
      <c r="AW29" s="8">
        <v>7.46</v>
      </c>
      <c r="AX29" s="8">
        <v>7.48</v>
      </c>
      <c r="AY29" s="13">
        <f t="shared" si="11"/>
        <v>7.47</v>
      </c>
      <c r="AZ29" s="8">
        <v>98.65</v>
      </c>
      <c r="BA29" s="8">
        <v>98.63</v>
      </c>
      <c r="BB29" s="8">
        <v>98.64</v>
      </c>
      <c r="BC29" s="9">
        <f t="shared" si="12"/>
        <v>98.64</v>
      </c>
      <c r="BD29" s="8">
        <v>7.6</v>
      </c>
      <c r="BE29" s="8">
        <v>7.6</v>
      </c>
      <c r="BF29" s="8">
        <v>7.59</v>
      </c>
      <c r="BG29" s="11">
        <f t="shared" si="13"/>
        <v>7.5966666666666667</v>
      </c>
      <c r="BH29" s="8">
        <v>118.32</v>
      </c>
      <c r="BI29" s="8">
        <v>118.33</v>
      </c>
      <c r="BJ29" s="8">
        <v>118.33</v>
      </c>
      <c r="BK29" s="9">
        <f t="shared" si="14"/>
        <v>118.32666666666665</v>
      </c>
      <c r="BL29" s="8">
        <v>7.5</v>
      </c>
      <c r="BM29" s="8">
        <v>7.49</v>
      </c>
      <c r="BN29" s="8">
        <v>7.47</v>
      </c>
      <c r="BO29" s="13">
        <f t="shared" si="15"/>
        <v>7.4866666666666672</v>
      </c>
      <c r="BP29" s="8">
        <v>117.83</v>
      </c>
      <c r="BQ29" s="8">
        <v>117.85</v>
      </c>
      <c r="BR29" s="8">
        <v>117.88</v>
      </c>
      <c r="BS29" s="9">
        <f t="shared" si="16"/>
        <v>117.85333333333334</v>
      </c>
      <c r="BT29" s="8">
        <v>7.39</v>
      </c>
      <c r="BU29" s="8">
        <v>7.41</v>
      </c>
      <c r="BV29" s="8">
        <v>7.37</v>
      </c>
      <c r="BW29" s="11">
        <f t="shared" si="17"/>
        <v>7.3900000000000006</v>
      </c>
      <c r="BX29" s="5" t="str">
        <f t="shared" si="18"/>
        <v>M</v>
      </c>
      <c r="BY29" s="5" t="s">
        <v>21</v>
      </c>
      <c r="BZ29" s="5" t="s">
        <v>38</v>
      </c>
      <c r="CA29" s="1"/>
      <c r="CB29" s="1"/>
      <c r="CC29" s="1"/>
    </row>
    <row r="30" spans="1:81" ht="12.75" x14ac:dyDescent="0.2">
      <c r="A30" s="20">
        <v>27</v>
      </c>
      <c r="B30" s="21" t="s">
        <v>17</v>
      </c>
      <c r="C30" s="20">
        <v>931</v>
      </c>
      <c r="D30" s="8">
        <v>148.43</v>
      </c>
      <c r="E30" s="8">
        <v>148.41999999999999</v>
      </c>
      <c r="F30" s="8">
        <v>148.41</v>
      </c>
      <c r="G30" s="5">
        <f t="shared" si="0"/>
        <v>148.41999999999999</v>
      </c>
      <c r="H30" s="8">
        <v>34.270000000000003</v>
      </c>
      <c r="I30" s="8">
        <v>34.26</v>
      </c>
      <c r="J30" s="8">
        <v>34.25</v>
      </c>
      <c r="K30" s="9">
        <f t="shared" si="20"/>
        <v>34.26</v>
      </c>
      <c r="L30" s="8">
        <v>70.790000000000006</v>
      </c>
      <c r="M30" s="8">
        <v>70.73</v>
      </c>
      <c r="N30" s="8">
        <v>70.78</v>
      </c>
      <c r="O30" s="13">
        <f t="shared" si="19"/>
        <v>70.766666666666666</v>
      </c>
      <c r="P30" s="8">
        <v>148.35</v>
      </c>
      <c r="Q30" s="8">
        <v>148.35</v>
      </c>
      <c r="R30" s="8">
        <v>148.34</v>
      </c>
      <c r="S30" s="9">
        <f t="shared" si="3"/>
        <v>148.34666666666666</v>
      </c>
      <c r="T30" s="8">
        <v>34.25</v>
      </c>
      <c r="U30" s="8">
        <v>34.25</v>
      </c>
      <c r="V30" s="8">
        <v>34.25</v>
      </c>
      <c r="W30" s="9">
        <f t="shared" si="4"/>
        <v>34.25</v>
      </c>
      <c r="X30" s="8">
        <v>72.849999999999994</v>
      </c>
      <c r="Y30" s="8">
        <v>72.819999999999993</v>
      </c>
      <c r="Z30" s="8">
        <v>72.819999999999993</v>
      </c>
      <c r="AA30" s="11">
        <f t="shared" si="5"/>
        <v>72.83</v>
      </c>
      <c r="AB30" s="8">
        <v>111.64</v>
      </c>
      <c r="AC30" s="8">
        <v>111.62</v>
      </c>
      <c r="AD30" s="8">
        <v>111.61</v>
      </c>
      <c r="AE30" s="9">
        <f t="shared" si="6"/>
        <v>111.62333333333333</v>
      </c>
      <c r="AF30" s="8">
        <v>13.07</v>
      </c>
      <c r="AG30" s="8">
        <v>13.06</v>
      </c>
      <c r="AH30" s="8">
        <v>13.08</v>
      </c>
      <c r="AI30" s="9">
        <f t="shared" si="7"/>
        <v>13.07</v>
      </c>
      <c r="AJ30" s="8">
        <v>113.66</v>
      </c>
      <c r="AK30" s="8">
        <v>113.66</v>
      </c>
      <c r="AL30" s="8">
        <v>113.66</v>
      </c>
      <c r="AM30" s="9">
        <f t="shared" si="8"/>
        <v>113.66000000000001</v>
      </c>
      <c r="AN30" s="8">
        <v>12.92</v>
      </c>
      <c r="AO30" s="8">
        <v>12.93</v>
      </c>
      <c r="AP30" s="8">
        <v>12.9</v>
      </c>
      <c r="AQ30" s="11">
        <f t="shared" si="9"/>
        <v>12.916666666666666</v>
      </c>
      <c r="AR30" s="8">
        <v>95.51</v>
      </c>
      <c r="AS30" s="8">
        <v>95.52</v>
      </c>
      <c r="AT30" s="8">
        <v>95.48</v>
      </c>
      <c r="AU30" s="9">
        <f t="shared" si="10"/>
        <v>95.50333333333333</v>
      </c>
      <c r="AV30" s="8">
        <v>7.92</v>
      </c>
      <c r="AW30" s="8">
        <v>7.93</v>
      </c>
      <c r="AX30" s="8">
        <v>7.91</v>
      </c>
      <c r="AY30" s="13">
        <f t="shared" si="11"/>
        <v>7.919999999999999</v>
      </c>
      <c r="AZ30" s="8">
        <v>96.35</v>
      </c>
      <c r="BA30" s="8">
        <v>96.34</v>
      </c>
      <c r="BB30" s="8">
        <v>96.36</v>
      </c>
      <c r="BC30" s="9">
        <f t="shared" si="12"/>
        <v>96.350000000000009</v>
      </c>
      <c r="BD30" s="8">
        <v>7.62</v>
      </c>
      <c r="BE30" s="8">
        <v>7.65</v>
      </c>
      <c r="BF30" s="8">
        <v>7.67</v>
      </c>
      <c r="BG30" s="11">
        <f t="shared" si="13"/>
        <v>7.6466666666666656</v>
      </c>
      <c r="BH30" s="8">
        <v>118.1</v>
      </c>
      <c r="BI30" s="8">
        <v>118.12</v>
      </c>
      <c r="BJ30" s="8">
        <v>118.11</v>
      </c>
      <c r="BK30" s="9">
        <f t="shared" si="14"/>
        <v>118.11</v>
      </c>
      <c r="BL30" s="8">
        <v>7.38</v>
      </c>
      <c r="BM30" s="8">
        <v>7.39</v>
      </c>
      <c r="BN30" s="8">
        <v>7.39</v>
      </c>
      <c r="BO30" s="13">
        <f t="shared" si="15"/>
        <v>7.3866666666666667</v>
      </c>
      <c r="BP30" s="8">
        <v>117.62</v>
      </c>
      <c r="BQ30" s="8">
        <v>117.65</v>
      </c>
      <c r="BR30" s="8">
        <v>117.7</v>
      </c>
      <c r="BS30" s="9">
        <f t="shared" si="16"/>
        <v>117.65666666666668</v>
      </c>
      <c r="BT30" s="8">
        <v>7.21</v>
      </c>
      <c r="BU30" s="8">
        <v>7.22</v>
      </c>
      <c r="BV30" s="8">
        <v>7.24</v>
      </c>
      <c r="BW30" s="11">
        <f t="shared" si="17"/>
        <v>7.2233333333333336</v>
      </c>
      <c r="BX30" s="5" t="str">
        <f t="shared" si="18"/>
        <v>M</v>
      </c>
      <c r="BY30" s="5" t="s">
        <v>21</v>
      </c>
      <c r="BZ30" s="5" t="s">
        <v>38</v>
      </c>
      <c r="CA30" s="1"/>
      <c r="CB30" s="1"/>
      <c r="CC30" s="1"/>
    </row>
    <row r="31" spans="1:81" ht="12.75" x14ac:dyDescent="0.2">
      <c r="C31" s="23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24"/>
      <c r="U31" s="24"/>
      <c r="V31" s="24"/>
      <c r="W31" s="24"/>
      <c r="X31" s="1"/>
      <c r="Y31" s="1"/>
      <c r="Z31" s="1"/>
      <c r="AA31" s="1"/>
      <c r="AB31" s="24"/>
      <c r="AC31" s="24"/>
      <c r="AD31" s="24"/>
      <c r="AE31" s="24"/>
      <c r="AF31" s="1"/>
      <c r="AG31" s="1"/>
      <c r="AH31" s="1"/>
      <c r="AI31" s="1"/>
      <c r="AJ31" s="24"/>
      <c r="AK31" s="24"/>
      <c r="AL31" s="24"/>
      <c r="AM31" s="24"/>
      <c r="AN31" s="1"/>
      <c r="AO31" s="1"/>
      <c r="AP31" s="1"/>
      <c r="AQ31" s="1"/>
      <c r="AR31" s="24"/>
      <c r="AS31" s="24"/>
      <c r="AT31" s="24"/>
      <c r="AU31" s="24"/>
      <c r="AV31" s="1"/>
      <c r="AW31" s="1"/>
      <c r="AX31" s="1"/>
      <c r="AY31" s="1"/>
      <c r="AZ31" s="24"/>
      <c r="BA31" s="24"/>
      <c r="BB31" s="24"/>
      <c r="BC31" s="24"/>
      <c r="BD31" s="1"/>
      <c r="BE31" s="1"/>
      <c r="BF31" s="1"/>
      <c r="BG31" s="1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CB31" s="1"/>
      <c r="CC31" s="1"/>
    </row>
    <row r="32" spans="1:81" ht="12.75" x14ac:dyDescent="0.2">
      <c r="C32" s="25" t="s">
        <v>39</v>
      </c>
      <c r="D32" s="26"/>
      <c r="E32" s="27" t="s">
        <v>40</v>
      </c>
      <c r="F32" s="28" t="s">
        <v>41</v>
      </c>
      <c r="G32" s="1"/>
      <c r="H32" s="26"/>
      <c r="I32" s="27" t="s">
        <v>40</v>
      </c>
      <c r="J32" s="28" t="s">
        <v>41</v>
      </c>
      <c r="K32" s="1"/>
      <c r="L32" s="26"/>
      <c r="M32" s="27" t="s">
        <v>40</v>
      </c>
      <c r="N32" s="28" t="s">
        <v>41</v>
      </c>
      <c r="O32" s="1"/>
      <c r="P32" s="26"/>
      <c r="Q32" s="27" t="s">
        <v>40</v>
      </c>
      <c r="R32" s="28" t="s">
        <v>41</v>
      </c>
      <c r="S32" s="1"/>
      <c r="T32" s="26"/>
      <c r="U32" s="27" t="s">
        <v>40</v>
      </c>
      <c r="V32" s="28" t="s">
        <v>41</v>
      </c>
      <c r="W32" s="24"/>
      <c r="X32" s="26"/>
      <c r="Y32" s="27" t="s">
        <v>40</v>
      </c>
      <c r="Z32" s="28" t="s">
        <v>41</v>
      </c>
      <c r="AA32" s="1"/>
      <c r="AB32" s="26"/>
      <c r="AC32" s="27" t="s">
        <v>40</v>
      </c>
      <c r="AD32" s="28" t="s">
        <v>41</v>
      </c>
      <c r="AE32" s="24"/>
      <c r="AF32" s="26"/>
      <c r="AG32" s="27" t="s">
        <v>40</v>
      </c>
      <c r="AH32" s="28" t="s">
        <v>41</v>
      </c>
      <c r="AI32" s="1"/>
      <c r="AJ32" s="26"/>
      <c r="AK32" s="27" t="s">
        <v>40</v>
      </c>
      <c r="AL32" s="28" t="s">
        <v>41</v>
      </c>
      <c r="AM32" s="24"/>
      <c r="AN32" s="26"/>
      <c r="AO32" s="27" t="s">
        <v>40</v>
      </c>
      <c r="AP32" s="28" t="s">
        <v>41</v>
      </c>
      <c r="AQ32" s="1"/>
      <c r="AR32" s="26"/>
      <c r="AS32" s="27" t="s">
        <v>40</v>
      </c>
      <c r="AT32" s="28" t="s">
        <v>41</v>
      </c>
      <c r="AU32" s="24"/>
      <c r="AV32" s="26"/>
      <c r="AW32" s="27" t="s">
        <v>40</v>
      </c>
      <c r="AX32" s="28" t="s">
        <v>41</v>
      </c>
      <c r="AY32" s="1"/>
      <c r="AZ32" s="26"/>
      <c r="BA32" s="27" t="s">
        <v>40</v>
      </c>
      <c r="BB32" s="28" t="s">
        <v>41</v>
      </c>
      <c r="BC32" s="24"/>
      <c r="BD32" s="26"/>
      <c r="BE32" s="27" t="s">
        <v>40</v>
      </c>
      <c r="BF32" s="28" t="s">
        <v>41</v>
      </c>
      <c r="BG32" s="1"/>
      <c r="BH32" s="26"/>
      <c r="BI32" s="27" t="s">
        <v>40</v>
      </c>
      <c r="BJ32" s="28" t="s">
        <v>41</v>
      </c>
      <c r="BK32" s="24"/>
      <c r="BL32" s="26"/>
      <c r="BM32" s="27" t="s">
        <v>40</v>
      </c>
      <c r="BN32" s="28" t="s">
        <v>41</v>
      </c>
      <c r="BO32" s="24"/>
      <c r="BP32" s="26"/>
      <c r="BQ32" s="27" t="s">
        <v>40</v>
      </c>
      <c r="BR32" s="28" t="s">
        <v>41</v>
      </c>
      <c r="BS32" s="24"/>
      <c r="BT32" s="26"/>
      <c r="BU32" s="27" t="s">
        <v>40</v>
      </c>
      <c r="BV32" s="28" t="s">
        <v>41</v>
      </c>
      <c r="BW32" s="24"/>
      <c r="BX32" s="24"/>
      <c r="CB32" s="1"/>
      <c r="CC32" s="1"/>
    </row>
    <row r="33" spans="3:81" ht="12.75" x14ac:dyDescent="0.2">
      <c r="C33" s="29">
        <v>1</v>
      </c>
      <c r="D33" s="30" t="str">
        <f t="shared" ref="D33:D59" si="21">$B4</f>
        <v>M</v>
      </c>
      <c r="E33" s="31">
        <f t="shared" ref="E33:E59" si="22">ABS(D4-E4)</f>
        <v>9.9999999999909051E-3</v>
      </c>
      <c r="F33" s="32">
        <f t="shared" ref="F33:F59" si="23">E33^2</f>
        <v>9.9999999999818103E-5</v>
      </c>
      <c r="G33" s="1"/>
      <c r="H33" s="30" t="str">
        <f t="shared" ref="H33:H59" si="24">$B4</f>
        <v>M</v>
      </c>
      <c r="I33" s="31">
        <f t="shared" ref="I33:I59" si="25">ABS(H4-I4)</f>
        <v>0</v>
      </c>
      <c r="J33" s="32">
        <f t="shared" ref="J33:J59" si="26">I33^2</f>
        <v>0</v>
      </c>
      <c r="K33" s="1"/>
      <c r="L33" s="30" t="str">
        <f t="shared" ref="L33:L59" si="27">$B4</f>
        <v>M</v>
      </c>
      <c r="M33" s="31">
        <f t="shared" ref="M33:M59" si="28">ABS(L4-M4)</f>
        <v>4.0000000000006253E-2</v>
      </c>
      <c r="N33" s="32">
        <f t="shared" ref="N33:N59" si="29">M33^2</f>
        <v>1.6000000000005003E-3</v>
      </c>
      <c r="O33" s="1"/>
      <c r="P33" s="30" t="str">
        <f t="shared" ref="P33:P59" si="30">$B4</f>
        <v>M</v>
      </c>
      <c r="Q33" s="31">
        <f t="shared" ref="Q33:Q59" si="31">ABS(P4-Q4)</f>
        <v>9.9999999999909051E-3</v>
      </c>
      <c r="R33" s="32">
        <f t="shared" ref="R33:R59" si="32">Q33^2</f>
        <v>9.9999999999818103E-5</v>
      </c>
      <c r="S33" s="1"/>
      <c r="T33" s="30" t="str">
        <f t="shared" ref="T33:T59" si="33">$B4</f>
        <v>M</v>
      </c>
      <c r="U33" s="31">
        <f t="shared" ref="U33:U59" si="34">ABS(T4-U4)</f>
        <v>1.9999999999996021E-2</v>
      </c>
      <c r="V33" s="32">
        <f t="shared" ref="V33:V59" si="35">U33^2</f>
        <v>3.9999999999984086E-4</v>
      </c>
      <c r="W33" s="24"/>
      <c r="X33" s="30" t="str">
        <f t="shared" ref="X33:X59" si="36">$B4</f>
        <v>M</v>
      </c>
      <c r="Y33" s="31">
        <f t="shared" ref="Y33:Y59" si="37">ABS(X4-Y4)</f>
        <v>3.0000000000001137E-2</v>
      </c>
      <c r="Z33" s="32">
        <f t="shared" ref="Z33:Z59" si="38">Y33^2</f>
        <v>9.0000000000006817E-4</v>
      </c>
      <c r="AA33" s="1"/>
      <c r="AB33" s="30" t="str">
        <f t="shared" ref="AB33:AB59" si="39">$B4</f>
        <v>M</v>
      </c>
      <c r="AC33" s="31">
        <f t="shared" ref="AC33:AC59" si="40">ABS(AB4-AC4)</f>
        <v>3.0000000000001137E-2</v>
      </c>
      <c r="AD33" s="32">
        <f t="shared" ref="AD33:AD59" si="41">AC33^2</f>
        <v>9.0000000000006817E-4</v>
      </c>
      <c r="AE33" s="24"/>
      <c r="AF33" s="30" t="str">
        <f t="shared" ref="AF33:AF59" si="42">$B4</f>
        <v>M</v>
      </c>
      <c r="AG33" s="31">
        <f t="shared" ref="AG33:AG59" si="43">ABS(AF4-AG4)</f>
        <v>1.9999999999999574E-2</v>
      </c>
      <c r="AH33" s="32">
        <f t="shared" ref="AH33:AH59" si="44">AG33^2</f>
        <v>3.9999999999998294E-4</v>
      </c>
      <c r="AI33" s="1"/>
      <c r="AJ33" s="30" t="str">
        <f t="shared" ref="AJ33:AJ59" si="45">$B4</f>
        <v>M</v>
      </c>
      <c r="AK33" s="31">
        <f t="shared" ref="AK33:AK59" si="46">ABS(AJ4-AK4)</f>
        <v>0</v>
      </c>
      <c r="AL33" s="32">
        <f t="shared" ref="AL33:AL59" si="47">AK33^2</f>
        <v>0</v>
      </c>
      <c r="AM33" s="24"/>
      <c r="AN33" s="30" t="str">
        <f t="shared" ref="AN33:AN59" si="48">$B4</f>
        <v>M</v>
      </c>
      <c r="AO33" s="31">
        <f t="shared" ref="AO33:AO59" si="49">ABS(AN4-AO4)</f>
        <v>9.9999999999997868E-3</v>
      </c>
      <c r="AP33" s="32">
        <f t="shared" ref="AP33:AP59" si="50">AO33^2</f>
        <v>9.9999999999995736E-5</v>
      </c>
      <c r="AQ33" s="1"/>
      <c r="AR33" s="30" t="str">
        <f t="shared" ref="AR33:AR59" si="51">$B4</f>
        <v>M</v>
      </c>
      <c r="AS33" s="31">
        <f t="shared" ref="AS33:AS59" si="52">ABS(AR4-AS4)</f>
        <v>1.0000000000005116E-2</v>
      </c>
      <c r="AT33" s="32">
        <f t="shared" ref="AT33:AT59" si="53">AS33^2</f>
        <v>1.0000000000010231E-4</v>
      </c>
      <c r="AU33" s="24"/>
      <c r="AV33" s="30" t="str">
        <f t="shared" ref="AV33:AV59" si="54">$B4</f>
        <v>M</v>
      </c>
      <c r="AW33" s="31">
        <f t="shared" ref="AW33:AW59" si="55">ABS(AV4-AW4)</f>
        <v>0</v>
      </c>
      <c r="AX33" s="32">
        <f t="shared" ref="AX33:AX59" si="56">AW33^2</f>
        <v>0</v>
      </c>
      <c r="AY33" s="1"/>
      <c r="AZ33" s="30" t="str">
        <f t="shared" ref="AZ33:AZ59" si="57">$B4</f>
        <v>M</v>
      </c>
      <c r="BA33" s="31">
        <f t="shared" ref="BA33:BA59" si="58">ABS(AZ4-BA4)</f>
        <v>1.0000000000005116E-2</v>
      </c>
      <c r="BB33" s="32">
        <f t="shared" ref="BB33:BB59" si="59">BA33^2</f>
        <v>1.0000000000010231E-4</v>
      </c>
      <c r="BC33" s="24"/>
      <c r="BD33" s="30" t="str">
        <f t="shared" ref="BD33:BD59" si="60">$B4</f>
        <v>M</v>
      </c>
      <c r="BE33" s="31">
        <f t="shared" ref="BE33:BE59" si="61">ABS(BD4-BE4)</f>
        <v>1.9999999999999574E-2</v>
      </c>
      <c r="BF33" s="32">
        <f t="shared" ref="BF33:BF59" si="62">BE33^2</f>
        <v>3.9999999999998294E-4</v>
      </c>
      <c r="BG33" s="1"/>
      <c r="BH33" s="30" t="str">
        <f t="shared" ref="BH33:BH59" si="63">$B4</f>
        <v>M</v>
      </c>
      <c r="BI33" s="31">
        <f t="shared" ref="BI33:BI59" si="64">ABS(BH4-BI4)</f>
        <v>9.9999999999909051E-3</v>
      </c>
      <c r="BJ33" s="32">
        <f t="shared" ref="BJ33:BJ59" si="65">BI33^2</f>
        <v>9.9999999999818103E-5</v>
      </c>
      <c r="BK33" s="24"/>
      <c r="BL33" s="30" t="str">
        <f t="shared" ref="BL33:BL59" si="66">$B4</f>
        <v>M</v>
      </c>
      <c r="BM33" s="31">
        <f t="shared" ref="BM33:BM59" si="67">ABS(BL4-BM4)</f>
        <v>1.9999999999999574E-2</v>
      </c>
      <c r="BN33" s="32">
        <f t="shared" ref="BN33:BN59" si="68">BM33^2</f>
        <v>3.9999999999998294E-4</v>
      </c>
      <c r="BO33" s="24"/>
      <c r="BP33" s="30" t="str">
        <f t="shared" ref="BP33:BP59" si="69">$B4</f>
        <v>M</v>
      </c>
      <c r="BQ33" s="31">
        <f t="shared" ref="BQ33:BQ59" si="70">ABS(BP4-BQ4)</f>
        <v>0</v>
      </c>
      <c r="BR33" s="32">
        <f t="shared" ref="BR33:BR59" si="71">BQ33^2</f>
        <v>0</v>
      </c>
      <c r="BS33" s="24"/>
      <c r="BT33" s="30" t="str">
        <f t="shared" ref="BT33:BT59" si="72">$B4</f>
        <v>M</v>
      </c>
      <c r="BU33" s="31">
        <f t="shared" ref="BU33:BU59" si="73">ABS(BT4-BU4)</f>
        <v>1.9999999999999574E-2</v>
      </c>
      <c r="BV33" s="32">
        <f t="shared" ref="BV33:BV59" si="74">BU33^2</f>
        <v>3.9999999999998294E-4</v>
      </c>
      <c r="BW33" s="24"/>
      <c r="BX33" s="24"/>
    </row>
    <row r="34" spans="3:81" ht="12.75" x14ac:dyDescent="0.2">
      <c r="C34" s="29">
        <v>2</v>
      </c>
      <c r="D34" s="30" t="str">
        <f t="shared" si="21"/>
        <v>K</v>
      </c>
      <c r="E34" s="31">
        <f t="shared" si="22"/>
        <v>2.0000000000010232E-2</v>
      </c>
      <c r="F34" s="32">
        <f t="shared" si="23"/>
        <v>4.0000000000040925E-4</v>
      </c>
      <c r="G34" s="1"/>
      <c r="H34" s="30" t="str">
        <f t="shared" si="24"/>
        <v>K</v>
      </c>
      <c r="I34" s="31">
        <f t="shared" si="25"/>
        <v>2.0000000000003126E-2</v>
      </c>
      <c r="J34" s="32">
        <f t="shared" si="26"/>
        <v>4.0000000000012508E-4</v>
      </c>
      <c r="K34" s="1"/>
      <c r="L34" s="30" t="str">
        <f t="shared" si="27"/>
        <v>K</v>
      </c>
      <c r="M34" s="31">
        <f t="shared" si="28"/>
        <v>2.0000000000010232E-2</v>
      </c>
      <c r="N34" s="32">
        <f t="shared" si="29"/>
        <v>4.0000000000040925E-4</v>
      </c>
      <c r="O34" s="1"/>
      <c r="P34" s="30" t="str">
        <f t="shared" si="30"/>
        <v>K</v>
      </c>
      <c r="Q34" s="31">
        <f t="shared" si="31"/>
        <v>9.9999999999909051E-3</v>
      </c>
      <c r="R34" s="32">
        <f t="shared" si="32"/>
        <v>9.9999999999818103E-5</v>
      </c>
      <c r="S34" s="1"/>
      <c r="T34" s="30" t="str">
        <f t="shared" si="33"/>
        <v>K</v>
      </c>
      <c r="U34" s="31">
        <f t="shared" si="34"/>
        <v>1.9999999999996021E-2</v>
      </c>
      <c r="V34" s="32">
        <f t="shared" si="35"/>
        <v>3.9999999999984086E-4</v>
      </c>
      <c r="W34" s="24"/>
      <c r="X34" s="30" t="str">
        <f t="shared" si="36"/>
        <v>K</v>
      </c>
      <c r="Y34" s="31">
        <f t="shared" si="37"/>
        <v>2.0000000000010232E-2</v>
      </c>
      <c r="Z34" s="32">
        <f t="shared" si="38"/>
        <v>4.0000000000040925E-4</v>
      </c>
      <c r="AA34" s="1"/>
      <c r="AB34" s="30" t="str">
        <f t="shared" si="39"/>
        <v>K</v>
      </c>
      <c r="AC34" s="31">
        <f t="shared" si="40"/>
        <v>3.0000000000001137E-2</v>
      </c>
      <c r="AD34" s="32">
        <f t="shared" si="41"/>
        <v>9.0000000000006817E-4</v>
      </c>
      <c r="AE34" s="24"/>
      <c r="AF34" s="30" t="str">
        <f t="shared" si="42"/>
        <v>K</v>
      </c>
      <c r="AG34" s="31">
        <f t="shared" si="43"/>
        <v>2.000000000000135E-2</v>
      </c>
      <c r="AH34" s="32">
        <f t="shared" si="44"/>
        <v>4.0000000000005401E-4</v>
      </c>
      <c r="AI34" s="1"/>
      <c r="AJ34" s="30" t="str">
        <f t="shared" si="45"/>
        <v>K</v>
      </c>
      <c r="AK34" s="31">
        <f t="shared" si="46"/>
        <v>2.0000000000010232E-2</v>
      </c>
      <c r="AL34" s="32">
        <f t="shared" si="47"/>
        <v>4.0000000000040925E-4</v>
      </c>
      <c r="AM34" s="24"/>
      <c r="AN34" s="30" t="str">
        <f t="shared" si="48"/>
        <v>K</v>
      </c>
      <c r="AO34" s="31">
        <f t="shared" si="49"/>
        <v>1.9999999999999574E-2</v>
      </c>
      <c r="AP34" s="32">
        <f t="shared" si="50"/>
        <v>3.9999999999998294E-4</v>
      </c>
      <c r="AQ34" s="1"/>
      <c r="AR34" s="30" t="str">
        <f t="shared" si="51"/>
        <v>K</v>
      </c>
      <c r="AS34" s="31">
        <f t="shared" si="52"/>
        <v>3.9999999999992042E-2</v>
      </c>
      <c r="AT34" s="32">
        <f t="shared" si="53"/>
        <v>1.5999999999993634E-3</v>
      </c>
      <c r="AU34" s="24"/>
      <c r="AV34" s="30" t="str">
        <f t="shared" si="54"/>
        <v>K</v>
      </c>
      <c r="AW34" s="31">
        <f t="shared" si="55"/>
        <v>1.9999999999999574E-2</v>
      </c>
      <c r="AX34" s="32">
        <f t="shared" si="56"/>
        <v>3.9999999999998294E-4</v>
      </c>
      <c r="AY34" s="1"/>
      <c r="AZ34" s="30" t="str">
        <f t="shared" si="57"/>
        <v>K</v>
      </c>
      <c r="BA34" s="31">
        <f t="shared" si="58"/>
        <v>1.0000000000005116E-2</v>
      </c>
      <c r="BB34" s="32">
        <f t="shared" si="59"/>
        <v>1.0000000000010231E-4</v>
      </c>
      <c r="BC34" s="24"/>
      <c r="BD34" s="30" t="str">
        <f t="shared" si="60"/>
        <v>K</v>
      </c>
      <c r="BE34" s="31">
        <f t="shared" si="61"/>
        <v>1.9999999999999574E-2</v>
      </c>
      <c r="BF34" s="32">
        <f t="shared" si="62"/>
        <v>3.9999999999998294E-4</v>
      </c>
      <c r="BG34" s="1"/>
      <c r="BH34" s="30" t="str">
        <f t="shared" si="63"/>
        <v>K</v>
      </c>
      <c r="BI34" s="31">
        <f t="shared" si="64"/>
        <v>3.0000000000001137E-2</v>
      </c>
      <c r="BJ34" s="32">
        <f t="shared" si="65"/>
        <v>9.0000000000006817E-4</v>
      </c>
      <c r="BK34" s="24"/>
      <c r="BL34" s="30" t="str">
        <f t="shared" si="66"/>
        <v>K</v>
      </c>
      <c r="BM34" s="31">
        <f t="shared" si="67"/>
        <v>9.9999999999997868E-3</v>
      </c>
      <c r="BN34" s="32">
        <f t="shared" si="68"/>
        <v>9.9999999999995736E-5</v>
      </c>
      <c r="BO34" s="24"/>
      <c r="BP34" s="30" t="str">
        <f t="shared" si="69"/>
        <v>K</v>
      </c>
      <c r="BQ34" s="31">
        <f t="shared" si="70"/>
        <v>2.0000000000010232E-2</v>
      </c>
      <c r="BR34" s="32">
        <f t="shared" si="71"/>
        <v>4.0000000000040925E-4</v>
      </c>
      <c r="BS34" s="24"/>
      <c r="BT34" s="30" t="str">
        <f t="shared" si="72"/>
        <v>K</v>
      </c>
      <c r="BU34" s="31">
        <f t="shared" si="73"/>
        <v>1.0000000000001563E-2</v>
      </c>
      <c r="BV34" s="32">
        <f t="shared" si="74"/>
        <v>1.0000000000003127E-4</v>
      </c>
      <c r="BW34" s="24"/>
      <c r="BX34" s="24"/>
    </row>
    <row r="35" spans="3:81" ht="12.75" x14ac:dyDescent="0.2">
      <c r="C35" s="29">
        <v>3</v>
      </c>
      <c r="D35" s="30" t="str">
        <f t="shared" si="21"/>
        <v>M</v>
      </c>
      <c r="E35" s="31">
        <f t="shared" si="22"/>
        <v>2.0000000000010232E-2</v>
      </c>
      <c r="F35" s="32">
        <f t="shared" si="23"/>
        <v>4.0000000000040925E-4</v>
      </c>
      <c r="G35" s="1"/>
      <c r="H35" s="30" t="str">
        <f t="shared" si="24"/>
        <v>M</v>
      </c>
      <c r="I35" s="31">
        <f t="shared" si="25"/>
        <v>0</v>
      </c>
      <c r="J35" s="32">
        <f t="shared" si="26"/>
        <v>0</v>
      </c>
      <c r="K35" s="1"/>
      <c r="L35" s="30" t="str">
        <f t="shared" si="27"/>
        <v>M</v>
      </c>
      <c r="M35" s="31">
        <f t="shared" si="28"/>
        <v>3.0000000000001137E-2</v>
      </c>
      <c r="N35" s="32">
        <f t="shared" si="29"/>
        <v>9.0000000000006817E-4</v>
      </c>
      <c r="O35" s="1"/>
      <c r="P35" s="30" t="str">
        <f t="shared" si="30"/>
        <v>M</v>
      </c>
      <c r="Q35" s="31">
        <f t="shared" si="31"/>
        <v>2.0000000000010232E-2</v>
      </c>
      <c r="R35" s="32">
        <f t="shared" si="32"/>
        <v>4.0000000000040925E-4</v>
      </c>
      <c r="S35" s="1"/>
      <c r="T35" s="30" t="str">
        <f t="shared" si="33"/>
        <v>M</v>
      </c>
      <c r="U35" s="31">
        <f t="shared" si="34"/>
        <v>9.9999999999980105E-3</v>
      </c>
      <c r="V35" s="32">
        <f t="shared" si="35"/>
        <v>9.9999999999960215E-5</v>
      </c>
      <c r="W35" s="24"/>
      <c r="X35" s="30" t="str">
        <f t="shared" si="36"/>
        <v>M</v>
      </c>
      <c r="Y35" s="31">
        <f t="shared" si="37"/>
        <v>1.0000000000005116E-2</v>
      </c>
      <c r="Z35" s="32">
        <f t="shared" si="38"/>
        <v>1.0000000000010231E-4</v>
      </c>
      <c r="AA35" s="1"/>
      <c r="AB35" s="30" t="str">
        <f t="shared" si="39"/>
        <v>M</v>
      </c>
      <c r="AC35" s="31">
        <f t="shared" si="40"/>
        <v>0</v>
      </c>
      <c r="AD35" s="32">
        <f t="shared" si="41"/>
        <v>0</v>
      </c>
      <c r="AE35" s="24"/>
      <c r="AF35" s="30" t="str">
        <f t="shared" si="42"/>
        <v>M</v>
      </c>
      <c r="AG35" s="31">
        <f t="shared" si="43"/>
        <v>1.9999999999999574E-2</v>
      </c>
      <c r="AH35" s="32">
        <f t="shared" si="44"/>
        <v>3.9999999999998294E-4</v>
      </c>
      <c r="AI35" s="1"/>
      <c r="AJ35" s="30" t="str">
        <f t="shared" si="45"/>
        <v>M</v>
      </c>
      <c r="AK35" s="31">
        <f t="shared" si="46"/>
        <v>1.9999999999996021E-2</v>
      </c>
      <c r="AL35" s="32">
        <f t="shared" si="47"/>
        <v>3.9999999999984086E-4</v>
      </c>
      <c r="AM35" s="24"/>
      <c r="AN35" s="30" t="str">
        <f t="shared" si="48"/>
        <v>M</v>
      </c>
      <c r="AO35" s="31">
        <f t="shared" si="49"/>
        <v>1.0000000000001563E-2</v>
      </c>
      <c r="AP35" s="32">
        <f t="shared" si="50"/>
        <v>1.0000000000003127E-4</v>
      </c>
      <c r="AQ35" s="1"/>
      <c r="AR35" s="30" t="str">
        <f t="shared" si="51"/>
        <v>M</v>
      </c>
      <c r="AS35" s="31">
        <f t="shared" si="52"/>
        <v>1.9999999999996021E-2</v>
      </c>
      <c r="AT35" s="32">
        <f t="shared" si="53"/>
        <v>3.9999999999984086E-4</v>
      </c>
      <c r="AU35" s="24"/>
      <c r="AV35" s="30" t="str">
        <f t="shared" si="54"/>
        <v>M</v>
      </c>
      <c r="AW35" s="31">
        <f t="shared" si="55"/>
        <v>1.9999999999999574E-2</v>
      </c>
      <c r="AX35" s="32">
        <f t="shared" si="56"/>
        <v>3.9999999999998294E-4</v>
      </c>
      <c r="AY35" s="1"/>
      <c r="AZ35" s="30" t="str">
        <f t="shared" si="57"/>
        <v>M</v>
      </c>
      <c r="BA35" s="31">
        <f t="shared" si="58"/>
        <v>1.9999999999996021E-2</v>
      </c>
      <c r="BB35" s="32">
        <f t="shared" si="59"/>
        <v>3.9999999999984086E-4</v>
      </c>
      <c r="BC35" s="24"/>
      <c r="BD35" s="30" t="str">
        <f t="shared" si="60"/>
        <v>M</v>
      </c>
      <c r="BE35" s="31">
        <f t="shared" si="61"/>
        <v>1.0000000000001563E-2</v>
      </c>
      <c r="BF35" s="32">
        <f t="shared" si="62"/>
        <v>1.0000000000003127E-4</v>
      </c>
      <c r="BG35" s="1"/>
      <c r="BH35" s="30" t="str">
        <f t="shared" si="63"/>
        <v>M</v>
      </c>
      <c r="BI35" s="31">
        <f t="shared" si="64"/>
        <v>0</v>
      </c>
      <c r="BJ35" s="32">
        <f t="shared" si="65"/>
        <v>0</v>
      </c>
      <c r="BK35" s="24"/>
      <c r="BL35" s="30" t="str">
        <f t="shared" si="66"/>
        <v>M</v>
      </c>
      <c r="BM35" s="31">
        <f t="shared" si="67"/>
        <v>1.9999999999999574E-2</v>
      </c>
      <c r="BN35" s="32">
        <f t="shared" si="68"/>
        <v>3.9999999999998294E-4</v>
      </c>
      <c r="BO35" s="24"/>
      <c r="BP35" s="30" t="str">
        <f t="shared" si="69"/>
        <v>M</v>
      </c>
      <c r="BQ35" s="31">
        <f t="shared" si="70"/>
        <v>0</v>
      </c>
      <c r="BR35" s="32">
        <f t="shared" si="71"/>
        <v>0</v>
      </c>
      <c r="BS35" s="24"/>
      <c r="BT35" s="30" t="str">
        <f t="shared" si="72"/>
        <v>M</v>
      </c>
      <c r="BU35" s="31">
        <f t="shared" si="73"/>
        <v>2.000000000000135E-2</v>
      </c>
      <c r="BV35" s="32">
        <f t="shared" si="74"/>
        <v>4.0000000000005401E-4</v>
      </c>
      <c r="BW35" s="24"/>
      <c r="BX35" s="24"/>
    </row>
    <row r="36" spans="3:81" ht="12.75" x14ac:dyDescent="0.2">
      <c r="C36" s="29">
        <v>4</v>
      </c>
      <c r="D36" s="30" t="str">
        <f t="shared" si="21"/>
        <v>K</v>
      </c>
      <c r="E36" s="31">
        <f t="shared" si="22"/>
        <v>1.999999999998181E-2</v>
      </c>
      <c r="F36" s="32">
        <f t="shared" si="23"/>
        <v>3.9999999999927241E-4</v>
      </c>
      <c r="G36" s="1"/>
      <c r="H36" s="30" t="str">
        <f t="shared" si="24"/>
        <v>K</v>
      </c>
      <c r="I36" s="31">
        <f t="shared" si="25"/>
        <v>1.0000000000005116E-2</v>
      </c>
      <c r="J36" s="32">
        <f t="shared" si="26"/>
        <v>1.0000000000010231E-4</v>
      </c>
      <c r="K36" s="1"/>
      <c r="L36" s="30" t="str">
        <f t="shared" si="27"/>
        <v>K</v>
      </c>
      <c r="M36" s="31">
        <f t="shared" si="28"/>
        <v>3.9999999999992042E-2</v>
      </c>
      <c r="N36" s="32">
        <f t="shared" si="29"/>
        <v>1.5999999999993634E-3</v>
      </c>
      <c r="O36" s="1"/>
      <c r="P36" s="30" t="str">
        <f t="shared" si="30"/>
        <v>K</v>
      </c>
      <c r="Q36" s="31">
        <f t="shared" si="31"/>
        <v>2.0000000000010232E-2</v>
      </c>
      <c r="R36" s="32">
        <f t="shared" si="32"/>
        <v>4.0000000000040925E-4</v>
      </c>
      <c r="S36" s="1"/>
      <c r="T36" s="30" t="str">
        <f t="shared" si="33"/>
        <v>K</v>
      </c>
      <c r="U36" s="31">
        <f t="shared" si="34"/>
        <v>3.0000000000001137E-2</v>
      </c>
      <c r="V36" s="32">
        <f t="shared" si="35"/>
        <v>9.0000000000006817E-4</v>
      </c>
      <c r="W36" s="24"/>
      <c r="X36" s="30" t="str">
        <f t="shared" si="36"/>
        <v>K</v>
      </c>
      <c r="Y36" s="31">
        <f t="shared" si="37"/>
        <v>3.0000000000001137E-2</v>
      </c>
      <c r="Z36" s="32">
        <f t="shared" si="38"/>
        <v>9.0000000000006817E-4</v>
      </c>
      <c r="AA36" s="1"/>
      <c r="AB36" s="30" t="str">
        <f t="shared" si="39"/>
        <v>K</v>
      </c>
      <c r="AC36" s="31">
        <f t="shared" si="40"/>
        <v>1.0000000000005116E-2</v>
      </c>
      <c r="AD36" s="32">
        <f t="shared" si="41"/>
        <v>1.0000000000010231E-4</v>
      </c>
      <c r="AE36" s="24"/>
      <c r="AF36" s="30" t="str">
        <f t="shared" si="42"/>
        <v>K</v>
      </c>
      <c r="AG36" s="31">
        <f t="shared" si="43"/>
        <v>3.0000000000001137E-2</v>
      </c>
      <c r="AH36" s="32">
        <f t="shared" si="44"/>
        <v>9.0000000000006817E-4</v>
      </c>
      <c r="AI36" s="1"/>
      <c r="AJ36" s="30" t="str">
        <f t="shared" si="45"/>
        <v>K</v>
      </c>
      <c r="AK36" s="31">
        <f t="shared" si="46"/>
        <v>0</v>
      </c>
      <c r="AL36" s="32">
        <f t="shared" si="47"/>
        <v>0</v>
      </c>
      <c r="AM36" s="24"/>
      <c r="AN36" s="30" t="str">
        <f t="shared" si="48"/>
        <v>K</v>
      </c>
      <c r="AO36" s="31">
        <f t="shared" si="49"/>
        <v>1.9999999999999574E-2</v>
      </c>
      <c r="AP36" s="32">
        <f t="shared" si="50"/>
        <v>3.9999999999998294E-4</v>
      </c>
      <c r="AQ36" s="1"/>
      <c r="AR36" s="30" t="str">
        <f t="shared" si="51"/>
        <v>K</v>
      </c>
      <c r="AS36" s="31">
        <f t="shared" si="52"/>
        <v>3.0000000000001137E-2</v>
      </c>
      <c r="AT36" s="32">
        <f t="shared" si="53"/>
        <v>9.0000000000006817E-4</v>
      </c>
      <c r="AU36" s="24"/>
      <c r="AV36" s="30" t="str">
        <f t="shared" si="54"/>
        <v>K</v>
      </c>
      <c r="AW36" s="31">
        <f t="shared" si="55"/>
        <v>9.9999999999997868E-3</v>
      </c>
      <c r="AX36" s="32">
        <f t="shared" si="56"/>
        <v>9.9999999999995736E-5</v>
      </c>
      <c r="AY36" s="1"/>
      <c r="AZ36" s="30" t="str">
        <f t="shared" si="57"/>
        <v>K</v>
      </c>
      <c r="BA36" s="31">
        <f t="shared" si="58"/>
        <v>3.0000000000001137E-2</v>
      </c>
      <c r="BB36" s="32">
        <f t="shared" si="59"/>
        <v>9.0000000000006817E-4</v>
      </c>
      <c r="BC36" s="24"/>
      <c r="BD36" s="30" t="str">
        <f t="shared" si="60"/>
        <v>K</v>
      </c>
      <c r="BE36" s="31">
        <f t="shared" si="61"/>
        <v>3.9999999999999147E-2</v>
      </c>
      <c r="BF36" s="32">
        <f t="shared" si="62"/>
        <v>1.5999999999999318E-3</v>
      </c>
      <c r="BG36" s="1"/>
      <c r="BH36" s="30" t="str">
        <f t="shared" si="63"/>
        <v>K</v>
      </c>
      <c r="BI36" s="31">
        <f t="shared" si="64"/>
        <v>1.0000000000019327E-2</v>
      </c>
      <c r="BJ36" s="32">
        <f t="shared" si="65"/>
        <v>1.0000000000038654E-4</v>
      </c>
      <c r="BK36" s="24"/>
      <c r="BL36" s="30" t="str">
        <f t="shared" si="66"/>
        <v>K</v>
      </c>
      <c r="BM36" s="31">
        <f t="shared" si="67"/>
        <v>9.9999999999997868E-3</v>
      </c>
      <c r="BN36" s="32">
        <f t="shared" si="68"/>
        <v>9.9999999999995736E-5</v>
      </c>
      <c r="BO36" s="24"/>
      <c r="BP36" s="30" t="str">
        <f t="shared" si="69"/>
        <v>K</v>
      </c>
      <c r="BQ36" s="31">
        <f t="shared" si="70"/>
        <v>3.0000000000001137E-2</v>
      </c>
      <c r="BR36" s="32">
        <f t="shared" si="71"/>
        <v>9.0000000000006817E-4</v>
      </c>
      <c r="BS36" s="24"/>
      <c r="BT36" s="30" t="str">
        <f t="shared" si="72"/>
        <v>K</v>
      </c>
      <c r="BU36" s="31">
        <f t="shared" si="73"/>
        <v>0</v>
      </c>
      <c r="BV36" s="32">
        <f t="shared" si="74"/>
        <v>0</v>
      </c>
      <c r="BW36" s="24"/>
      <c r="BX36" s="24"/>
    </row>
    <row r="37" spans="3:81" ht="12.75" x14ac:dyDescent="0.2">
      <c r="C37" s="29">
        <v>5</v>
      </c>
      <c r="D37" s="30" t="str">
        <f t="shared" si="21"/>
        <v>M</v>
      </c>
      <c r="E37" s="31">
        <f t="shared" si="22"/>
        <v>1.0000000000019327E-2</v>
      </c>
      <c r="F37" s="32">
        <f t="shared" si="23"/>
        <v>1.0000000000038654E-4</v>
      </c>
      <c r="G37" s="1"/>
      <c r="H37" s="30" t="str">
        <f t="shared" si="24"/>
        <v>M</v>
      </c>
      <c r="I37" s="31">
        <f t="shared" si="25"/>
        <v>1.0000000000005116E-2</v>
      </c>
      <c r="J37" s="32">
        <f t="shared" si="26"/>
        <v>1.0000000000010231E-4</v>
      </c>
      <c r="K37" s="1"/>
      <c r="L37" s="30" t="str">
        <f t="shared" si="27"/>
        <v>M</v>
      </c>
      <c r="M37" s="31">
        <f t="shared" si="28"/>
        <v>0</v>
      </c>
      <c r="N37" s="32">
        <f t="shared" si="29"/>
        <v>0</v>
      </c>
      <c r="O37" s="1"/>
      <c r="P37" s="30" t="str">
        <f t="shared" si="30"/>
        <v>M</v>
      </c>
      <c r="Q37" s="31">
        <f t="shared" si="31"/>
        <v>9.9999999999909051E-3</v>
      </c>
      <c r="R37" s="32">
        <f t="shared" si="32"/>
        <v>9.9999999999818103E-5</v>
      </c>
      <c r="S37" s="1"/>
      <c r="T37" s="30" t="str">
        <f t="shared" si="33"/>
        <v>M</v>
      </c>
      <c r="U37" s="31">
        <f t="shared" si="34"/>
        <v>2.0000000000003126E-2</v>
      </c>
      <c r="V37" s="32">
        <f t="shared" si="35"/>
        <v>4.0000000000012508E-4</v>
      </c>
      <c r="W37" s="24"/>
      <c r="X37" s="30" t="str">
        <f t="shared" si="36"/>
        <v>M</v>
      </c>
      <c r="Y37" s="31">
        <f t="shared" si="37"/>
        <v>1.0000000000005116E-2</v>
      </c>
      <c r="Z37" s="32">
        <f t="shared" si="38"/>
        <v>1.0000000000010231E-4</v>
      </c>
      <c r="AA37" s="1"/>
      <c r="AB37" s="30" t="str">
        <f t="shared" si="39"/>
        <v>M</v>
      </c>
      <c r="AC37" s="31">
        <f t="shared" si="40"/>
        <v>0</v>
      </c>
      <c r="AD37" s="32">
        <f t="shared" si="41"/>
        <v>0</v>
      </c>
      <c r="AE37" s="24"/>
      <c r="AF37" s="30" t="str">
        <f t="shared" si="42"/>
        <v>M</v>
      </c>
      <c r="AG37" s="31">
        <f t="shared" si="43"/>
        <v>1.9999999999999574E-2</v>
      </c>
      <c r="AH37" s="32">
        <f t="shared" si="44"/>
        <v>3.9999999999998294E-4</v>
      </c>
      <c r="AI37" s="1"/>
      <c r="AJ37" s="30" t="str">
        <f t="shared" si="45"/>
        <v>M</v>
      </c>
      <c r="AK37" s="31">
        <f t="shared" si="46"/>
        <v>0</v>
      </c>
      <c r="AL37" s="32">
        <f t="shared" si="47"/>
        <v>0</v>
      </c>
      <c r="AM37" s="24"/>
      <c r="AN37" s="30" t="str">
        <f t="shared" si="48"/>
        <v>M</v>
      </c>
      <c r="AO37" s="31">
        <f t="shared" si="49"/>
        <v>2.9999999999999361E-2</v>
      </c>
      <c r="AP37" s="32">
        <f t="shared" si="50"/>
        <v>8.9999999999996159E-4</v>
      </c>
      <c r="AQ37" s="1"/>
      <c r="AR37" s="30" t="str">
        <f t="shared" si="51"/>
        <v>M</v>
      </c>
      <c r="AS37" s="31">
        <f t="shared" si="52"/>
        <v>1.9999999999996021E-2</v>
      </c>
      <c r="AT37" s="32">
        <f t="shared" si="53"/>
        <v>3.9999999999984086E-4</v>
      </c>
      <c r="AU37" s="24"/>
      <c r="AV37" s="30" t="str">
        <f t="shared" si="54"/>
        <v>M</v>
      </c>
      <c r="AW37" s="31">
        <f t="shared" si="55"/>
        <v>2.000000000000135E-2</v>
      </c>
      <c r="AX37" s="32">
        <f t="shared" si="56"/>
        <v>4.0000000000005401E-4</v>
      </c>
      <c r="AY37" s="1"/>
      <c r="AZ37" s="30" t="str">
        <f t="shared" si="57"/>
        <v>M</v>
      </c>
      <c r="BA37" s="31">
        <f t="shared" si="58"/>
        <v>0</v>
      </c>
      <c r="BB37" s="32">
        <f t="shared" si="59"/>
        <v>0</v>
      </c>
      <c r="BC37" s="24"/>
      <c r="BD37" s="30" t="str">
        <f t="shared" si="60"/>
        <v>M</v>
      </c>
      <c r="BE37" s="31">
        <f t="shared" si="61"/>
        <v>0</v>
      </c>
      <c r="BF37" s="32">
        <f t="shared" si="62"/>
        <v>0</v>
      </c>
      <c r="BG37" s="1"/>
      <c r="BH37" s="30" t="str">
        <f t="shared" si="63"/>
        <v>M</v>
      </c>
      <c r="BI37" s="31">
        <f t="shared" si="64"/>
        <v>0</v>
      </c>
      <c r="BJ37" s="32">
        <f t="shared" si="65"/>
        <v>0</v>
      </c>
      <c r="BK37" s="24"/>
      <c r="BL37" s="30" t="str">
        <f t="shared" si="66"/>
        <v>M</v>
      </c>
      <c r="BM37" s="31">
        <f t="shared" si="67"/>
        <v>2.000000000000135E-2</v>
      </c>
      <c r="BN37" s="32">
        <f t="shared" si="68"/>
        <v>4.0000000000005401E-4</v>
      </c>
      <c r="BO37" s="24"/>
      <c r="BP37" s="30" t="str">
        <f t="shared" si="69"/>
        <v>M</v>
      </c>
      <c r="BQ37" s="31">
        <f t="shared" si="70"/>
        <v>1.0000000000019327E-2</v>
      </c>
      <c r="BR37" s="32">
        <f t="shared" si="71"/>
        <v>1.0000000000038654E-4</v>
      </c>
      <c r="BS37" s="24"/>
      <c r="BT37" s="30" t="str">
        <f t="shared" si="72"/>
        <v>M</v>
      </c>
      <c r="BU37" s="31">
        <f t="shared" si="73"/>
        <v>2.9999999999999361E-2</v>
      </c>
      <c r="BV37" s="32">
        <f t="shared" si="74"/>
        <v>8.9999999999996159E-4</v>
      </c>
      <c r="BW37" s="24"/>
      <c r="BX37" s="24"/>
      <c r="CB37" s="1"/>
      <c r="CC37" s="1"/>
    </row>
    <row r="38" spans="3:81" ht="12.75" x14ac:dyDescent="0.2">
      <c r="C38" s="29">
        <v>6</v>
      </c>
      <c r="D38" s="30" t="str">
        <f t="shared" si="21"/>
        <v>K</v>
      </c>
      <c r="E38" s="31">
        <f t="shared" si="22"/>
        <v>9.9999999999909051E-3</v>
      </c>
      <c r="F38" s="32">
        <f t="shared" si="23"/>
        <v>9.9999999999818103E-5</v>
      </c>
      <c r="G38" s="1"/>
      <c r="H38" s="30" t="str">
        <f t="shared" si="24"/>
        <v>K</v>
      </c>
      <c r="I38" s="31">
        <f t="shared" si="25"/>
        <v>0</v>
      </c>
      <c r="J38" s="32">
        <f t="shared" si="26"/>
        <v>0</v>
      </c>
      <c r="K38" s="1"/>
      <c r="L38" s="30" t="str">
        <f t="shared" si="27"/>
        <v>K</v>
      </c>
      <c r="M38" s="31">
        <f t="shared" si="28"/>
        <v>4.9999999999997158E-2</v>
      </c>
      <c r="N38" s="32">
        <f t="shared" si="29"/>
        <v>2.499999999999716E-3</v>
      </c>
      <c r="O38" s="1"/>
      <c r="P38" s="30" t="str">
        <f t="shared" si="30"/>
        <v>K</v>
      </c>
      <c r="Q38" s="31">
        <f t="shared" si="31"/>
        <v>1.999999999998181E-2</v>
      </c>
      <c r="R38" s="32">
        <f t="shared" si="32"/>
        <v>3.9999999999927241E-4</v>
      </c>
      <c r="S38" s="1"/>
      <c r="T38" s="30" t="str">
        <f t="shared" si="33"/>
        <v>K</v>
      </c>
      <c r="U38" s="31">
        <f t="shared" si="34"/>
        <v>2.0000000000003126E-2</v>
      </c>
      <c r="V38" s="32">
        <f t="shared" si="35"/>
        <v>4.0000000000012508E-4</v>
      </c>
      <c r="W38" s="24"/>
      <c r="X38" s="30" t="str">
        <f t="shared" si="36"/>
        <v>K</v>
      </c>
      <c r="Y38" s="31">
        <f t="shared" si="37"/>
        <v>1.0000000000005116E-2</v>
      </c>
      <c r="Z38" s="32">
        <f t="shared" si="38"/>
        <v>1.0000000000010231E-4</v>
      </c>
      <c r="AA38" s="1"/>
      <c r="AB38" s="30" t="str">
        <f t="shared" si="39"/>
        <v>K</v>
      </c>
      <c r="AC38" s="31">
        <f t="shared" si="40"/>
        <v>1.0000000000005116E-2</v>
      </c>
      <c r="AD38" s="32">
        <f t="shared" si="41"/>
        <v>1.0000000000010231E-4</v>
      </c>
      <c r="AE38" s="24"/>
      <c r="AF38" s="30" t="str">
        <f t="shared" si="42"/>
        <v>K</v>
      </c>
      <c r="AG38" s="31">
        <f t="shared" si="43"/>
        <v>9.9999999999997868E-3</v>
      </c>
      <c r="AH38" s="32">
        <f t="shared" si="44"/>
        <v>9.9999999999995736E-5</v>
      </c>
      <c r="AI38" s="1"/>
      <c r="AJ38" s="30" t="str">
        <f t="shared" si="45"/>
        <v>K</v>
      </c>
      <c r="AK38" s="31">
        <f t="shared" si="46"/>
        <v>9.9999999999909051E-3</v>
      </c>
      <c r="AL38" s="32">
        <f t="shared" si="47"/>
        <v>9.9999999999818103E-5</v>
      </c>
      <c r="AM38" s="24"/>
      <c r="AN38" s="30" t="str">
        <f t="shared" si="48"/>
        <v>K</v>
      </c>
      <c r="AO38" s="31">
        <f t="shared" si="49"/>
        <v>9.9999999999997868E-3</v>
      </c>
      <c r="AP38" s="32">
        <f t="shared" si="50"/>
        <v>9.9999999999995736E-5</v>
      </c>
      <c r="AQ38" s="1"/>
      <c r="AR38" s="30" t="str">
        <f t="shared" si="51"/>
        <v>K</v>
      </c>
      <c r="AS38" s="31">
        <f t="shared" si="52"/>
        <v>1.9999999999996021E-2</v>
      </c>
      <c r="AT38" s="32">
        <f t="shared" si="53"/>
        <v>3.9999999999984086E-4</v>
      </c>
      <c r="AU38" s="24"/>
      <c r="AV38" s="30" t="str">
        <f t="shared" si="54"/>
        <v>K</v>
      </c>
      <c r="AW38" s="31">
        <f t="shared" si="55"/>
        <v>9.9999999999997868E-3</v>
      </c>
      <c r="AX38" s="32">
        <f t="shared" si="56"/>
        <v>9.9999999999995736E-5</v>
      </c>
      <c r="AY38" s="1"/>
      <c r="AZ38" s="30" t="str">
        <f t="shared" si="57"/>
        <v>K</v>
      </c>
      <c r="BA38" s="31">
        <f t="shared" si="58"/>
        <v>0</v>
      </c>
      <c r="BB38" s="32">
        <f t="shared" si="59"/>
        <v>0</v>
      </c>
      <c r="BC38" s="24"/>
      <c r="BD38" s="30" t="str">
        <f t="shared" si="60"/>
        <v>K</v>
      </c>
      <c r="BE38" s="31">
        <f t="shared" si="61"/>
        <v>2.9999999999999361E-2</v>
      </c>
      <c r="BF38" s="32">
        <f t="shared" si="62"/>
        <v>8.9999999999996159E-4</v>
      </c>
      <c r="BG38" s="1"/>
      <c r="BH38" s="30" t="str">
        <f t="shared" si="63"/>
        <v>K</v>
      </c>
      <c r="BI38" s="31">
        <f t="shared" si="64"/>
        <v>2.0000000000010232E-2</v>
      </c>
      <c r="BJ38" s="32">
        <f t="shared" si="65"/>
        <v>4.0000000000040925E-4</v>
      </c>
      <c r="BK38" s="24"/>
      <c r="BL38" s="30" t="str">
        <f t="shared" si="66"/>
        <v>K</v>
      </c>
      <c r="BM38" s="31">
        <f t="shared" si="67"/>
        <v>2.9999999999999361E-2</v>
      </c>
      <c r="BN38" s="32">
        <f t="shared" si="68"/>
        <v>8.9999999999996159E-4</v>
      </c>
      <c r="BO38" s="24"/>
      <c r="BP38" s="30" t="str">
        <f t="shared" si="69"/>
        <v>K</v>
      </c>
      <c r="BQ38" s="31">
        <f t="shared" si="70"/>
        <v>9.9999999999909051E-3</v>
      </c>
      <c r="BR38" s="32">
        <f t="shared" si="71"/>
        <v>9.9999999999818103E-5</v>
      </c>
      <c r="BS38" s="24"/>
      <c r="BT38" s="30" t="str">
        <f t="shared" si="72"/>
        <v>K</v>
      </c>
      <c r="BU38" s="31">
        <f t="shared" si="73"/>
        <v>9.9999999999997868E-3</v>
      </c>
      <c r="BV38" s="32">
        <f t="shared" si="74"/>
        <v>9.9999999999995736E-5</v>
      </c>
      <c r="BW38" s="24"/>
      <c r="BX38" s="24"/>
      <c r="CB38" s="1"/>
      <c r="CC38" s="1"/>
    </row>
    <row r="39" spans="3:81" ht="12.75" x14ac:dyDescent="0.2">
      <c r="C39" s="29">
        <v>7</v>
      </c>
      <c r="D39" s="30" t="str">
        <f t="shared" si="21"/>
        <v>M</v>
      </c>
      <c r="E39" s="31">
        <f t="shared" si="22"/>
        <v>0</v>
      </c>
      <c r="F39" s="32">
        <f t="shared" si="23"/>
        <v>0</v>
      </c>
      <c r="G39" s="1"/>
      <c r="H39" s="30" t="str">
        <f t="shared" si="24"/>
        <v>M</v>
      </c>
      <c r="I39" s="31">
        <f t="shared" si="25"/>
        <v>1.9999999999996021E-2</v>
      </c>
      <c r="J39" s="32">
        <f t="shared" si="26"/>
        <v>3.9999999999984086E-4</v>
      </c>
      <c r="K39" s="1"/>
      <c r="L39" s="30" t="str">
        <f t="shared" si="27"/>
        <v>M</v>
      </c>
      <c r="M39" s="31">
        <f t="shared" si="28"/>
        <v>0</v>
      </c>
      <c r="N39" s="32">
        <f t="shared" si="29"/>
        <v>0</v>
      </c>
      <c r="O39" s="1"/>
      <c r="P39" s="30" t="str">
        <f t="shared" si="30"/>
        <v>M</v>
      </c>
      <c r="Q39" s="31">
        <f t="shared" si="31"/>
        <v>0</v>
      </c>
      <c r="R39" s="32">
        <f t="shared" si="32"/>
        <v>0</v>
      </c>
      <c r="S39" s="1"/>
      <c r="T39" s="30" t="str">
        <f t="shared" si="33"/>
        <v>M</v>
      </c>
      <c r="U39" s="31">
        <f t="shared" si="34"/>
        <v>1.0000000000005116E-2</v>
      </c>
      <c r="V39" s="32">
        <f t="shared" si="35"/>
        <v>1.0000000000010231E-4</v>
      </c>
      <c r="W39" s="24"/>
      <c r="X39" s="30" t="str">
        <f t="shared" si="36"/>
        <v>M</v>
      </c>
      <c r="Y39" s="31">
        <f t="shared" si="37"/>
        <v>3.0000000000001137E-2</v>
      </c>
      <c r="Z39" s="32">
        <f t="shared" si="38"/>
        <v>9.0000000000006817E-4</v>
      </c>
      <c r="AA39" s="1"/>
      <c r="AB39" s="30" t="str">
        <f t="shared" si="39"/>
        <v>M</v>
      </c>
      <c r="AC39" s="31">
        <f t="shared" si="40"/>
        <v>1.0000000000005116E-2</v>
      </c>
      <c r="AD39" s="32">
        <f t="shared" si="41"/>
        <v>1.0000000000010231E-4</v>
      </c>
      <c r="AE39" s="24"/>
      <c r="AF39" s="30" t="str">
        <f t="shared" si="42"/>
        <v>M</v>
      </c>
      <c r="AG39" s="31">
        <f t="shared" si="43"/>
        <v>9.9999999999997868E-3</v>
      </c>
      <c r="AH39" s="32">
        <f t="shared" si="44"/>
        <v>9.9999999999995736E-5</v>
      </c>
      <c r="AI39" s="1"/>
      <c r="AJ39" s="30" t="str">
        <f t="shared" si="45"/>
        <v>M</v>
      </c>
      <c r="AK39" s="31">
        <f t="shared" si="46"/>
        <v>0</v>
      </c>
      <c r="AL39" s="32">
        <f t="shared" si="47"/>
        <v>0</v>
      </c>
      <c r="AM39" s="24"/>
      <c r="AN39" s="30" t="str">
        <f t="shared" si="48"/>
        <v>M</v>
      </c>
      <c r="AO39" s="31">
        <f t="shared" si="49"/>
        <v>0</v>
      </c>
      <c r="AP39" s="32">
        <f t="shared" si="50"/>
        <v>0</v>
      </c>
      <c r="AQ39" s="1"/>
      <c r="AR39" s="30" t="str">
        <f t="shared" si="51"/>
        <v>M</v>
      </c>
      <c r="AS39" s="31">
        <f t="shared" si="52"/>
        <v>1.0000000000005116E-2</v>
      </c>
      <c r="AT39" s="32">
        <f t="shared" si="53"/>
        <v>1.0000000000010231E-4</v>
      </c>
      <c r="AU39" s="24"/>
      <c r="AV39" s="30" t="str">
        <f t="shared" si="54"/>
        <v>M</v>
      </c>
      <c r="AW39" s="31">
        <f t="shared" si="55"/>
        <v>2.9999999999999361E-2</v>
      </c>
      <c r="AX39" s="32">
        <f t="shared" si="56"/>
        <v>8.9999999999996159E-4</v>
      </c>
      <c r="AY39" s="1"/>
      <c r="AZ39" s="30" t="str">
        <f t="shared" si="57"/>
        <v>M</v>
      </c>
      <c r="BA39" s="31">
        <f t="shared" si="58"/>
        <v>1.9999999999996021E-2</v>
      </c>
      <c r="BB39" s="32">
        <f t="shared" si="59"/>
        <v>3.9999999999984086E-4</v>
      </c>
      <c r="BC39" s="24"/>
      <c r="BD39" s="30" t="str">
        <f t="shared" si="60"/>
        <v>M</v>
      </c>
      <c r="BE39" s="31">
        <f t="shared" si="61"/>
        <v>9.9999999999997868E-3</v>
      </c>
      <c r="BF39" s="32">
        <f t="shared" si="62"/>
        <v>9.9999999999995736E-5</v>
      </c>
      <c r="BG39" s="1"/>
      <c r="BH39" s="30" t="str">
        <f t="shared" si="63"/>
        <v>M</v>
      </c>
      <c r="BI39" s="31">
        <f t="shared" si="64"/>
        <v>1.0000000000019327E-2</v>
      </c>
      <c r="BJ39" s="32">
        <f t="shared" si="65"/>
        <v>1.0000000000038654E-4</v>
      </c>
      <c r="BK39" s="24"/>
      <c r="BL39" s="30" t="str">
        <f t="shared" si="66"/>
        <v>M</v>
      </c>
      <c r="BM39" s="31">
        <f t="shared" si="67"/>
        <v>2.000000000000135E-2</v>
      </c>
      <c r="BN39" s="32">
        <f t="shared" si="68"/>
        <v>4.0000000000005401E-4</v>
      </c>
      <c r="BO39" s="24"/>
      <c r="BP39" s="30" t="str">
        <f t="shared" si="69"/>
        <v>M</v>
      </c>
      <c r="BQ39" s="31">
        <f t="shared" si="70"/>
        <v>1.0000000000019327E-2</v>
      </c>
      <c r="BR39" s="32">
        <f t="shared" si="71"/>
        <v>1.0000000000038654E-4</v>
      </c>
      <c r="BS39" s="24"/>
      <c r="BT39" s="30" t="str">
        <f t="shared" si="72"/>
        <v>M</v>
      </c>
      <c r="BU39" s="31">
        <f t="shared" si="73"/>
        <v>2.000000000000135E-2</v>
      </c>
      <c r="BV39" s="32">
        <f t="shared" si="74"/>
        <v>4.0000000000005401E-4</v>
      </c>
      <c r="BW39" s="24"/>
      <c r="BX39" s="24"/>
      <c r="CB39" s="1"/>
      <c r="CC39" s="1"/>
    </row>
    <row r="40" spans="3:81" ht="12.75" x14ac:dyDescent="0.2">
      <c r="C40" s="29">
        <v>8</v>
      </c>
      <c r="D40" s="30" t="str">
        <f t="shared" si="21"/>
        <v>K</v>
      </c>
      <c r="E40" s="31">
        <f t="shared" si="22"/>
        <v>9.9999999999909051E-3</v>
      </c>
      <c r="F40" s="32">
        <f t="shared" si="23"/>
        <v>9.9999999999818103E-5</v>
      </c>
      <c r="G40" s="1"/>
      <c r="H40" s="30" t="str">
        <f t="shared" si="24"/>
        <v>K</v>
      </c>
      <c r="I40" s="31">
        <f t="shared" si="25"/>
        <v>9.9999999999980105E-3</v>
      </c>
      <c r="J40" s="32">
        <f t="shared" si="26"/>
        <v>9.9999999999960215E-5</v>
      </c>
      <c r="K40" s="1"/>
      <c r="L40" s="30" t="str">
        <f t="shared" si="27"/>
        <v>K</v>
      </c>
      <c r="M40" s="31">
        <f t="shared" si="28"/>
        <v>4.9999999999997158E-2</v>
      </c>
      <c r="N40" s="32">
        <f t="shared" si="29"/>
        <v>2.499999999999716E-3</v>
      </c>
      <c r="O40" s="1"/>
      <c r="P40" s="30" t="str">
        <f t="shared" si="30"/>
        <v>K</v>
      </c>
      <c r="Q40" s="31">
        <f t="shared" si="31"/>
        <v>3.9999999999992042E-2</v>
      </c>
      <c r="R40" s="32">
        <f t="shared" si="32"/>
        <v>1.5999999999993634E-3</v>
      </c>
      <c r="S40" s="1"/>
      <c r="T40" s="30" t="str">
        <f t="shared" si="33"/>
        <v>K</v>
      </c>
      <c r="U40" s="31">
        <f t="shared" si="34"/>
        <v>9.9999999999980105E-3</v>
      </c>
      <c r="V40" s="32">
        <f t="shared" si="35"/>
        <v>9.9999999999960215E-5</v>
      </c>
      <c r="W40" s="24"/>
      <c r="X40" s="30" t="str">
        <f t="shared" si="36"/>
        <v>K</v>
      </c>
      <c r="Y40" s="31">
        <f t="shared" si="37"/>
        <v>1.0000000000005116E-2</v>
      </c>
      <c r="Z40" s="32">
        <f t="shared" si="38"/>
        <v>1.0000000000010231E-4</v>
      </c>
      <c r="AA40" s="1"/>
      <c r="AB40" s="30" t="str">
        <f t="shared" si="39"/>
        <v>K</v>
      </c>
      <c r="AC40" s="31">
        <f t="shared" si="40"/>
        <v>1.9999999999996021E-2</v>
      </c>
      <c r="AD40" s="32">
        <f t="shared" si="41"/>
        <v>3.9999999999984086E-4</v>
      </c>
      <c r="AE40" s="24"/>
      <c r="AF40" s="30" t="str">
        <f t="shared" si="42"/>
        <v>K</v>
      </c>
      <c r="AG40" s="31">
        <f t="shared" si="43"/>
        <v>9.9999999999997868E-3</v>
      </c>
      <c r="AH40" s="32">
        <f t="shared" si="44"/>
        <v>9.9999999999995736E-5</v>
      </c>
      <c r="AI40" s="1"/>
      <c r="AJ40" s="30" t="str">
        <f t="shared" si="45"/>
        <v>K</v>
      </c>
      <c r="AK40" s="31">
        <f t="shared" si="46"/>
        <v>9.9999999999909051E-3</v>
      </c>
      <c r="AL40" s="32">
        <f t="shared" si="47"/>
        <v>9.9999999999818103E-5</v>
      </c>
      <c r="AM40" s="24"/>
      <c r="AN40" s="30" t="str">
        <f t="shared" si="48"/>
        <v>K</v>
      </c>
      <c r="AO40" s="31">
        <f t="shared" si="49"/>
        <v>0</v>
      </c>
      <c r="AP40" s="32">
        <f t="shared" si="50"/>
        <v>0</v>
      </c>
      <c r="AQ40" s="1"/>
      <c r="AR40" s="30" t="str">
        <f t="shared" si="51"/>
        <v>K</v>
      </c>
      <c r="AS40" s="31">
        <f t="shared" si="52"/>
        <v>1.9999999999996021E-2</v>
      </c>
      <c r="AT40" s="32">
        <f t="shared" si="53"/>
        <v>3.9999999999984086E-4</v>
      </c>
      <c r="AU40" s="24"/>
      <c r="AV40" s="30" t="str">
        <f t="shared" si="54"/>
        <v>K</v>
      </c>
      <c r="AW40" s="31">
        <f t="shared" si="55"/>
        <v>9.9999999999997868E-3</v>
      </c>
      <c r="AX40" s="32">
        <f t="shared" si="56"/>
        <v>9.9999999999995736E-5</v>
      </c>
      <c r="AY40" s="1"/>
      <c r="AZ40" s="30" t="str">
        <f t="shared" si="57"/>
        <v>K</v>
      </c>
      <c r="BA40" s="31">
        <f t="shared" si="58"/>
        <v>9.9999999999909051E-3</v>
      </c>
      <c r="BB40" s="32">
        <f t="shared" si="59"/>
        <v>9.9999999999818103E-5</v>
      </c>
      <c r="BC40" s="24"/>
      <c r="BD40" s="30" t="str">
        <f t="shared" si="60"/>
        <v>K</v>
      </c>
      <c r="BE40" s="31">
        <f t="shared" si="61"/>
        <v>9.9999999999997868E-3</v>
      </c>
      <c r="BF40" s="32">
        <f t="shared" si="62"/>
        <v>9.9999999999995736E-5</v>
      </c>
      <c r="BG40" s="1"/>
      <c r="BH40" s="30" t="str">
        <f t="shared" si="63"/>
        <v>K</v>
      </c>
      <c r="BI40" s="31">
        <f t="shared" si="64"/>
        <v>2.0000000000010232E-2</v>
      </c>
      <c r="BJ40" s="32">
        <f t="shared" si="65"/>
        <v>4.0000000000040925E-4</v>
      </c>
      <c r="BK40" s="24"/>
      <c r="BL40" s="30" t="str">
        <f t="shared" si="66"/>
        <v>K</v>
      </c>
      <c r="BM40" s="31">
        <f t="shared" si="67"/>
        <v>1.9999999999999574E-2</v>
      </c>
      <c r="BN40" s="32">
        <f t="shared" si="68"/>
        <v>3.9999999999998294E-4</v>
      </c>
      <c r="BO40" s="24"/>
      <c r="BP40" s="30" t="str">
        <f t="shared" si="69"/>
        <v>K</v>
      </c>
      <c r="BQ40" s="31">
        <f t="shared" si="70"/>
        <v>9.9999999999909051E-3</v>
      </c>
      <c r="BR40" s="32">
        <f t="shared" si="71"/>
        <v>9.9999999999818103E-5</v>
      </c>
      <c r="BS40" s="24"/>
      <c r="BT40" s="30" t="str">
        <f t="shared" si="72"/>
        <v>K</v>
      </c>
      <c r="BU40" s="31">
        <f t="shared" si="73"/>
        <v>2.9999999999999361E-2</v>
      </c>
      <c r="BV40" s="32">
        <f t="shared" si="74"/>
        <v>8.9999999999996159E-4</v>
      </c>
      <c r="BW40" s="24"/>
      <c r="BX40" s="24"/>
      <c r="CB40" s="1"/>
      <c r="CC40" s="1"/>
    </row>
    <row r="41" spans="3:81" ht="12.75" x14ac:dyDescent="0.2">
      <c r="C41" s="29">
        <v>9</v>
      </c>
      <c r="D41" s="30" t="str">
        <f t="shared" si="21"/>
        <v>M</v>
      </c>
      <c r="E41" s="31">
        <f t="shared" si="22"/>
        <v>1.0000000000019327E-2</v>
      </c>
      <c r="F41" s="32">
        <f t="shared" si="23"/>
        <v>1.0000000000038654E-4</v>
      </c>
      <c r="G41" s="1"/>
      <c r="H41" s="30" t="str">
        <f t="shared" si="24"/>
        <v>M</v>
      </c>
      <c r="I41" s="31">
        <f t="shared" si="25"/>
        <v>1.9999999999996021E-2</v>
      </c>
      <c r="J41" s="32">
        <f t="shared" si="26"/>
        <v>3.9999999999984086E-4</v>
      </c>
      <c r="K41" s="1"/>
      <c r="L41" s="30" t="str">
        <f t="shared" si="27"/>
        <v>M</v>
      </c>
      <c r="M41" s="31">
        <f t="shared" si="28"/>
        <v>1.0000000000005116E-2</v>
      </c>
      <c r="N41" s="32">
        <f t="shared" si="29"/>
        <v>1.0000000000010231E-4</v>
      </c>
      <c r="O41" s="1"/>
      <c r="P41" s="30" t="str">
        <f t="shared" si="30"/>
        <v>M</v>
      </c>
      <c r="Q41" s="31">
        <f t="shared" si="31"/>
        <v>9.9999999999909051E-3</v>
      </c>
      <c r="R41" s="32">
        <f t="shared" si="32"/>
        <v>9.9999999999818103E-5</v>
      </c>
      <c r="S41" s="1"/>
      <c r="T41" s="30" t="str">
        <f t="shared" si="33"/>
        <v>M</v>
      </c>
      <c r="U41" s="31">
        <f t="shared" si="34"/>
        <v>0</v>
      </c>
      <c r="V41" s="32">
        <f t="shared" si="35"/>
        <v>0</v>
      </c>
      <c r="W41" s="24"/>
      <c r="X41" s="30" t="str">
        <f t="shared" si="36"/>
        <v>M</v>
      </c>
      <c r="Y41" s="31">
        <f t="shared" si="37"/>
        <v>2.0000000000010232E-2</v>
      </c>
      <c r="Z41" s="32">
        <f t="shared" si="38"/>
        <v>4.0000000000040925E-4</v>
      </c>
      <c r="AA41" s="1"/>
      <c r="AB41" s="30" t="str">
        <f t="shared" si="39"/>
        <v>M</v>
      </c>
      <c r="AC41" s="31">
        <f t="shared" si="40"/>
        <v>1.0000000000005116E-2</v>
      </c>
      <c r="AD41" s="32">
        <f t="shared" si="41"/>
        <v>1.0000000000010231E-4</v>
      </c>
      <c r="AE41" s="24"/>
      <c r="AF41" s="30" t="str">
        <f t="shared" si="42"/>
        <v>M</v>
      </c>
      <c r="AG41" s="31">
        <f t="shared" si="43"/>
        <v>1.9999999999999574E-2</v>
      </c>
      <c r="AH41" s="32">
        <f t="shared" si="44"/>
        <v>3.9999999999998294E-4</v>
      </c>
      <c r="AI41" s="1"/>
      <c r="AJ41" s="30" t="str">
        <f t="shared" si="45"/>
        <v>M</v>
      </c>
      <c r="AK41" s="31">
        <f t="shared" si="46"/>
        <v>0</v>
      </c>
      <c r="AL41" s="32">
        <f t="shared" si="47"/>
        <v>0</v>
      </c>
      <c r="AM41" s="24"/>
      <c r="AN41" s="30" t="str">
        <f t="shared" si="48"/>
        <v>M</v>
      </c>
      <c r="AO41" s="31">
        <f t="shared" si="49"/>
        <v>1.9999999999999574E-2</v>
      </c>
      <c r="AP41" s="32">
        <f t="shared" si="50"/>
        <v>3.9999999999998294E-4</v>
      </c>
      <c r="AQ41" s="1"/>
      <c r="AR41" s="30" t="str">
        <f t="shared" si="51"/>
        <v>M</v>
      </c>
      <c r="AS41" s="31">
        <f t="shared" si="52"/>
        <v>0</v>
      </c>
      <c r="AT41" s="32">
        <f t="shared" si="53"/>
        <v>0</v>
      </c>
      <c r="AU41" s="24"/>
      <c r="AV41" s="30" t="str">
        <f t="shared" si="54"/>
        <v>M</v>
      </c>
      <c r="AW41" s="31">
        <f t="shared" si="55"/>
        <v>9.9999999999997868E-3</v>
      </c>
      <c r="AX41" s="32">
        <f t="shared" si="56"/>
        <v>9.9999999999995736E-5</v>
      </c>
      <c r="AY41" s="1"/>
      <c r="AZ41" s="30" t="str">
        <f t="shared" si="57"/>
        <v>M</v>
      </c>
      <c r="BA41" s="31">
        <f t="shared" si="58"/>
        <v>1.0000000000005116E-2</v>
      </c>
      <c r="BB41" s="32">
        <f t="shared" si="59"/>
        <v>1.0000000000010231E-4</v>
      </c>
      <c r="BC41" s="24"/>
      <c r="BD41" s="30" t="str">
        <f t="shared" si="60"/>
        <v>M</v>
      </c>
      <c r="BE41" s="31">
        <f t="shared" si="61"/>
        <v>9.9999999999997868E-3</v>
      </c>
      <c r="BF41" s="32">
        <f t="shared" si="62"/>
        <v>9.9999999999995736E-5</v>
      </c>
      <c r="BG41" s="1"/>
      <c r="BH41" s="30" t="str">
        <f t="shared" si="63"/>
        <v>M</v>
      </c>
      <c r="BI41" s="31">
        <f t="shared" si="64"/>
        <v>0</v>
      </c>
      <c r="BJ41" s="32">
        <f t="shared" si="65"/>
        <v>0</v>
      </c>
      <c r="BK41" s="24"/>
      <c r="BL41" s="30" t="str">
        <f t="shared" si="66"/>
        <v>M</v>
      </c>
      <c r="BM41" s="31">
        <f t="shared" si="67"/>
        <v>9.9999999999997868E-3</v>
      </c>
      <c r="BN41" s="32">
        <f t="shared" si="68"/>
        <v>9.9999999999995736E-5</v>
      </c>
      <c r="BO41" s="24"/>
      <c r="BP41" s="30" t="str">
        <f t="shared" si="69"/>
        <v>M</v>
      </c>
      <c r="BQ41" s="31">
        <f t="shared" si="70"/>
        <v>9.9999999999909051E-3</v>
      </c>
      <c r="BR41" s="32">
        <f t="shared" si="71"/>
        <v>9.9999999999818103E-5</v>
      </c>
      <c r="BS41" s="24"/>
      <c r="BT41" s="30" t="str">
        <f t="shared" si="72"/>
        <v>M</v>
      </c>
      <c r="BU41" s="31">
        <f t="shared" si="73"/>
        <v>1.9999999999999574E-2</v>
      </c>
      <c r="BV41" s="32">
        <f t="shared" si="74"/>
        <v>3.9999999999998294E-4</v>
      </c>
      <c r="BW41" s="24"/>
      <c r="BX41" s="24"/>
      <c r="CB41" s="1"/>
      <c r="CC41" s="1"/>
    </row>
    <row r="42" spans="3:81" ht="12.75" x14ac:dyDescent="0.2">
      <c r="C42" s="29">
        <v>10</v>
      </c>
      <c r="D42" s="30" t="str">
        <f t="shared" si="21"/>
        <v>K</v>
      </c>
      <c r="E42" s="31">
        <f t="shared" si="22"/>
        <v>9.9999999999909051E-3</v>
      </c>
      <c r="F42" s="32">
        <f t="shared" si="23"/>
        <v>9.9999999999818103E-5</v>
      </c>
      <c r="G42" s="24"/>
      <c r="H42" s="30" t="str">
        <f t="shared" si="24"/>
        <v>K</v>
      </c>
      <c r="I42" s="31">
        <f t="shared" si="25"/>
        <v>0</v>
      </c>
      <c r="J42" s="32">
        <f t="shared" si="26"/>
        <v>0</v>
      </c>
      <c r="K42" s="1"/>
      <c r="L42" s="30" t="str">
        <f t="shared" si="27"/>
        <v>K</v>
      </c>
      <c r="M42" s="31">
        <f t="shared" si="28"/>
        <v>5.9999999999988063E-2</v>
      </c>
      <c r="N42" s="32">
        <f t="shared" si="29"/>
        <v>3.5999999999985675E-3</v>
      </c>
      <c r="O42" s="1"/>
      <c r="P42" s="30" t="str">
        <f t="shared" si="30"/>
        <v>K</v>
      </c>
      <c r="Q42" s="31">
        <f t="shared" si="31"/>
        <v>9.9999999999909051E-3</v>
      </c>
      <c r="R42" s="32">
        <f t="shared" si="32"/>
        <v>9.9999999999818103E-5</v>
      </c>
      <c r="S42" s="1"/>
      <c r="T42" s="30" t="str">
        <f t="shared" si="33"/>
        <v>K</v>
      </c>
      <c r="U42" s="31">
        <f t="shared" si="34"/>
        <v>1.9999999999996021E-2</v>
      </c>
      <c r="V42" s="32">
        <f t="shared" si="35"/>
        <v>3.9999999999984086E-4</v>
      </c>
      <c r="W42" s="24"/>
      <c r="X42" s="30" t="str">
        <f t="shared" si="36"/>
        <v>K</v>
      </c>
      <c r="Y42" s="31">
        <f t="shared" si="37"/>
        <v>1.0000000000005116E-2</v>
      </c>
      <c r="Z42" s="32">
        <f t="shared" si="38"/>
        <v>1.0000000000010231E-4</v>
      </c>
      <c r="AA42" s="1"/>
      <c r="AB42" s="30" t="str">
        <f t="shared" si="39"/>
        <v>K</v>
      </c>
      <c r="AC42" s="31">
        <f t="shared" si="40"/>
        <v>1.0000000000005116E-2</v>
      </c>
      <c r="AD42" s="32">
        <f t="shared" si="41"/>
        <v>1.0000000000010231E-4</v>
      </c>
      <c r="AE42" s="24"/>
      <c r="AF42" s="30" t="str">
        <f t="shared" si="42"/>
        <v>K</v>
      </c>
      <c r="AG42" s="31">
        <f t="shared" si="43"/>
        <v>1.9999999999999574E-2</v>
      </c>
      <c r="AH42" s="32">
        <f t="shared" si="44"/>
        <v>3.9999999999998294E-4</v>
      </c>
      <c r="AI42" s="1"/>
      <c r="AJ42" s="30" t="str">
        <f t="shared" si="45"/>
        <v>K</v>
      </c>
      <c r="AK42" s="31">
        <f t="shared" si="46"/>
        <v>1.0000000000005116E-2</v>
      </c>
      <c r="AL42" s="32">
        <f t="shared" si="47"/>
        <v>1.0000000000010231E-4</v>
      </c>
      <c r="AM42" s="24"/>
      <c r="AN42" s="30" t="str">
        <f t="shared" si="48"/>
        <v>K</v>
      </c>
      <c r="AO42" s="31">
        <f t="shared" si="49"/>
        <v>1.9999999999999574E-2</v>
      </c>
      <c r="AP42" s="32">
        <f t="shared" si="50"/>
        <v>3.9999999999998294E-4</v>
      </c>
      <c r="AQ42" s="1"/>
      <c r="AR42" s="30" t="str">
        <f t="shared" si="51"/>
        <v>K</v>
      </c>
      <c r="AS42" s="31">
        <f t="shared" si="52"/>
        <v>2.9999999999986926E-2</v>
      </c>
      <c r="AT42" s="32">
        <f t="shared" si="53"/>
        <v>8.9999999999921556E-4</v>
      </c>
      <c r="AU42" s="24"/>
      <c r="AV42" s="30" t="str">
        <f t="shared" si="54"/>
        <v>K</v>
      </c>
      <c r="AW42" s="31">
        <f t="shared" si="55"/>
        <v>9.9999999999997868E-3</v>
      </c>
      <c r="AX42" s="32">
        <f t="shared" si="56"/>
        <v>9.9999999999995736E-5</v>
      </c>
      <c r="AY42" s="1"/>
      <c r="AZ42" s="30" t="str">
        <f t="shared" si="57"/>
        <v>K</v>
      </c>
      <c r="BA42" s="31">
        <f t="shared" si="58"/>
        <v>1.9999999999996021E-2</v>
      </c>
      <c r="BB42" s="32">
        <f t="shared" si="59"/>
        <v>3.9999999999984086E-4</v>
      </c>
      <c r="BC42" s="24"/>
      <c r="BD42" s="30" t="str">
        <f t="shared" si="60"/>
        <v>K</v>
      </c>
      <c r="BE42" s="31">
        <f t="shared" si="61"/>
        <v>2.9999999999999361E-2</v>
      </c>
      <c r="BF42" s="32">
        <f t="shared" si="62"/>
        <v>8.9999999999996159E-4</v>
      </c>
      <c r="BG42" s="1"/>
      <c r="BH42" s="30" t="str">
        <f t="shared" si="63"/>
        <v>K</v>
      </c>
      <c r="BI42" s="31">
        <f t="shared" si="64"/>
        <v>9.9999999999909051E-3</v>
      </c>
      <c r="BJ42" s="32">
        <f t="shared" si="65"/>
        <v>9.9999999999818103E-5</v>
      </c>
      <c r="BK42" s="24"/>
      <c r="BL42" s="30" t="str">
        <f t="shared" si="66"/>
        <v>K</v>
      </c>
      <c r="BM42" s="31">
        <f t="shared" si="67"/>
        <v>1.9999999999999574E-2</v>
      </c>
      <c r="BN42" s="32">
        <f t="shared" si="68"/>
        <v>3.9999999999998294E-4</v>
      </c>
      <c r="BO42" s="24"/>
      <c r="BP42" s="30" t="str">
        <f t="shared" si="69"/>
        <v>K</v>
      </c>
      <c r="BQ42" s="31">
        <f t="shared" si="70"/>
        <v>2.0000000000010232E-2</v>
      </c>
      <c r="BR42" s="32">
        <f t="shared" si="71"/>
        <v>4.0000000000040925E-4</v>
      </c>
      <c r="BS42" s="24"/>
      <c r="BT42" s="30" t="str">
        <f t="shared" si="72"/>
        <v>K</v>
      </c>
      <c r="BU42" s="31">
        <f t="shared" si="73"/>
        <v>1.9999999999999574E-2</v>
      </c>
      <c r="BV42" s="32">
        <f t="shared" si="74"/>
        <v>3.9999999999998294E-4</v>
      </c>
      <c r="BW42" s="24"/>
      <c r="BX42" s="24"/>
      <c r="CB42" s="1"/>
      <c r="CC42" s="1"/>
    </row>
    <row r="43" spans="3:81" ht="12.75" x14ac:dyDescent="0.2">
      <c r="C43" s="29">
        <v>11</v>
      </c>
      <c r="D43" s="30" t="str">
        <f t="shared" si="21"/>
        <v>M</v>
      </c>
      <c r="E43" s="31">
        <f t="shared" si="22"/>
        <v>0</v>
      </c>
      <c r="F43" s="32">
        <f t="shared" si="23"/>
        <v>0</v>
      </c>
      <c r="G43" s="24"/>
      <c r="H43" s="30" t="str">
        <f t="shared" si="24"/>
        <v>M</v>
      </c>
      <c r="I43" s="31">
        <f t="shared" si="25"/>
        <v>3.0000000000001137E-2</v>
      </c>
      <c r="J43" s="32">
        <f t="shared" si="26"/>
        <v>9.0000000000006817E-4</v>
      </c>
      <c r="K43" s="1"/>
      <c r="L43" s="30" t="str">
        <f t="shared" si="27"/>
        <v>M</v>
      </c>
      <c r="M43" s="31">
        <f t="shared" si="28"/>
        <v>1.0000000000005116E-2</v>
      </c>
      <c r="N43" s="32">
        <f t="shared" si="29"/>
        <v>1.0000000000010231E-4</v>
      </c>
      <c r="O43" s="1"/>
      <c r="P43" s="30" t="str">
        <f t="shared" si="30"/>
        <v>M</v>
      </c>
      <c r="Q43" s="31">
        <f t="shared" si="31"/>
        <v>9.9999999999909051E-3</v>
      </c>
      <c r="R43" s="32">
        <f t="shared" si="32"/>
        <v>9.9999999999818103E-5</v>
      </c>
      <c r="S43" s="1"/>
      <c r="T43" s="30" t="str">
        <f t="shared" si="33"/>
        <v>M</v>
      </c>
      <c r="U43" s="31">
        <f t="shared" si="34"/>
        <v>9.9999999999980105E-3</v>
      </c>
      <c r="V43" s="32">
        <f t="shared" si="35"/>
        <v>9.9999999999960215E-5</v>
      </c>
      <c r="W43" s="24"/>
      <c r="X43" s="30" t="str">
        <f t="shared" si="36"/>
        <v>M</v>
      </c>
      <c r="Y43" s="31">
        <f t="shared" si="37"/>
        <v>0</v>
      </c>
      <c r="Z43" s="32">
        <f t="shared" si="38"/>
        <v>0</v>
      </c>
      <c r="AA43" s="1"/>
      <c r="AB43" s="30" t="str">
        <f t="shared" si="39"/>
        <v>M</v>
      </c>
      <c r="AC43" s="31">
        <f t="shared" si="40"/>
        <v>1.0000000000005116E-2</v>
      </c>
      <c r="AD43" s="32">
        <f t="shared" si="41"/>
        <v>1.0000000000010231E-4</v>
      </c>
      <c r="AE43" s="24"/>
      <c r="AF43" s="30" t="str">
        <f t="shared" si="42"/>
        <v>M</v>
      </c>
      <c r="AG43" s="31">
        <f t="shared" si="43"/>
        <v>9.9999999999997868E-3</v>
      </c>
      <c r="AH43" s="32">
        <f t="shared" si="44"/>
        <v>9.9999999999995736E-5</v>
      </c>
      <c r="AI43" s="1"/>
      <c r="AJ43" s="30" t="str">
        <f t="shared" si="45"/>
        <v>M</v>
      </c>
      <c r="AK43" s="31">
        <f t="shared" si="46"/>
        <v>1.0000000000005116E-2</v>
      </c>
      <c r="AL43" s="32">
        <f t="shared" si="47"/>
        <v>1.0000000000010231E-4</v>
      </c>
      <c r="AM43" s="24"/>
      <c r="AN43" s="30" t="str">
        <f t="shared" si="48"/>
        <v>M</v>
      </c>
      <c r="AO43" s="31">
        <f t="shared" si="49"/>
        <v>0</v>
      </c>
      <c r="AP43" s="32">
        <f t="shared" si="50"/>
        <v>0</v>
      </c>
      <c r="AQ43" s="1"/>
      <c r="AR43" s="30" t="str">
        <f t="shared" si="51"/>
        <v>M</v>
      </c>
      <c r="AS43" s="31">
        <f t="shared" si="52"/>
        <v>1.0000000000005116E-2</v>
      </c>
      <c r="AT43" s="32">
        <f t="shared" si="53"/>
        <v>1.0000000000010231E-4</v>
      </c>
      <c r="AU43" s="24"/>
      <c r="AV43" s="30" t="str">
        <f t="shared" si="54"/>
        <v>M</v>
      </c>
      <c r="AW43" s="31">
        <f t="shared" si="55"/>
        <v>9.9999999999997868E-3</v>
      </c>
      <c r="AX43" s="32">
        <f t="shared" si="56"/>
        <v>9.9999999999995736E-5</v>
      </c>
      <c r="AY43" s="1"/>
      <c r="AZ43" s="30" t="str">
        <f t="shared" si="57"/>
        <v>M</v>
      </c>
      <c r="BA43" s="31">
        <f t="shared" si="58"/>
        <v>2.9999999999986926E-2</v>
      </c>
      <c r="BB43" s="32">
        <f t="shared" si="59"/>
        <v>8.9999999999921556E-4</v>
      </c>
      <c r="BC43" s="24"/>
      <c r="BD43" s="30" t="str">
        <f t="shared" si="60"/>
        <v>M</v>
      </c>
      <c r="BE43" s="31">
        <f t="shared" si="61"/>
        <v>1.0000000000001563E-2</v>
      </c>
      <c r="BF43" s="32">
        <f t="shared" si="62"/>
        <v>1.0000000000003127E-4</v>
      </c>
      <c r="BG43" s="1"/>
      <c r="BH43" s="30" t="str">
        <f t="shared" si="63"/>
        <v>M</v>
      </c>
      <c r="BI43" s="31">
        <f t="shared" si="64"/>
        <v>0</v>
      </c>
      <c r="BJ43" s="32">
        <f t="shared" si="65"/>
        <v>0</v>
      </c>
      <c r="BK43" s="24"/>
      <c r="BL43" s="30" t="str">
        <f t="shared" si="66"/>
        <v>M</v>
      </c>
      <c r="BM43" s="31">
        <f t="shared" si="67"/>
        <v>0</v>
      </c>
      <c r="BN43" s="32">
        <f t="shared" si="68"/>
        <v>0</v>
      </c>
      <c r="BO43" s="24"/>
      <c r="BP43" s="30" t="str">
        <f t="shared" si="69"/>
        <v>M</v>
      </c>
      <c r="BQ43" s="31">
        <f t="shared" si="70"/>
        <v>9.9999999999909051E-3</v>
      </c>
      <c r="BR43" s="32">
        <f t="shared" si="71"/>
        <v>9.9999999999818103E-5</v>
      </c>
      <c r="BS43" s="24"/>
      <c r="BT43" s="30" t="str">
        <f t="shared" si="72"/>
        <v>M</v>
      </c>
      <c r="BU43" s="31">
        <f t="shared" si="73"/>
        <v>1.0000000000001563E-2</v>
      </c>
      <c r="BV43" s="32">
        <f t="shared" si="74"/>
        <v>1.0000000000003127E-4</v>
      </c>
      <c r="BW43" s="24"/>
      <c r="BX43" s="24"/>
      <c r="CB43" s="1"/>
      <c r="CC43" s="1"/>
    </row>
    <row r="44" spans="3:81" ht="12.75" x14ac:dyDescent="0.2">
      <c r="C44" s="29">
        <v>12</v>
      </c>
      <c r="D44" s="30" t="str">
        <f t="shared" si="21"/>
        <v>M</v>
      </c>
      <c r="E44" s="31">
        <f t="shared" si="22"/>
        <v>0</v>
      </c>
      <c r="F44" s="32">
        <f t="shared" si="23"/>
        <v>0</v>
      </c>
      <c r="G44" s="24"/>
      <c r="H44" s="30" t="str">
        <f t="shared" si="24"/>
        <v>M</v>
      </c>
      <c r="I44" s="31">
        <f t="shared" si="25"/>
        <v>1.9999999999996021E-2</v>
      </c>
      <c r="J44" s="32">
        <f t="shared" si="26"/>
        <v>3.9999999999984086E-4</v>
      </c>
      <c r="K44" s="1"/>
      <c r="L44" s="30" t="str">
        <f t="shared" si="27"/>
        <v>M</v>
      </c>
      <c r="M44" s="31">
        <f t="shared" si="28"/>
        <v>9.9999999999909051E-3</v>
      </c>
      <c r="N44" s="32">
        <f t="shared" si="29"/>
        <v>9.9999999999818103E-5</v>
      </c>
      <c r="O44" s="1"/>
      <c r="P44" s="30" t="str">
        <f t="shared" si="30"/>
        <v>M</v>
      </c>
      <c r="Q44" s="31">
        <f t="shared" si="31"/>
        <v>9.9999999999909051E-3</v>
      </c>
      <c r="R44" s="32">
        <f t="shared" si="32"/>
        <v>9.9999999999818103E-5</v>
      </c>
      <c r="S44" s="1"/>
      <c r="T44" s="30" t="str">
        <f t="shared" si="33"/>
        <v>M</v>
      </c>
      <c r="U44" s="31">
        <f t="shared" si="34"/>
        <v>0</v>
      </c>
      <c r="V44" s="32">
        <f t="shared" si="35"/>
        <v>0</v>
      </c>
      <c r="W44" s="24"/>
      <c r="X44" s="30" t="str">
        <f t="shared" si="36"/>
        <v>M</v>
      </c>
      <c r="Y44" s="31">
        <f t="shared" si="37"/>
        <v>1.0000000000005116E-2</v>
      </c>
      <c r="Z44" s="32">
        <f t="shared" si="38"/>
        <v>1.0000000000010231E-4</v>
      </c>
      <c r="AA44" s="1"/>
      <c r="AB44" s="30" t="str">
        <f t="shared" si="39"/>
        <v>M</v>
      </c>
      <c r="AC44" s="31">
        <f t="shared" si="40"/>
        <v>2.0000000000010232E-2</v>
      </c>
      <c r="AD44" s="32">
        <f t="shared" si="41"/>
        <v>4.0000000000040925E-4</v>
      </c>
      <c r="AE44" s="24"/>
      <c r="AF44" s="30" t="str">
        <f t="shared" si="42"/>
        <v>M</v>
      </c>
      <c r="AG44" s="31">
        <f t="shared" si="43"/>
        <v>0</v>
      </c>
      <c r="AH44" s="32">
        <f t="shared" si="44"/>
        <v>0</v>
      </c>
      <c r="AI44" s="1"/>
      <c r="AJ44" s="30" t="str">
        <f t="shared" si="45"/>
        <v>M</v>
      </c>
      <c r="AK44" s="31">
        <f t="shared" si="46"/>
        <v>0</v>
      </c>
      <c r="AL44" s="32">
        <f t="shared" si="47"/>
        <v>0</v>
      </c>
      <c r="AM44" s="24"/>
      <c r="AN44" s="30" t="str">
        <f t="shared" si="48"/>
        <v>M</v>
      </c>
      <c r="AO44" s="31">
        <f t="shared" si="49"/>
        <v>1.9999999999999574E-2</v>
      </c>
      <c r="AP44" s="32">
        <f t="shared" si="50"/>
        <v>3.9999999999998294E-4</v>
      </c>
      <c r="AQ44" s="1"/>
      <c r="AR44" s="30" t="str">
        <f t="shared" si="51"/>
        <v>M</v>
      </c>
      <c r="AS44" s="31">
        <f t="shared" si="52"/>
        <v>3.0000000000001137E-2</v>
      </c>
      <c r="AT44" s="32">
        <f t="shared" si="53"/>
        <v>9.0000000000006817E-4</v>
      </c>
      <c r="AU44" s="24"/>
      <c r="AV44" s="30" t="str">
        <f t="shared" si="54"/>
        <v>M</v>
      </c>
      <c r="AW44" s="31">
        <f t="shared" si="55"/>
        <v>9.9999999999997868E-3</v>
      </c>
      <c r="AX44" s="32">
        <f t="shared" si="56"/>
        <v>9.9999999999995736E-5</v>
      </c>
      <c r="AY44" s="1"/>
      <c r="AZ44" s="30" t="str">
        <f t="shared" si="57"/>
        <v>M</v>
      </c>
      <c r="BA44" s="31">
        <f t="shared" si="58"/>
        <v>0</v>
      </c>
      <c r="BB44" s="32">
        <f t="shared" si="59"/>
        <v>0</v>
      </c>
      <c r="BC44" s="24"/>
      <c r="BD44" s="30" t="str">
        <f t="shared" si="60"/>
        <v>M</v>
      </c>
      <c r="BE44" s="31">
        <f t="shared" si="61"/>
        <v>1.9999999999999574E-2</v>
      </c>
      <c r="BF44" s="32">
        <f t="shared" si="62"/>
        <v>3.9999999999998294E-4</v>
      </c>
      <c r="BG44" s="1"/>
      <c r="BH44" s="30" t="str">
        <f t="shared" si="63"/>
        <v>M</v>
      </c>
      <c r="BI44" s="31">
        <f t="shared" si="64"/>
        <v>9.9999999999909051E-3</v>
      </c>
      <c r="BJ44" s="32">
        <f t="shared" si="65"/>
        <v>9.9999999999818103E-5</v>
      </c>
      <c r="BK44" s="24"/>
      <c r="BL44" s="30" t="str">
        <f t="shared" si="66"/>
        <v>M</v>
      </c>
      <c r="BM44" s="31">
        <f t="shared" si="67"/>
        <v>9.9999999999997868E-3</v>
      </c>
      <c r="BN44" s="32">
        <f t="shared" si="68"/>
        <v>9.9999999999995736E-5</v>
      </c>
      <c r="BO44" s="24"/>
      <c r="BP44" s="30" t="str">
        <f t="shared" si="69"/>
        <v>M</v>
      </c>
      <c r="BQ44" s="31">
        <f t="shared" si="70"/>
        <v>0</v>
      </c>
      <c r="BR44" s="32">
        <f t="shared" si="71"/>
        <v>0</v>
      </c>
      <c r="BS44" s="24"/>
      <c r="BT44" s="30" t="str">
        <f t="shared" si="72"/>
        <v>M</v>
      </c>
      <c r="BU44" s="31">
        <f t="shared" si="73"/>
        <v>0</v>
      </c>
      <c r="BV44" s="32">
        <f t="shared" si="74"/>
        <v>0</v>
      </c>
      <c r="BW44" s="24"/>
      <c r="BX44" s="24"/>
      <c r="CB44" s="1"/>
      <c r="CC44" s="1"/>
    </row>
    <row r="45" spans="3:81" ht="12.75" x14ac:dyDescent="0.2">
      <c r="C45" s="29">
        <v>13</v>
      </c>
      <c r="D45" s="30" t="str">
        <f t="shared" si="21"/>
        <v>M</v>
      </c>
      <c r="E45" s="31">
        <f t="shared" si="22"/>
        <v>9.9999999999909051E-3</v>
      </c>
      <c r="F45" s="32">
        <f t="shared" si="23"/>
        <v>9.9999999999818103E-5</v>
      </c>
      <c r="G45" s="24"/>
      <c r="H45" s="30" t="str">
        <f t="shared" si="24"/>
        <v>M</v>
      </c>
      <c r="I45" s="31">
        <f t="shared" si="25"/>
        <v>2.0000000000003126E-2</v>
      </c>
      <c r="J45" s="32">
        <f t="shared" si="26"/>
        <v>4.0000000000012508E-4</v>
      </c>
      <c r="K45" s="1"/>
      <c r="L45" s="30" t="str">
        <f t="shared" si="27"/>
        <v>M</v>
      </c>
      <c r="M45" s="31">
        <f t="shared" si="28"/>
        <v>3.0000000000001137E-2</v>
      </c>
      <c r="N45" s="32">
        <f t="shared" si="29"/>
        <v>9.0000000000006817E-4</v>
      </c>
      <c r="O45" s="1"/>
      <c r="P45" s="30" t="str">
        <f t="shared" si="30"/>
        <v>M</v>
      </c>
      <c r="Q45" s="31">
        <f t="shared" si="31"/>
        <v>1.999999999998181E-2</v>
      </c>
      <c r="R45" s="32">
        <f t="shared" si="32"/>
        <v>3.9999999999927241E-4</v>
      </c>
      <c r="S45" s="1"/>
      <c r="T45" s="30" t="str">
        <f t="shared" si="33"/>
        <v>M</v>
      </c>
      <c r="U45" s="31">
        <f t="shared" si="34"/>
        <v>9.9999999999980105E-3</v>
      </c>
      <c r="V45" s="32">
        <f t="shared" si="35"/>
        <v>9.9999999999960215E-5</v>
      </c>
      <c r="W45" s="24"/>
      <c r="X45" s="30" t="str">
        <f t="shared" si="36"/>
        <v>M</v>
      </c>
      <c r="Y45" s="31">
        <f t="shared" si="37"/>
        <v>9.9999999999909051E-3</v>
      </c>
      <c r="Z45" s="32">
        <f t="shared" si="38"/>
        <v>9.9999999999818103E-5</v>
      </c>
      <c r="AA45" s="1"/>
      <c r="AB45" s="30" t="str">
        <f t="shared" si="39"/>
        <v>M</v>
      </c>
      <c r="AC45" s="31">
        <f t="shared" si="40"/>
        <v>1.0000000000005116E-2</v>
      </c>
      <c r="AD45" s="32">
        <f t="shared" si="41"/>
        <v>1.0000000000010231E-4</v>
      </c>
      <c r="AE45" s="24"/>
      <c r="AF45" s="30" t="str">
        <f t="shared" si="42"/>
        <v>M</v>
      </c>
      <c r="AG45" s="31">
        <f t="shared" si="43"/>
        <v>2.9999999999999361E-2</v>
      </c>
      <c r="AH45" s="32">
        <f t="shared" si="44"/>
        <v>8.9999999999996159E-4</v>
      </c>
      <c r="AI45" s="1"/>
      <c r="AJ45" s="30" t="str">
        <f t="shared" si="45"/>
        <v>M</v>
      </c>
      <c r="AK45" s="31">
        <f t="shared" si="46"/>
        <v>9.9999999999909051E-3</v>
      </c>
      <c r="AL45" s="32">
        <f t="shared" si="47"/>
        <v>9.9999999999818103E-5</v>
      </c>
      <c r="AM45" s="24"/>
      <c r="AN45" s="30" t="str">
        <f t="shared" si="48"/>
        <v>M</v>
      </c>
      <c r="AO45" s="31">
        <f t="shared" si="49"/>
        <v>1.9999999999999574E-2</v>
      </c>
      <c r="AP45" s="32">
        <f t="shared" si="50"/>
        <v>3.9999999999998294E-4</v>
      </c>
      <c r="AQ45" s="1"/>
      <c r="AR45" s="30" t="str">
        <f t="shared" si="51"/>
        <v>M</v>
      </c>
      <c r="AS45" s="31">
        <f t="shared" si="52"/>
        <v>1.9999999999996021E-2</v>
      </c>
      <c r="AT45" s="32">
        <f t="shared" si="53"/>
        <v>3.9999999999984086E-4</v>
      </c>
      <c r="AU45" s="24"/>
      <c r="AV45" s="30" t="str">
        <f t="shared" si="54"/>
        <v>M</v>
      </c>
      <c r="AW45" s="31">
        <f t="shared" si="55"/>
        <v>4.0000000000000036E-2</v>
      </c>
      <c r="AX45" s="32">
        <f t="shared" si="56"/>
        <v>1.6000000000000029E-3</v>
      </c>
      <c r="AY45" s="1"/>
      <c r="AZ45" s="30" t="str">
        <f t="shared" si="57"/>
        <v>M</v>
      </c>
      <c r="BA45" s="31">
        <f t="shared" si="58"/>
        <v>1.0000000000005116E-2</v>
      </c>
      <c r="BB45" s="32">
        <f t="shared" si="59"/>
        <v>1.0000000000010231E-4</v>
      </c>
      <c r="BC45" s="24"/>
      <c r="BD45" s="30" t="str">
        <f t="shared" si="60"/>
        <v>M</v>
      </c>
      <c r="BE45" s="31">
        <f t="shared" si="61"/>
        <v>9.9999999999997868E-3</v>
      </c>
      <c r="BF45" s="32">
        <f t="shared" si="62"/>
        <v>9.9999999999995736E-5</v>
      </c>
      <c r="BG45" s="1"/>
      <c r="BH45" s="30" t="str">
        <f t="shared" si="63"/>
        <v>M</v>
      </c>
      <c r="BI45" s="31">
        <f t="shared" si="64"/>
        <v>0</v>
      </c>
      <c r="BJ45" s="32">
        <f t="shared" si="65"/>
        <v>0</v>
      </c>
      <c r="BK45" s="24"/>
      <c r="BL45" s="30" t="str">
        <f t="shared" si="66"/>
        <v>M</v>
      </c>
      <c r="BM45" s="31">
        <f t="shared" si="67"/>
        <v>1.9999999999999574E-2</v>
      </c>
      <c r="BN45" s="32">
        <f t="shared" si="68"/>
        <v>3.9999999999998294E-4</v>
      </c>
      <c r="BO45" s="24"/>
      <c r="BP45" s="30" t="str">
        <f t="shared" si="69"/>
        <v>M</v>
      </c>
      <c r="BQ45" s="31">
        <f t="shared" si="70"/>
        <v>1.999999999998181E-2</v>
      </c>
      <c r="BR45" s="32">
        <f t="shared" si="71"/>
        <v>3.9999999999927241E-4</v>
      </c>
      <c r="BS45" s="24"/>
      <c r="BT45" s="30" t="str">
        <f t="shared" si="72"/>
        <v>M</v>
      </c>
      <c r="BU45" s="31">
        <f t="shared" si="73"/>
        <v>3.0000000000000249E-2</v>
      </c>
      <c r="BV45" s="32">
        <f t="shared" si="74"/>
        <v>9.0000000000001494E-4</v>
      </c>
      <c r="BW45" s="24"/>
      <c r="BX45" s="24"/>
      <c r="CB45" s="1"/>
      <c r="CC45" s="1"/>
    </row>
    <row r="46" spans="3:81" ht="12.75" x14ac:dyDescent="0.2">
      <c r="C46" s="29">
        <v>14</v>
      </c>
      <c r="D46" s="30" t="str">
        <f t="shared" si="21"/>
        <v>M</v>
      </c>
      <c r="E46" s="31">
        <f t="shared" si="22"/>
        <v>9.9999999999909051E-3</v>
      </c>
      <c r="F46" s="32">
        <f t="shared" si="23"/>
        <v>9.9999999999818103E-5</v>
      </c>
      <c r="G46" s="24"/>
      <c r="H46" s="30" t="str">
        <f t="shared" si="24"/>
        <v>M</v>
      </c>
      <c r="I46" s="31">
        <f t="shared" si="25"/>
        <v>9.9999999999980105E-3</v>
      </c>
      <c r="J46" s="32">
        <f t="shared" si="26"/>
        <v>9.9999999999960215E-5</v>
      </c>
      <c r="K46" s="1"/>
      <c r="L46" s="30" t="str">
        <f t="shared" si="27"/>
        <v>M</v>
      </c>
      <c r="M46" s="31">
        <f t="shared" si="28"/>
        <v>3.0000000000001137E-2</v>
      </c>
      <c r="N46" s="32">
        <f t="shared" si="29"/>
        <v>9.0000000000006817E-4</v>
      </c>
      <c r="O46" s="1"/>
      <c r="P46" s="30" t="str">
        <f t="shared" si="30"/>
        <v>M</v>
      </c>
      <c r="Q46" s="31">
        <f t="shared" si="31"/>
        <v>0</v>
      </c>
      <c r="R46" s="32">
        <f t="shared" si="32"/>
        <v>0</v>
      </c>
      <c r="S46" s="1"/>
      <c r="T46" s="30" t="str">
        <f t="shared" si="33"/>
        <v>M</v>
      </c>
      <c r="U46" s="31">
        <f t="shared" si="34"/>
        <v>1.0000000000005116E-2</v>
      </c>
      <c r="V46" s="32">
        <f t="shared" si="35"/>
        <v>1.0000000000010231E-4</v>
      </c>
      <c r="W46" s="24"/>
      <c r="X46" s="30" t="str">
        <f t="shared" si="36"/>
        <v>M</v>
      </c>
      <c r="Y46" s="31">
        <f t="shared" si="37"/>
        <v>1.0000000000005116E-2</v>
      </c>
      <c r="Z46" s="32">
        <f t="shared" si="38"/>
        <v>1.0000000000010231E-4</v>
      </c>
      <c r="AA46" s="1"/>
      <c r="AB46" s="30" t="str">
        <f t="shared" si="39"/>
        <v>M</v>
      </c>
      <c r="AC46" s="31">
        <f t="shared" si="40"/>
        <v>0</v>
      </c>
      <c r="AD46" s="32">
        <f t="shared" si="41"/>
        <v>0</v>
      </c>
      <c r="AE46" s="24"/>
      <c r="AF46" s="30" t="str">
        <f t="shared" si="42"/>
        <v>M</v>
      </c>
      <c r="AG46" s="31">
        <f t="shared" si="43"/>
        <v>1.9999999999999574E-2</v>
      </c>
      <c r="AH46" s="32">
        <f t="shared" si="44"/>
        <v>3.9999999999998294E-4</v>
      </c>
      <c r="AI46" s="1"/>
      <c r="AJ46" s="30" t="str">
        <f t="shared" si="45"/>
        <v>M</v>
      </c>
      <c r="AK46" s="31">
        <f t="shared" si="46"/>
        <v>9.9999999999909051E-3</v>
      </c>
      <c r="AL46" s="32">
        <f t="shared" si="47"/>
        <v>9.9999999999818103E-5</v>
      </c>
      <c r="AM46" s="24"/>
      <c r="AN46" s="30" t="str">
        <f t="shared" si="48"/>
        <v>M</v>
      </c>
      <c r="AO46" s="31">
        <f t="shared" si="49"/>
        <v>2.000000000000135E-2</v>
      </c>
      <c r="AP46" s="32">
        <f t="shared" si="50"/>
        <v>4.0000000000005401E-4</v>
      </c>
      <c r="AQ46" s="1"/>
      <c r="AR46" s="30" t="str">
        <f t="shared" si="51"/>
        <v>M</v>
      </c>
      <c r="AS46" s="31">
        <f t="shared" si="52"/>
        <v>3.0000000000001137E-2</v>
      </c>
      <c r="AT46" s="32">
        <f t="shared" si="53"/>
        <v>9.0000000000006817E-4</v>
      </c>
      <c r="AU46" s="24"/>
      <c r="AV46" s="30" t="str">
        <f t="shared" si="54"/>
        <v>M</v>
      </c>
      <c r="AW46" s="31">
        <f t="shared" si="55"/>
        <v>2.9999999999999361E-2</v>
      </c>
      <c r="AX46" s="32">
        <f t="shared" si="56"/>
        <v>8.9999999999996159E-4</v>
      </c>
      <c r="AY46" s="1"/>
      <c r="AZ46" s="30" t="str">
        <f t="shared" si="57"/>
        <v>M</v>
      </c>
      <c r="BA46" s="31">
        <f t="shared" si="58"/>
        <v>1.0000000000005116E-2</v>
      </c>
      <c r="BB46" s="32">
        <f t="shared" si="59"/>
        <v>1.0000000000010231E-4</v>
      </c>
      <c r="BC46" s="24"/>
      <c r="BD46" s="30" t="str">
        <f t="shared" si="60"/>
        <v>M</v>
      </c>
      <c r="BE46" s="31">
        <f t="shared" si="61"/>
        <v>1.9999999999999574E-2</v>
      </c>
      <c r="BF46" s="32">
        <f t="shared" si="62"/>
        <v>3.9999999999998294E-4</v>
      </c>
      <c r="BG46" s="1"/>
      <c r="BH46" s="30" t="str">
        <f t="shared" si="63"/>
        <v>M</v>
      </c>
      <c r="BI46" s="31">
        <f t="shared" si="64"/>
        <v>1.999999999998181E-2</v>
      </c>
      <c r="BJ46" s="32">
        <f t="shared" si="65"/>
        <v>3.9999999999927241E-4</v>
      </c>
      <c r="BK46" s="24"/>
      <c r="BL46" s="30" t="str">
        <f t="shared" si="66"/>
        <v>M</v>
      </c>
      <c r="BM46" s="31">
        <f t="shared" si="67"/>
        <v>1.9999999999999574E-2</v>
      </c>
      <c r="BN46" s="32">
        <f t="shared" si="68"/>
        <v>3.9999999999998294E-4</v>
      </c>
      <c r="BO46" s="24"/>
      <c r="BP46" s="30" t="str">
        <f t="shared" si="69"/>
        <v>M</v>
      </c>
      <c r="BQ46" s="31">
        <f t="shared" si="70"/>
        <v>0</v>
      </c>
      <c r="BR46" s="32">
        <f t="shared" si="71"/>
        <v>0</v>
      </c>
      <c r="BS46" s="24"/>
      <c r="BT46" s="30" t="str">
        <f t="shared" si="72"/>
        <v>M</v>
      </c>
      <c r="BU46" s="31">
        <f t="shared" si="73"/>
        <v>9.9999999999997868E-3</v>
      </c>
      <c r="BV46" s="32">
        <f t="shared" si="74"/>
        <v>9.9999999999995736E-5</v>
      </c>
      <c r="BW46" s="24"/>
      <c r="BX46" s="24"/>
      <c r="CB46" s="1"/>
      <c r="CC46" s="1"/>
    </row>
    <row r="47" spans="3:81" ht="12.75" x14ac:dyDescent="0.2">
      <c r="C47" s="29">
        <v>15</v>
      </c>
      <c r="D47" s="30" t="str">
        <f t="shared" si="21"/>
        <v>K</v>
      </c>
      <c r="E47" s="31">
        <f t="shared" si="22"/>
        <v>9.9999999999909051E-3</v>
      </c>
      <c r="F47" s="32">
        <f t="shared" si="23"/>
        <v>9.9999999999818103E-5</v>
      </c>
      <c r="G47" s="24"/>
      <c r="H47" s="30" t="str">
        <f t="shared" si="24"/>
        <v>K</v>
      </c>
      <c r="I47" s="31">
        <f t="shared" si="25"/>
        <v>9.9999999999980105E-3</v>
      </c>
      <c r="J47" s="32">
        <f t="shared" si="26"/>
        <v>9.9999999999960215E-5</v>
      </c>
      <c r="K47" s="1"/>
      <c r="L47" s="30" t="str">
        <f t="shared" si="27"/>
        <v>K</v>
      </c>
      <c r="M47" s="31">
        <f t="shared" si="28"/>
        <v>3.0000000000001137E-2</v>
      </c>
      <c r="N47" s="32">
        <f t="shared" si="29"/>
        <v>9.0000000000006817E-4</v>
      </c>
      <c r="O47" s="1"/>
      <c r="P47" s="30" t="str">
        <f t="shared" si="30"/>
        <v>K</v>
      </c>
      <c r="Q47" s="31">
        <f t="shared" si="31"/>
        <v>2.0000000000010232E-2</v>
      </c>
      <c r="R47" s="32">
        <f t="shared" si="32"/>
        <v>4.0000000000040925E-4</v>
      </c>
      <c r="S47" s="1"/>
      <c r="T47" s="30" t="str">
        <f t="shared" si="33"/>
        <v>K</v>
      </c>
      <c r="U47" s="31">
        <f t="shared" si="34"/>
        <v>2.0000000000003126E-2</v>
      </c>
      <c r="V47" s="32">
        <f t="shared" si="35"/>
        <v>4.0000000000012508E-4</v>
      </c>
      <c r="W47" s="24"/>
      <c r="X47" s="30" t="str">
        <f t="shared" si="36"/>
        <v>K</v>
      </c>
      <c r="Y47" s="31">
        <f t="shared" si="37"/>
        <v>4.0000000000006253E-2</v>
      </c>
      <c r="Z47" s="32">
        <f t="shared" si="38"/>
        <v>1.6000000000005003E-3</v>
      </c>
      <c r="AA47" s="1"/>
      <c r="AB47" s="30" t="str">
        <f t="shared" si="39"/>
        <v>K</v>
      </c>
      <c r="AC47" s="31">
        <f t="shared" si="40"/>
        <v>1.9999999999996021E-2</v>
      </c>
      <c r="AD47" s="32">
        <f t="shared" si="41"/>
        <v>3.9999999999984086E-4</v>
      </c>
      <c r="AE47" s="24"/>
      <c r="AF47" s="30" t="str">
        <f t="shared" si="42"/>
        <v>K</v>
      </c>
      <c r="AG47" s="31">
        <f t="shared" si="43"/>
        <v>1.9999999999999574E-2</v>
      </c>
      <c r="AH47" s="32">
        <f t="shared" si="44"/>
        <v>3.9999999999998294E-4</v>
      </c>
      <c r="AI47" s="1"/>
      <c r="AJ47" s="30" t="str">
        <f t="shared" si="45"/>
        <v>K</v>
      </c>
      <c r="AK47" s="31">
        <f t="shared" si="46"/>
        <v>9.9999999999909051E-3</v>
      </c>
      <c r="AL47" s="32">
        <f t="shared" si="47"/>
        <v>9.9999999999818103E-5</v>
      </c>
      <c r="AM47" s="24"/>
      <c r="AN47" s="30" t="str">
        <f t="shared" si="48"/>
        <v>K</v>
      </c>
      <c r="AO47" s="31">
        <f t="shared" si="49"/>
        <v>9.9999999999997868E-3</v>
      </c>
      <c r="AP47" s="32">
        <f t="shared" si="50"/>
        <v>9.9999999999995736E-5</v>
      </c>
      <c r="AQ47" s="1"/>
      <c r="AR47" s="30" t="str">
        <f t="shared" si="51"/>
        <v>K</v>
      </c>
      <c r="AS47" s="31">
        <f t="shared" si="52"/>
        <v>3.9999999999992042E-2</v>
      </c>
      <c r="AT47" s="32">
        <f t="shared" si="53"/>
        <v>1.5999999999993634E-3</v>
      </c>
      <c r="AU47" s="24"/>
      <c r="AV47" s="30" t="str">
        <f t="shared" si="54"/>
        <v>K</v>
      </c>
      <c r="AW47" s="31">
        <f t="shared" si="55"/>
        <v>2.9999999999999361E-2</v>
      </c>
      <c r="AX47" s="32">
        <f t="shared" si="56"/>
        <v>8.9999999999996159E-4</v>
      </c>
      <c r="AY47" s="1"/>
      <c r="AZ47" s="30" t="str">
        <f t="shared" si="57"/>
        <v>K</v>
      </c>
      <c r="BA47" s="31">
        <f t="shared" si="58"/>
        <v>3.0000000000001137E-2</v>
      </c>
      <c r="BB47" s="32">
        <f t="shared" si="59"/>
        <v>9.0000000000006817E-4</v>
      </c>
      <c r="BC47" s="24"/>
      <c r="BD47" s="30" t="str">
        <f t="shared" si="60"/>
        <v>K</v>
      </c>
      <c r="BE47" s="31">
        <f t="shared" si="61"/>
        <v>3.9999999999999147E-2</v>
      </c>
      <c r="BF47" s="32">
        <f t="shared" si="62"/>
        <v>1.5999999999999318E-3</v>
      </c>
      <c r="BG47" s="1"/>
      <c r="BH47" s="30" t="str">
        <f t="shared" si="63"/>
        <v>K</v>
      </c>
      <c r="BI47" s="31">
        <f t="shared" si="64"/>
        <v>2.0000000000010232E-2</v>
      </c>
      <c r="BJ47" s="32">
        <f t="shared" si="65"/>
        <v>4.0000000000040925E-4</v>
      </c>
      <c r="BK47" s="24"/>
      <c r="BL47" s="30" t="str">
        <f t="shared" si="66"/>
        <v>K</v>
      </c>
      <c r="BM47" s="31">
        <f t="shared" si="67"/>
        <v>1.9999999999999574E-2</v>
      </c>
      <c r="BN47" s="32">
        <f t="shared" si="68"/>
        <v>3.9999999999998294E-4</v>
      </c>
      <c r="BO47" s="24"/>
      <c r="BP47" s="30" t="str">
        <f t="shared" si="69"/>
        <v>K</v>
      </c>
      <c r="BQ47" s="31">
        <f t="shared" si="70"/>
        <v>0</v>
      </c>
      <c r="BR47" s="32">
        <f t="shared" si="71"/>
        <v>0</v>
      </c>
      <c r="BS47" s="24"/>
      <c r="BT47" s="30" t="str">
        <f t="shared" si="72"/>
        <v>K</v>
      </c>
      <c r="BU47" s="31">
        <f t="shared" si="73"/>
        <v>4.9999999999998934E-2</v>
      </c>
      <c r="BV47" s="32">
        <f t="shared" si="74"/>
        <v>2.4999999999998934E-3</v>
      </c>
      <c r="BW47" s="24"/>
      <c r="BX47" s="24"/>
      <c r="CB47" s="1"/>
      <c r="CC47" s="1"/>
    </row>
    <row r="48" spans="3:81" ht="12.75" x14ac:dyDescent="0.2">
      <c r="C48" s="29">
        <v>16</v>
      </c>
      <c r="D48" s="30" t="str">
        <f t="shared" si="21"/>
        <v>K</v>
      </c>
      <c r="E48" s="31">
        <f t="shared" si="22"/>
        <v>3.0000000000001137E-2</v>
      </c>
      <c r="F48" s="32">
        <f t="shared" si="23"/>
        <v>9.0000000000006817E-4</v>
      </c>
      <c r="G48" s="24"/>
      <c r="H48" s="30" t="str">
        <f t="shared" si="24"/>
        <v>K</v>
      </c>
      <c r="I48" s="31">
        <f t="shared" si="25"/>
        <v>0</v>
      </c>
      <c r="J48" s="32">
        <f t="shared" si="26"/>
        <v>0</v>
      </c>
      <c r="K48" s="1"/>
      <c r="L48" s="30" t="str">
        <f t="shared" si="27"/>
        <v>K</v>
      </c>
      <c r="M48" s="31">
        <f t="shared" si="28"/>
        <v>1.9999999999996021E-2</v>
      </c>
      <c r="N48" s="32">
        <f t="shared" si="29"/>
        <v>3.9999999999984086E-4</v>
      </c>
      <c r="O48" s="1"/>
      <c r="P48" s="30" t="str">
        <f t="shared" si="30"/>
        <v>K</v>
      </c>
      <c r="Q48" s="31">
        <f t="shared" si="31"/>
        <v>1.0000000000019327E-2</v>
      </c>
      <c r="R48" s="32">
        <f t="shared" si="32"/>
        <v>1.0000000000038654E-4</v>
      </c>
      <c r="S48" s="1"/>
      <c r="T48" s="30" t="str">
        <f t="shared" si="33"/>
        <v>K</v>
      </c>
      <c r="U48" s="31">
        <f t="shared" si="34"/>
        <v>9.9999999999980105E-3</v>
      </c>
      <c r="V48" s="32">
        <f t="shared" si="35"/>
        <v>9.9999999999960215E-5</v>
      </c>
      <c r="W48" s="24"/>
      <c r="X48" s="30" t="str">
        <f t="shared" si="36"/>
        <v>K</v>
      </c>
      <c r="Y48" s="31">
        <f t="shared" si="37"/>
        <v>3.0000000000001137E-2</v>
      </c>
      <c r="Z48" s="32">
        <f t="shared" si="38"/>
        <v>9.0000000000006817E-4</v>
      </c>
      <c r="AA48" s="1"/>
      <c r="AB48" s="30" t="str">
        <f t="shared" si="39"/>
        <v>K</v>
      </c>
      <c r="AC48" s="31">
        <f t="shared" si="40"/>
        <v>0</v>
      </c>
      <c r="AD48" s="32">
        <f t="shared" si="41"/>
        <v>0</v>
      </c>
      <c r="AE48" s="24"/>
      <c r="AF48" s="30" t="str">
        <f t="shared" si="42"/>
        <v>K</v>
      </c>
      <c r="AG48" s="31">
        <f t="shared" si="43"/>
        <v>2.000000000000135E-2</v>
      </c>
      <c r="AH48" s="32">
        <f t="shared" si="44"/>
        <v>4.0000000000005401E-4</v>
      </c>
      <c r="AI48" s="1"/>
      <c r="AJ48" s="30" t="str">
        <f t="shared" si="45"/>
        <v>K</v>
      </c>
      <c r="AK48" s="31">
        <f t="shared" si="46"/>
        <v>1.9999999999996021E-2</v>
      </c>
      <c r="AL48" s="32">
        <f t="shared" si="47"/>
        <v>3.9999999999984086E-4</v>
      </c>
      <c r="AM48" s="24"/>
      <c r="AN48" s="30" t="str">
        <f t="shared" si="48"/>
        <v>K</v>
      </c>
      <c r="AO48" s="31">
        <f t="shared" si="49"/>
        <v>1.9999999999999574E-2</v>
      </c>
      <c r="AP48" s="32">
        <f t="shared" si="50"/>
        <v>3.9999999999998294E-4</v>
      </c>
      <c r="AQ48" s="1"/>
      <c r="AR48" s="30" t="str">
        <f t="shared" si="51"/>
        <v>K</v>
      </c>
      <c r="AS48" s="31">
        <f t="shared" si="52"/>
        <v>1.9999999999996021E-2</v>
      </c>
      <c r="AT48" s="32">
        <f t="shared" si="53"/>
        <v>3.9999999999984086E-4</v>
      </c>
      <c r="AU48" s="24"/>
      <c r="AV48" s="30" t="str">
        <f t="shared" si="54"/>
        <v>K</v>
      </c>
      <c r="AW48" s="31">
        <f t="shared" si="55"/>
        <v>9.9999999999997868E-3</v>
      </c>
      <c r="AX48" s="32">
        <f t="shared" si="56"/>
        <v>9.9999999999995736E-5</v>
      </c>
      <c r="AY48" s="1"/>
      <c r="AZ48" s="30" t="str">
        <f t="shared" si="57"/>
        <v>K</v>
      </c>
      <c r="BA48" s="31">
        <f t="shared" si="58"/>
        <v>1.0000000000005116E-2</v>
      </c>
      <c r="BB48" s="32">
        <f t="shared" si="59"/>
        <v>1.0000000000010231E-4</v>
      </c>
      <c r="BC48" s="24"/>
      <c r="BD48" s="30" t="str">
        <f t="shared" si="60"/>
        <v>K</v>
      </c>
      <c r="BE48" s="31">
        <f t="shared" si="61"/>
        <v>1.9999999999999574E-2</v>
      </c>
      <c r="BF48" s="32">
        <f t="shared" si="62"/>
        <v>3.9999999999998294E-4</v>
      </c>
      <c r="BG48" s="1"/>
      <c r="BH48" s="30" t="str">
        <f t="shared" si="63"/>
        <v>K</v>
      </c>
      <c r="BI48" s="31">
        <f t="shared" si="64"/>
        <v>9.9999999999909051E-3</v>
      </c>
      <c r="BJ48" s="32">
        <f t="shared" si="65"/>
        <v>9.9999999999818103E-5</v>
      </c>
      <c r="BK48" s="24"/>
      <c r="BL48" s="30" t="str">
        <f t="shared" si="66"/>
        <v>K</v>
      </c>
      <c r="BM48" s="31">
        <f t="shared" si="67"/>
        <v>9.9999999999997868E-3</v>
      </c>
      <c r="BN48" s="32">
        <f t="shared" si="68"/>
        <v>9.9999999999995736E-5</v>
      </c>
      <c r="BO48" s="24"/>
      <c r="BP48" s="30" t="str">
        <f t="shared" si="69"/>
        <v>K</v>
      </c>
      <c r="BQ48" s="31">
        <f t="shared" si="70"/>
        <v>3.0000000000001137E-2</v>
      </c>
      <c r="BR48" s="32">
        <f t="shared" si="71"/>
        <v>9.0000000000006817E-4</v>
      </c>
      <c r="BS48" s="24"/>
      <c r="BT48" s="30" t="str">
        <f t="shared" si="72"/>
        <v>K</v>
      </c>
      <c r="BU48" s="31">
        <f t="shared" si="73"/>
        <v>1.9999999999999574E-2</v>
      </c>
      <c r="BV48" s="32">
        <f t="shared" si="74"/>
        <v>3.9999999999998294E-4</v>
      </c>
      <c r="BW48" s="24"/>
      <c r="BX48" s="24"/>
      <c r="CB48" s="1"/>
      <c r="CC48" s="1"/>
    </row>
    <row r="49" spans="1:81" ht="12.75" x14ac:dyDescent="0.2">
      <c r="C49" s="29">
        <v>17</v>
      </c>
      <c r="D49" s="30" t="str">
        <f t="shared" si="21"/>
        <v>M</v>
      </c>
      <c r="E49" s="31">
        <f t="shared" si="22"/>
        <v>9.9999999999909051E-3</v>
      </c>
      <c r="F49" s="32">
        <f t="shared" si="23"/>
        <v>9.9999999999818103E-5</v>
      </c>
      <c r="G49" s="24"/>
      <c r="H49" s="30" t="str">
        <f t="shared" si="24"/>
        <v>M</v>
      </c>
      <c r="I49" s="31">
        <f t="shared" si="25"/>
        <v>9.9999999999980105E-3</v>
      </c>
      <c r="J49" s="32">
        <f t="shared" si="26"/>
        <v>9.9999999999960215E-5</v>
      </c>
      <c r="K49" s="1"/>
      <c r="L49" s="30" t="str">
        <f t="shared" si="27"/>
        <v>M</v>
      </c>
      <c r="M49" s="31">
        <f t="shared" si="28"/>
        <v>9.9999999999909051E-3</v>
      </c>
      <c r="N49" s="32">
        <f t="shared" si="29"/>
        <v>9.9999999999818103E-5</v>
      </c>
      <c r="O49" s="1"/>
      <c r="P49" s="30" t="str">
        <f t="shared" si="30"/>
        <v>M</v>
      </c>
      <c r="Q49" s="31">
        <f t="shared" si="31"/>
        <v>9.9999999999909051E-3</v>
      </c>
      <c r="R49" s="32">
        <f t="shared" si="32"/>
        <v>9.9999999999818103E-5</v>
      </c>
      <c r="S49" s="1"/>
      <c r="T49" s="30" t="str">
        <f t="shared" si="33"/>
        <v>M</v>
      </c>
      <c r="U49" s="31">
        <f t="shared" si="34"/>
        <v>1.9999999999996021E-2</v>
      </c>
      <c r="V49" s="32">
        <f t="shared" si="35"/>
        <v>3.9999999999984086E-4</v>
      </c>
      <c r="W49" s="24"/>
      <c r="X49" s="30" t="str">
        <f t="shared" si="36"/>
        <v>M</v>
      </c>
      <c r="Y49" s="31">
        <f t="shared" si="37"/>
        <v>3.0000000000001137E-2</v>
      </c>
      <c r="Z49" s="32">
        <f t="shared" si="38"/>
        <v>9.0000000000006817E-4</v>
      </c>
      <c r="AA49" s="1"/>
      <c r="AB49" s="30" t="str">
        <f t="shared" si="39"/>
        <v>M</v>
      </c>
      <c r="AC49" s="31">
        <f t="shared" si="40"/>
        <v>2.0000000000010232E-2</v>
      </c>
      <c r="AD49" s="32">
        <f t="shared" si="41"/>
        <v>4.0000000000040925E-4</v>
      </c>
      <c r="AE49" s="24"/>
      <c r="AF49" s="30" t="str">
        <f t="shared" si="42"/>
        <v>M</v>
      </c>
      <c r="AG49" s="31">
        <f t="shared" si="43"/>
        <v>1.9999999999999574E-2</v>
      </c>
      <c r="AH49" s="32">
        <f t="shared" si="44"/>
        <v>3.9999999999998294E-4</v>
      </c>
      <c r="AI49" s="1"/>
      <c r="AJ49" s="30" t="str">
        <f t="shared" si="45"/>
        <v>M</v>
      </c>
      <c r="AK49" s="31">
        <f t="shared" si="46"/>
        <v>0</v>
      </c>
      <c r="AL49" s="32">
        <f t="shared" si="47"/>
        <v>0</v>
      </c>
      <c r="AM49" s="24"/>
      <c r="AN49" s="30" t="str">
        <f t="shared" si="48"/>
        <v>M</v>
      </c>
      <c r="AO49" s="31">
        <f t="shared" si="49"/>
        <v>1.9999999999999574E-2</v>
      </c>
      <c r="AP49" s="32">
        <f t="shared" si="50"/>
        <v>3.9999999999998294E-4</v>
      </c>
      <c r="AQ49" s="1"/>
      <c r="AR49" s="30" t="str">
        <f t="shared" si="51"/>
        <v>M</v>
      </c>
      <c r="AS49" s="31">
        <f t="shared" si="52"/>
        <v>9.9999999999909051E-3</v>
      </c>
      <c r="AT49" s="32">
        <f t="shared" si="53"/>
        <v>9.9999999999818103E-5</v>
      </c>
      <c r="AU49" s="24"/>
      <c r="AV49" s="30" t="str">
        <f t="shared" si="54"/>
        <v>M</v>
      </c>
      <c r="AW49" s="31">
        <f t="shared" si="55"/>
        <v>9.9999999999997868E-3</v>
      </c>
      <c r="AX49" s="32">
        <f t="shared" si="56"/>
        <v>9.9999999999995736E-5</v>
      </c>
      <c r="AY49" s="1"/>
      <c r="AZ49" s="30" t="str">
        <f t="shared" si="57"/>
        <v>M</v>
      </c>
      <c r="BA49" s="31">
        <f t="shared" si="58"/>
        <v>1.9999999999996021E-2</v>
      </c>
      <c r="BB49" s="32">
        <f t="shared" si="59"/>
        <v>3.9999999999984086E-4</v>
      </c>
      <c r="BC49" s="24"/>
      <c r="BD49" s="30" t="str">
        <f t="shared" si="60"/>
        <v>M</v>
      </c>
      <c r="BE49" s="31">
        <f t="shared" si="61"/>
        <v>9.9999999999997868E-3</v>
      </c>
      <c r="BF49" s="32">
        <f t="shared" si="62"/>
        <v>9.9999999999995736E-5</v>
      </c>
      <c r="BG49" s="1"/>
      <c r="BH49" s="30" t="str">
        <f t="shared" si="63"/>
        <v>M</v>
      </c>
      <c r="BI49" s="31">
        <f t="shared" si="64"/>
        <v>9.9999999999909051E-3</v>
      </c>
      <c r="BJ49" s="32">
        <f t="shared" si="65"/>
        <v>9.9999999999818103E-5</v>
      </c>
      <c r="BK49" s="24"/>
      <c r="BL49" s="30" t="str">
        <f t="shared" si="66"/>
        <v>M</v>
      </c>
      <c r="BM49" s="31">
        <f t="shared" si="67"/>
        <v>9.9999999999997868E-3</v>
      </c>
      <c r="BN49" s="32">
        <f t="shared" si="68"/>
        <v>9.9999999999995736E-5</v>
      </c>
      <c r="BO49" s="24"/>
      <c r="BP49" s="30" t="str">
        <f t="shared" si="69"/>
        <v>M</v>
      </c>
      <c r="BQ49" s="31">
        <f t="shared" si="70"/>
        <v>1.999999999998181E-2</v>
      </c>
      <c r="BR49" s="32">
        <f t="shared" si="71"/>
        <v>3.9999999999927241E-4</v>
      </c>
      <c r="BS49" s="24"/>
      <c r="BT49" s="30" t="str">
        <f t="shared" si="72"/>
        <v>M</v>
      </c>
      <c r="BU49" s="31">
        <f t="shared" si="73"/>
        <v>1.9999999999999574E-2</v>
      </c>
      <c r="BV49" s="32">
        <f t="shared" si="74"/>
        <v>3.9999999999998294E-4</v>
      </c>
      <c r="BW49" s="24"/>
      <c r="BX49" s="24"/>
      <c r="CB49" s="1"/>
      <c r="CC49" s="1"/>
    </row>
    <row r="50" spans="1:81" ht="12.75" x14ac:dyDescent="0.2">
      <c r="C50" s="29">
        <v>18</v>
      </c>
      <c r="D50" s="30" t="str">
        <f t="shared" si="21"/>
        <v>K</v>
      </c>
      <c r="E50" s="31">
        <f t="shared" si="22"/>
        <v>9.9999999999909051E-3</v>
      </c>
      <c r="F50" s="32">
        <f t="shared" si="23"/>
        <v>9.9999999999818103E-5</v>
      </c>
      <c r="G50" s="24"/>
      <c r="H50" s="30" t="str">
        <f t="shared" si="24"/>
        <v>K</v>
      </c>
      <c r="I50" s="31">
        <f t="shared" si="25"/>
        <v>2.0000000000003126E-2</v>
      </c>
      <c r="J50" s="32">
        <f t="shared" si="26"/>
        <v>4.0000000000012508E-4</v>
      </c>
      <c r="K50" s="1"/>
      <c r="L50" s="30" t="str">
        <f t="shared" si="27"/>
        <v>K</v>
      </c>
      <c r="M50" s="31">
        <f t="shared" si="28"/>
        <v>0.14999999999999147</v>
      </c>
      <c r="N50" s="32">
        <f t="shared" si="29"/>
        <v>2.2499999999997442E-2</v>
      </c>
      <c r="O50" s="1"/>
      <c r="P50" s="30" t="str">
        <f t="shared" si="30"/>
        <v>K</v>
      </c>
      <c r="Q50" s="31">
        <f t="shared" si="31"/>
        <v>9.9999999999909051E-3</v>
      </c>
      <c r="R50" s="32">
        <f t="shared" si="32"/>
        <v>9.9999999999818103E-5</v>
      </c>
      <c r="S50" s="1"/>
      <c r="T50" s="30" t="str">
        <f t="shared" si="33"/>
        <v>K</v>
      </c>
      <c r="U50" s="31">
        <f t="shared" si="34"/>
        <v>3.0000000000001137E-2</v>
      </c>
      <c r="V50" s="32">
        <f t="shared" si="35"/>
        <v>9.0000000000006817E-4</v>
      </c>
      <c r="W50" s="24"/>
      <c r="X50" s="30" t="str">
        <f t="shared" si="36"/>
        <v>K</v>
      </c>
      <c r="Y50" s="31">
        <f t="shared" si="37"/>
        <v>0.14000000000000057</v>
      </c>
      <c r="Z50" s="32">
        <f t="shared" si="38"/>
        <v>1.9600000000000159E-2</v>
      </c>
      <c r="AA50" s="1"/>
      <c r="AB50" s="30" t="str">
        <f t="shared" si="39"/>
        <v>K</v>
      </c>
      <c r="AC50" s="31">
        <f t="shared" si="40"/>
        <v>1.0000000000005116E-2</v>
      </c>
      <c r="AD50" s="32">
        <f t="shared" si="41"/>
        <v>1.0000000000010231E-4</v>
      </c>
      <c r="AE50" s="24"/>
      <c r="AF50" s="30" t="str">
        <f t="shared" si="42"/>
        <v>K</v>
      </c>
      <c r="AG50" s="31">
        <f t="shared" si="43"/>
        <v>2.9999999999999361E-2</v>
      </c>
      <c r="AH50" s="32">
        <f t="shared" si="44"/>
        <v>8.9999999999996159E-4</v>
      </c>
      <c r="AI50" s="1"/>
      <c r="AJ50" s="30" t="str">
        <f t="shared" si="45"/>
        <v>K</v>
      </c>
      <c r="AK50" s="31">
        <f t="shared" si="46"/>
        <v>1.9999999999996021E-2</v>
      </c>
      <c r="AL50" s="32">
        <f t="shared" si="47"/>
        <v>3.9999999999984086E-4</v>
      </c>
      <c r="AM50" s="24"/>
      <c r="AN50" s="30" t="str">
        <f t="shared" si="48"/>
        <v>K</v>
      </c>
      <c r="AO50" s="31">
        <f t="shared" si="49"/>
        <v>2.9999999999999361E-2</v>
      </c>
      <c r="AP50" s="32">
        <f t="shared" si="50"/>
        <v>8.9999999999996159E-4</v>
      </c>
      <c r="AQ50" s="1"/>
      <c r="AR50" s="30" t="str">
        <f t="shared" si="51"/>
        <v>K</v>
      </c>
      <c r="AS50" s="31">
        <f t="shared" si="52"/>
        <v>1.9999999999996021E-2</v>
      </c>
      <c r="AT50" s="32">
        <f t="shared" si="53"/>
        <v>3.9999999999984086E-4</v>
      </c>
      <c r="AU50" s="24"/>
      <c r="AV50" s="30" t="str">
        <f t="shared" si="54"/>
        <v>K</v>
      </c>
      <c r="AW50" s="31">
        <f t="shared" si="55"/>
        <v>1.0000000000001563E-2</v>
      </c>
      <c r="AX50" s="32">
        <f t="shared" si="56"/>
        <v>1.0000000000003127E-4</v>
      </c>
      <c r="AY50" s="1"/>
      <c r="AZ50" s="30" t="str">
        <f t="shared" si="57"/>
        <v>K</v>
      </c>
      <c r="BA50" s="31">
        <f t="shared" si="58"/>
        <v>1.9999999999996021E-2</v>
      </c>
      <c r="BB50" s="32">
        <f t="shared" si="59"/>
        <v>3.9999999999984086E-4</v>
      </c>
      <c r="BC50" s="24"/>
      <c r="BD50" s="30" t="str">
        <f t="shared" si="60"/>
        <v>K</v>
      </c>
      <c r="BE50" s="31">
        <f t="shared" si="61"/>
        <v>2.9999999999999361E-2</v>
      </c>
      <c r="BF50" s="32">
        <f t="shared" si="62"/>
        <v>8.9999999999996159E-4</v>
      </c>
      <c r="BG50" s="1"/>
      <c r="BH50" s="30" t="str">
        <f t="shared" si="63"/>
        <v>K</v>
      </c>
      <c r="BI50" s="31">
        <f t="shared" si="64"/>
        <v>2.0000000000010232E-2</v>
      </c>
      <c r="BJ50" s="32">
        <f t="shared" si="65"/>
        <v>4.0000000000040925E-4</v>
      </c>
      <c r="BK50" s="24"/>
      <c r="BL50" s="30" t="str">
        <f t="shared" si="66"/>
        <v>K</v>
      </c>
      <c r="BM50" s="31">
        <f t="shared" si="67"/>
        <v>1.9999999999999574E-2</v>
      </c>
      <c r="BN50" s="32">
        <f t="shared" si="68"/>
        <v>3.9999999999998294E-4</v>
      </c>
      <c r="BO50" s="24"/>
      <c r="BP50" s="30" t="str">
        <f t="shared" si="69"/>
        <v>K</v>
      </c>
      <c r="BQ50" s="31">
        <f t="shared" si="70"/>
        <v>9.9999999999909051E-3</v>
      </c>
      <c r="BR50" s="32">
        <f t="shared" si="71"/>
        <v>9.9999999999818103E-5</v>
      </c>
      <c r="BS50" s="24"/>
      <c r="BT50" s="30" t="str">
        <f t="shared" si="72"/>
        <v>K</v>
      </c>
      <c r="BU50" s="31">
        <f t="shared" si="73"/>
        <v>2.9999999999999361E-2</v>
      </c>
      <c r="BV50" s="32">
        <f t="shared" si="74"/>
        <v>8.9999999999996159E-4</v>
      </c>
      <c r="BW50" s="24"/>
      <c r="BX50" s="24"/>
      <c r="CB50" s="1"/>
      <c r="CC50" s="1"/>
    </row>
    <row r="51" spans="1:81" ht="12.75" x14ac:dyDescent="0.2">
      <c r="C51" s="33">
        <v>19</v>
      </c>
      <c r="D51" s="30" t="str">
        <f t="shared" si="21"/>
        <v>K</v>
      </c>
      <c r="E51" s="31">
        <f t="shared" si="22"/>
        <v>0</v>
      </c>
      <c r="F51" s="32">
        <f t="shared" si="23"/>
        <v>0</v>
      </c>
      <c r="G51" s="24"/>
      <c r="H51" s="30" t="str">
        <f t="shared" si="24"/>
        <v>K</v>
      </c>
      <c r="I51" s="31">
        <f t="shared" si="25"/>
        <v>1.9999999999999574E-2</v>
      </c>
      <c r="J51" s="32">
        <f t="shared" si="26"/>
        <v>3.9999999999998294E-4</v>
      </c>
      <c r="K51" s="1"/>
      <c r="L51" s="30" t="str">
        <f t="shared" si="27"/>
        <v>K</v>
      </c>
      <c r="M51" s="31">
        <f t="shared" si="28"/>
        <v>9.9999999999980105E-3</v>
      </c>
      <c r="N51" s="32">
        <f t="shared" si="29"/>
        <v>9.9999999999960215E-5</v>
      </c>
      <c r="O51" s="1"/>
      <c r="P51" s="30" t="str">
        <f t="shared" si="30"/>
        <v>K</v>
      </c>
      <c r="Q51" s="31">
        <f t="shared" si="31"/>
        <v>2.0000000000010232E-2</v>
      </c>
      <c r="R51" s="32">
        <f t="shared" si="32"/>
        <v>4.0000000000040925E-4</v>
      </c>
      <c r="S51" s="1"/>
      <c r="T51" s="30" t="str">
        <f t="shared" si="33"/>
        <v>K</v>
      </c>
      <c r="U51" s="31">
        <f t="shared" si="34"/>
        <v>0</v>
      </c>
      <c r="V51" s="32">
        <f t="shared" si="35"/>
        <v>0</v>
      </c>
      <c r="W51" s="24"/>
      <c r="X51" s="30" t="str">
        <f t="shared" si="36"/>
        <v>K</v>
      </c>
      <c r="Y51" s="31">
        <f t="shared" si="37"/>
        <v>2.0000000000003126E-2</v>
      </c>
      <c r="Z51" s="32">
        <f t="shared" si="38"/>
        <v>4.0000000000012508E-4</v>
      </c>
      <c r="AA51" s="1"/>
      <c r="AB51" s="30" t="str">
        <f t="shared" si="39"/>
        <v>K</v>
      </c>
      <c r="AC51" s="31">
        <f t="shared" si="40"/>
        <v>0</v>
      </c>
      <c r="AD51" s="32">
        <f t="shared" si="41"/>
        <v>0</v>
      </c>
      <c r="AE51" s="24"/>
      <c r="AF51" s="30" t="str">
        <f t="shared" si="42"/>
        <v>K</v>
      </c>
      <c r="AG51" s="31">
        <f t="shared" si="43"/>
        <v>1.9999999999999574E-2</v>
      </c>
      <c r="AH51" s="32">
        <f t="shared" si="44"/>
        <v>3.9999999999998294E-4</v>
      </c>
      <c r="AI51" s="1"/>
      <c r="AJ51" s="30" t="str">
        <f t="shared" si="45"/>
        <v>K</v>
      </c>
      <c r="AK51" s="31">
        <f t="shared" si="46"/>
        <v>0</v>
      </c>
      <c r="AL51" s="32">
        <f t="shared" si="47"/>
        <v>0</v>
      </c>
      <c r="AM51" s="24"/>
      <c r="AN51" s="30" t="str">
        <f t="shared" si="48"/>
        <v>K</v>
      </c>
      <c r="AO51" s="31">
        <f t="shared" si="49"/>
        <v>3.0000000000001137E-2</v>
      </c>
      <c r="AP51" s="32">
        <f t="shared" si="50"/>
        <v>9.0000000000006817E-4</v>
      </c>
      <c r="AQ51" s="1"/>
      <c r="AR51" s="30" t="str">
        <f t="shared" si="51"/>
        <v>K</v>
      </c>
      <c r="AS51" s="31">
        <f t="shared" si="52"/>
        <v>1.0000000000005116E-2</v>
      </c>
      <c r="AT51" s="32">
        <f t="shared" si="53"/>
        <v>1.0000000000010231E-4</v>
      </c>
      <c r="AU51" s="24"/>
      <c r="AV51" s="30" t="str">
        <f t="shared" si="54"/>
        <v>K</v>
      </c>
      <c r="AW51" s="31">
        <f t="shared" si="55"/>
        <v>9.9999999999997868E-3</v>
      </c>
      <c r="AX51" s="32">
        <f t="shared" si="56"/>
        <v>9.9999999999995736E-5</v>
      </c>
      <c r="AY51" s="1"/>
      <c r="AZ51" s="30" t="str">
        <f t="shared" si="57"/>
        <v>K</v>
      </c>
      <c r="BA51" s="31">
        <f t="shared" si="58"/>
        <v>9.9999999999980105E-3</v>
      </c>
      <c r="BB51" s="32">
        <f t="shared" si="59"/>
        <v>9.9999999999960215E-5</v>
      </c>
      <c r="BC51" s="24"/>
      <c r="BD51" s="30" t="str">
        <f t="shared" si="60"/>
        <v>K</v>
      </c>
      <c r="BE51" s="31">
        <f t="shared" si="61"/>
        <v>3.0000000000000249E-2</v>
      </c>
      <c r="BF51" s="32">
        <f t="shared" si="62"/>
        <v>9.0000000000001494E-4</v>
      </c>
      <c r="BG51" s="1"/>
      <c r="BH51" s="30" t="str">
        <f t="shared" si="63"/>
        <v>K</v>
      </c>
      <c r="BI51" s="31">
        <f t="shared" si="64"/>
        <v>9.9999999999909051E-3</v>
      </c>
      <c r="BJ51" s="32">
        <f t="shared" si="65"/>
        <v>9.9999999999818103E-5</v>
      </c>
      <c r="BK51" s="24"/>
      <c r="BL51" s="30" t="str">
        <f t="shared" si="66"/>
        <v>K</v>
      </c>
      <c r="BM51" s="31">
        <f t="shared" si="67"/>
        <v>9.9999999999997868E-3</v>
      </c>
      <c r="BN51" s="32">
        <f t="shared" si="68"/>
        <v>9.9999999999995736E-5</v>
      </c>
      <c r="BO51" s="24"/>
      <c r="BP51" s="30" t="str">
        <f t="shared" si="69"/>
        <v>K</v>
      </c>
      <c r="BQ51" s="31">
        <f t="shared" si="70"/>
        <v>1.0000000000005116E-2</v>
      </c>
      <c r="BR51" s="32">
        <f t="shared" si="71"/>
        <v>1.0000000000010231E-4</v>
      </c>
      <c r="BS51" s="24"/>
      <c r="BT51" s="30" t="str">
        <f t="shared" si="72"/>
        <v>K</v>
      </c>
      <c r="BU51" s="31">
        <f t="shared" si="73"/>
        <v>0</v>
      </c>
      <c r="BV51" s="32">
        <f t="shared" si="74"/>
        <v>0</v>
      </c>
      <c r="BW51" s="24"/>
      <c r="BX51" s="24"/>
      <c r="CB51" s="1"/>
      <c r="CC51" s="1"/>
    </row>
    <row r="52" spans="1:81" ht="12.75" x14ac:dyDescent="0.2">
      <c r="C52" s="29">
        <v>20</v>
      </c>
      <c r="D52" s="30" t="str">
        <f t="shared" si="21"/>
        <v>K</v>
      </c>
      <c r="E52" s="31">
        <f t="shared" si="22"/>
        <v>0</v>
      </c>
      <c r="F52" s="32">
        <f t="shared" si="23"/>
        <v>0</v>
      </c>
      <c r="G52" s="24"/>
      <c r="H52" s="30" t="str">
        <f t="shared" si="24"/>
        <v>K</v>
      </c>
      <c r="I52" s="31">
        <f t="shared" si="25"/>
        <v>1.9999999999999574E-2</v>
      </c>
      <c r="J52" s="32">
        <f t="shared" si="26"/>
        <v>3.9999999999998294E-4</v>
      </c>
      <c r="K52" s="1"/>
      <c r="L52" s="30" t="str">
        <f t="shared" si="27"/>
        <v>K</v>
      </c>
      <c r="M52" s="31">
        <f t="shared" si="28"/>
        <v>3.0000000000001137E-2</v>
      </c>
      <c r="N52" s="32">
        <f t="shared" si="29"/>
        <v>9.0000000000006817E-4</v>
      </c>
      <c r="O52" s="1"/>
      <c r="P52" s="30" t="str">
        <f t="shared" si="30"/>
        <v>K</v>
      </c>
      <c r="Q52" s="31">
        <f t="shared" si="31"/>
        <v>9.9999999999909051E-3</v>
      </c>
      <c r="R52" s="32">
        <f t="shared" si="32"/>
        <v>9.9999999999818103E-5</v>
      </c>
      <c r="S52" s="1"/>
      <c r="T52" s="30" t="str">
        <f t="shared" si="33"/>
        <v>K</v>
      </c>
      <c r="U52" s="31">
        <f t="shared" si="34"/>
        <v>1.0000000000001563E-2</v>
      </c>
      <c r="V52" s="32">
        <f t="shared" si="35"/>
        <v>1.0000000000003127E-4</v>
      </c>
      <c r="W52" s="24"/>
      <c r="X52" s="30" t="str">
        <f t="shared" si="36"/>
        <v>K</v>
      </c>
      <c r="Y52" s="31">
        <f t="shared" si="37"/>
        <v>3.9999999999999147E-2</v>
      </c>
      <c r="Z52" s="32">
        <f t="shared" si="38"/>
        <v>1.5999999999999318E-3</v>
      </c>
      <c r="AA52" s="1"/>
      <c r="AB52" s="30" t="str">
        <f t="shared" si="39"/>
        <v>K</v>
      </c>
      <c r="AC52" s="31">
        <f t="shared" si="40"/>
        <v>1.0000000000005116E-2</v>
      </c>
      <c r="AD52" s="32">
        <f t="shared" si="41"/>
        <v>1.0000000000010231E-4</v>
      </c>
      <c r="AE52" s="24"/>
      <c r="AF52" s="30" t="str">
        <f t="shared" si="42"/>
        <v>K</v>
      </c>
      <c r="AG52" s="31">
        <f t="shared" si="43"/>
        <v>1.0000000000000675E-2</v>
      </c>
      <c r="AH52" s="32">
        <f t="shared" si="44"/>
        <v>1.000000000000135E-4</v>
      </c>
      <c r="AI52" s="1"/>
      <c r="AJ52" s="30" t="str">
        <f t="shared" si="45"/>
        <v>K</v>
      </c>
      <c r="AK52" s="31">
        <f t="shared" si="46"/>
        <v>9.9999999999980105E-3</v>
      </c>
      <c r="AL52" s="32">
        <f t="shared" si="47"/>
        <v>9.9999999999960215E-5</v>
      </c>
      <c r="AM52" s="24"/>
      <c r="AN52" s="30" t="str">
        <f t="shared" si="48"/>
        <v>K</v>
      </c>
      <c r="AO52" s="31">
        <f t="shared" si="49"/>
        <v>3.0000000000000249E-2</v>
      </c>
      <c r="AP52" s="32">
        <f t="shared" si="50"/>
        <v>9.0000000000001494E-4</v>
      </c>
      <c r="AQ52" s="1"/>
      <c r="AR52" s="30" t="str">
        <f t="shared" si="51"/>
        <v>K</v>
      </c>
      <c r="AS52" s="31">
        <f t="shared" si="52"/>
        <v>9.9999999999980105E-3</v>
      </c>
      <c r="AT52" s="32">
        <f t="shared" si="53"/>
        <v>9.9999999999960215E-5</v>
      </c>
      <c r="AU52" s="24"/>
      <c r="AV52" s="30" t="str">
        <f t="shared" si="54"/>
        <v>K</v>
      </c>
      <c r="AW52" s="31">
        <f t="shared" si="55"/>
        <v>0</v>
      </c>
      <c r="AX52" s="32">
        <f t="shared" si="56"/>
        <v>0</v>
      </c>
      <c r="AY52" s="1"/>
      <c r="AZ52" s="30" t="str">
        <f t="shared" si="57"/>
        <v>K</v>
      </c>
      <c r="BA52" s="31">
        <f t="shared" si="58"/>
        <v>2.0000000000003126E-2</v>
      </c>
      <c r="BB52" s="32">
        <f t="shared" si="59"/>
        <v>4.0000000000012508E-4</v>
      </c>
      <c r="BC52" s="24"/>
      <c r="BD52" s="30" t="str">
        <f t="shared" si="60"/>
        <v>K</v>
      </c>
      <c r="BE52" s="31">
        <f t="shared" si="61"/>
        <v>9.9999999999997868E-3</v>
      </c>
      <c r="BF52" s="32">
        <f t="shared" si="62"/>
        <v>9.9999999999995736E-5</v>
      </c>
      <c r="BG52" s="1"/>
      <c r="BH52" s="30" t="str">
        <f t="shared" si="63"/>
        <v>K</v>
      </c>
      <c r="BI52" s="31">
        <f t="shared" si="64"/>
        <v>1.0000000000005116E-2</v>
      </c>
      <c r="BJ52" s="32">
        <f t="shared" si="65"/>
        <v>1.0000000000010231E-4</v>
      </c>
      <c r="BK52" s="24"/>
      <c r="BL52" s="30" t="str">
        <f t="shared" si="66"/>
        <v>K</v>
      </c>
      <c r="BM52" s="31">
        <f t="shared" si="67"/>
        <v>9.9999999999997868E-3</v>
      </c>
      <c r="BN52" s="32">
        <f t="shared" si="68"/>
        <v>9.9999999999995736E-5</v>
      </c>
      <c r="BO52" s="24"/>
      <c r="BP52" s="30" t="str">
        <f t="shared" si="69"/>
        <v>K</v>
      </c>
      <c r="BQ52" s="31">
        <f t="shared" si="70"/>
        <v>0</v>
      </c>
      <c r="BR52" s="32">
        <f t="shared" si="71"/>
        <v>0</v>
      </c>
      <c r="BS52" s="24"/>
      <c r="BT52" s="30" t="str">
        <f t="shared" si="72"/>
        <v>K</v>
      </c>
      <c r="BU52" s="31">
        <f t="shared" si="73"/>
        <v>0</v>
      </c>
      <c r="BV52" s="32">
        <f t="shared" si="74"/>
        <v>0</v>
      </c>
      <c r="BW52" s="24"/>
      <c r="BX52" s="24"/>
      <c r="CB52" s="1"/>
      <c r="CC52" s="1"/>
    </row>
    <row r="53" spans="1:81" ht="12.75" x14ac:dyDescent="0.2">
      <c r="C53" s="29">
        <v>21</v>
      </c>
      <c r="D53" s="30" t="str">
        <f t="shared" si="21"/>
        <v>K</v>
      </c>
      <c r="E53" s="31">
        <f t="shared" si="22"/>
        <v>0</v>
      </c>
      <c r="F53" s="32">
        <f t="shared" si="23"/>
        <v>0</v>
      </c>
      <c r="G53" s="24"/>
      <c r="H53" s="30" t="str">
        <f t="shared" si="24"/>
        <v>K</v>
      </c>
      <c r="I53" s="31">
        <f t="shared" si="25"/>
        <v>1.9999999999996021E-2</v>
      </c>
      <c r="J53" s="32">
        <f t="shared" si="26"/>
        <v>3.9999999999984086E-4</v>
      </c>
      <c r="K53" s="1"/>
      <c r="L53" s="30" t="str">
        <f t="shared" si="27"/>
        <v>K</v>
      </c>
      <c r="M53" s="31">
        <f t="shared" si="28"/>
        <v>3.0000000000001137E-2</v>
      </c>
      <c r="N53" s="32">
        <f t="shared" si="29"/>
        <v>9.0000000000006817E-4</v>
      </c>
      <c r="O53" s="1"/>
      <c r="P53" s="30" t="str">
        <f t="shared" si="30"/>
        <v>K</v>
      </c>
      <c r="Q53" s="31">
        <f t="shared" si="31"/>
        <v>0</v>
      </c>
      <c r="R53" s="32">
        <f t="shared" si="32"/>
        <v>0</v>
      </c>
      <c r="S53" s="1"/>
      <c r="T53" s="30" t="str">
        <f t="shared" si="33"/>
        <v>K</v>
      </c>
      <c r="U53" s="31">
        <f t="shared" si="34"/>
        <v>3.0000000000001137E-2</v>
      </c>
      <c r="V53" s="32">
        <f t="shared" si="35"/>
        <v>9.0000000000006817E-4</v>
      </c>
      <c r="W53" s="24"/>
      <c r="X53" s="30" t="str">
        <f t="shared" si="36"/>
        <v>K</v>
      </c>
      <c r="Y53" s="31">
        <f t="shared" si="37"/>
        <v>9.9999999999980105E-3</v>
      </c>
      <c r="Z53" s="32">
        <f t="shared" si="38"/>
        <v>9.9999999999960215E-5</v>
      </c>
      <c r="AA53" s="1"/>
      <c r="AB53" s="30" t="str">
        <f t="shared" si="39"/>
        <v>K</v>
      </c>
      <c r="AC53" s="31">
        <f t="shared" si="40"/>
        <v>0</v>
      </c>
      <c r="AD53" s="32">
        <f t="shared" si="41"/>
        <v>0</v>
      </c>
      <c r="AE53" s="24"/>
      <c r="AF53" s="30" t="str">
        <f t="shared" si="42"/>
        <v>K</v>
      </c>
      <c r="AG53" s="31">
        <f t="shared" si="43"/>
        <v>1.0000000000001563E-2</v>
      </c>
      <c r="AH53" s="32">
        <f t="shared" si="44"/>
        <v>1.0000000000003127E-4</v>
      </c>
      <c r="AI53" s="1"/>
      <c r="AJ53" s="30" t="str">
        <f t="shared" si="45"/>
        <v>K</v>
      </c>
      <c r="AK53" s="31">
        <f t="shared" si="46"/>
        <v>9.9999999999909051E-3</v>
      </c>
      <c r="AL53" s="32">
        <f t="shared" si="47"/>
        <v>9.9999999999818103E-5</v>
      </c>
      <c r="AM53" s="24"/>
      <c r="AN53" s="30" t="str">
        <f t="shared" si="48"/>
        <v>K</v>
      </c>
      <c r="AO53" s="31">
        <f t="shared" si="49"/>
        <v>9.9999999999997868E-3</v>
      </c>
      <c r="AP53" s="32">
        <f t="shared" si="50"/>
        <v>9.9999999999995736E-5</v>
      </c>
      <c r="AQ53" s="1"/>
      <c r="AR53" s="30" t="str">
        <f t="shared" si="51"/>
        <v>K</v>
      </c>
      <c r="AS53" s="31" t="e">
        <f t="shared" si="52"/>
        <v>#VALUE!</v>
      </c>
      <c r="AT53" s="32" t="e">
        <f t="shared" si="53"/>
        <v>#VALUE!</v>
      </c>
      <c r="AU53" s="24"/>
      <c r="AV53" s="30" t="str">
        <f t="shared" si="54"/>
        <v>K</v>
      </c>
      <c r="AW53" s="31" t="e">
        <f t="shared" si="55"/>
        <v>#VALUE!</v>
      </c>
      <c r="AX53" s="32" t="e">
        <f t="shared" si="56"/>
        <v>#VALUE!</v>
      </c>
      <c r="AY53" s="1"/>
      <c r="AZ53" s="30" t="str">
        <f t="shared" si="57"/>
        <v>K</v>
      </c>
      <c r="BA53" s="31" t="e">
        <f t="shared" si="58"/>
        <v>#VALUE!</v>
      </c>
      <c r="BB53" s="32" t="e">
        <f t="shared" si="59"/>
        <v>#VALUE!</v>
      </c>
      <c r="BC53" s="24"/>
      <c r="BD53" s="30" t="str">
        <f t="shared" si="60"/>
        <v>K</v>
      </c>
      <c r="BE53" s="31" t="e">
        <f t="shared" si="61"/>
        <v>#VALUE!</v>
      </c>
      <c r="BF53" s="32" t="e">
        <f t="shared" si="62"/>
        <v>#VALUE!</v>
      </c>
      <c r="BG53" s="1"/>
      <c r="BH53" s="30" t="str">
        <f t="shared" si="63"/>
        <v>K</v>
      </c>
      <c r="BI53" s="31" t="e">
        <f t="shared" si="64"/>
        <v>#VALUE!</v>
      </c>
      <c r="BJ53" s="32" t="e">
        <f t="shared" si="65"/>
        <v>#VALUE!</v>
      </c>
      <c r="BK53" s="24"/>
      <c r="BL53" s="30" t="str">
        <f t="shared" si="66"/>
        <v>K</v>
      </c>
      <c r="BM53" s="31" t="e">
        <f t="shared" si="67"/>
        <v>#VALUE!</v>
      </c>
      <c r="BN53" s="32" t="e">
        <f t="shared" si="68"/>
        <v>#VALUE!</v>
      </c>
      <c r="BO53" s="24"/>
      <c r="BP53" s="30" t="str">
        <f t="shared" si="69"/>
        <v>K</v>
      </c>
      <c r="BQ53" s="31" t="e">
        <f t="shared" si="70"/>
        <v>#VALUE!</v>
      </c>
      <c r="BR53" s="32" t="e">
        <f t="shared" si="71"/>
        <v>#VALUE!</v>
      </c>
      <c r="BS53" s="24"/>
      <c r="BT53" s="30" t="str">
        <f t="shared" si="72"/>
        <v>K</v>
      </c>
      <c r="BU53" s="31" t="e">
        <f t="shared" si="73"/>
        <v>#VALUE!</v>
      </c>
      <c r="BV53" s="32" t="e">
        <f t="shared" si="74"/>
        <v>#VALUE!</v>
      </c>
      <c r="BW53" s="24"/>
      <c r="BX53" s="24"/>
      <c r="CB53" s="1"/>
      <c r="CC53" s="1"/>
    </row>
    <row r="54" spans="1:81" ht="12.75" x14ac:dyDescent="0.2">
      <c r="C54" s="33">
        <v>22</v>
      </c>
      <c r="D54" s="30" t="str">
        <f t="shared" si="21"/>
        <v>K</v>
      </c>
      <c r="E54" s="31">
        <f t="shared" si="22"/>
        <v>9.9999999999909051E-3</v>
      </c>
      <c r="F54" s="32">
        <f t="shared" si="23"/>
        <v>9.9999999999818103E-5</v>
      </c>
      <c r="G54" s="24"/>
      <c r="H54" s="30" t="str">
        <f t="shared" si="24"/>
        <v>K</v>
      </c>
      <c r="I54" s="31">
        <f t="shared" si="25"/>
        <v>9.9999999999980105E-3</v>
      </c>
      <c r="J54" s="32">
        <f t="shared" si="26"/>
        <v>9.9999999999960215E-5</v>
      </c>
      <c r="K54" s="1"/>
      <c r="L54" s="30" t="str">
        <f t="shared" si="27"/>
        <v>K</v>
      </c>
      <c r="M54" s="31">
        <f t="shared" si="28"/>
        <v>1.0000000000005116E-2</v>
      </c>
      <c r="N54" s="32">
        <f t="shared" si="29"/>
        <v>1.0000000000010231E-4</v>
      </c>
      <c r="O54" s="1"/>
      <c r="P54" s="30" t="str">
        <f t="shared" si="30"/>
        <v>K</v>
      </c>
      <c r="Q54" s="31">
        <f t="shared" si="31"/>
        <v>2.0000000000010232E-2</v>
      </c>
      <c r="R54" s="32">
        <f t="shared" si="32"/>
        <v>4.0000000000040925E-4</v>
      </c>
      <c r="S54" s="1"/>
      <c r="T54" s="30" t="str">
        <f t="shared" si="33"/>
        <v>K</v>
      </c>
      <c r="U54" s="31">
        <f t="shared" si="34"/>
        <v>1.9999999999996021E-2</v>
      </c>
      <c r="V54" s="32">
        <f t="shared" si="35"/>
        <v>3.9999999999984086E-4</v>
      </c>
      <c r="W54" s="24"/>
      <c r="X54" s="30" t="str">
        <f t="shared" si="36"/>
        <v>K</v>
      </c>
      <c r="Y54" s="31">
        <f t="shared" si="37"/>
        <v>1.0000000000005116E-2</v>
      </c>
      <c r="Z54" s="32">
        <f t="shared" si="38"/>
        <v>1.0000000000010231E-4</v>
      </c>
      <c r="AA54" s="1"/>
      <c r="AB54" s="30" t="str">
        <f t="shared" si="39"/>
        <v>K</v>
      </c>
      <c r="AC54" s="31">
        <f t="shared" si="40"/>
        <v>1.9999999999996021E-2</v>
      </c>
      <c r="AD54" s="32">
        <f t="shared" si="41"/>
        <v>3.9999999999984086E-4</v>
      </c>
      <c r="AE54" s="24"/>
      <c r="AF54" s="30" t="str">
        <f t="shared" si="42"/>
        <v>K</v>
      </c>
      <c r="AG54" s="31">
        <f t="shared" si="43"/>
        <v>1.9999999999999574E-2</v>
      </c>
      <c r="AH54" s="32">
        <f t="shared" si="44"/>
        <v>3.9999999999998294E-4</v>
      </c>
      <c r="AI54" s="1"/>
      <c r="AJ54" s="30" t="str">
        <f t="shared" si="45"/>
        <v>K</v>
      </c>
      <c r="AK54" s="31">
        <f t="shared" si="46"/>
        <v>3.0000000000001137E-2</v>
      </c>
      <c r="AL54" s="32">
        <f t="shared" si="47"/>
        <v>9.0000000000006817E-4</v>
      </c>
      <c r="AM54" s="24"/>
      <c r="AN54" s="30" t="str">
        <f t="shared" si="48"/>
        <v>K</v>
      </c>
      <c r="AO54" s="31">
        <f t="shared" si="49"/>
        <v>9.9999999999997868E-3</v>
      </c>
      <c r="AP54" s="32">
        <f t="shared" si="50"/>
        <v>9.9999999999995736E-5</v>
      </c>
      <c r="AQ54" s="1"/>
      <c r="AR54" s="30" t="str">
        <f t="shared" si="51"/>
        <v>K</v>
      </c>
      <c r="AS54" s="31" t="e">
        <f t="shared" si="52"/>
        <v>#VALUE!</v>
      </c>
      <c r="AT54" s="32" t="e">
        <f t="shared" si="53"/>
        <v>#VALUE!</v>
      </c>
      <c r="AU54" s="24"/>
      <c r="AV54" s="30" t="str">
        <f t="shared" si="54"/>
        <v>K</v>
      </c>
      <c r="AW54" s="31" t="e">
        <f t="shared" si="55"/>
        <v>#VALUE!</v>
      </c>
      <c r="AX54" s="32" t="e">
        <f t="shared" si="56"/>
        <v>#VALUE!</v>
      </c>
      <c r="AY54" s="1"/>
      <c r="AZ54" s="30" t="str">
        <f t="shared" si="57"/>
        <v>K</v>
      </c>
      <c r="BA54" s="31" t="e">
        <f t="shared" si="58"/>
        <v>#VALUE!</v>
      </c>
      <c r="BB54" s="32" t="e">
        <f t="shared" si="59"/>
        <v>#VALUE!</v>
      </c>
      <c r="BC54" s="24"/>
      <c r="BD54" s="30" t="str">
        <f t="shared" si="60"/>
        <v>K</v>
      </c>
      <c r="BE54" s="31" t="e">
        <f t="shared" si="61"/>
        <v>#VALUE!</v>
      </c>
      <c r="BF54" s="32" t="e">
        <f t="shared" si="62"/>
        <v>#VALUE!</v>
      </c>
      <c r="BG54" s="1"/>
      <c r="BH54" s="30" t="str">
        <f t="shared" si="63"/>
        <v>K</v>
      </c>
      <c r="BI54" s="31">
        <f t="shared" si="64"/>
        <v>9.9999999999909051E-3</v>
      </c>
      <c r="BJ54" s="32">
        <f t="shared" si="65"/>
        <v>9.9999999999818103E-5</v>
      </c>
      <c r="BK54" s="24"/>
      <c r="BL54" s="30" t="str">
        <f t="shared" si="66"/>
        <v>K</v>
      </c>
      <c r="BM54" s="31">
        <f t="shared" si="67"/>
        <v>9.9999999999997868E-3</v>
      </c>
      <c r="BN54" s="32">
        <f t="shared" si="68"/>
        <v>9.9999999999995736E-5</v>
      </c>
      <c r="BO54" s="24"/>
      <c r="BP54" s="30" t="str">
        <f t="shared" si="69"/>
        <v>K</v>
      </c>
      <c r="BQ54" s="31">
        <f t="shared" si="70"/>
        <v>9.9999999999909051E-3</v>
      </c>
      <c r="BR54" s="32">
        <f t="shared" si="71"/>
        <v>9.9999999999818103E-5</v>
      </c>
      <c r="BS54" s="24"/>
      <c r="BT54" s="30" t="str">
        <f t="shared" si="72"/>
        <v>K</v>
      </c>
      <c r="BU54" s="31">
        <f t="shared" si="73"/>
        <v>6.0000000000000497E-2</v>
      </c>
      <c r="BV54" s="32">
        <f t="shared" si="74"/>
        <v>3.6000000000000597E-3</v>
      </c>
      <c r="BW54" s="24"/>
      <c r="BX54" s="24"/>
      <c r="CB54" s="1"/>
      <c r="CC54" s="1"/>
    </row>
    <row r="55" spans="1:81" ht="12.75" x14ac:dyDescent="0.2">
      <c r="C55" s="29">
        <v>23</v>
      </c>
      <c r="D55" s="30" t="str">
        <f t="shared" si="21"/>
        <v>K</v>
      </c>
      <c r="E55" s="31">
        <f t="shared" si="22"/>
        <v>3.0000000000001137E-2</v>
      </c>
      <c r="F55" s="32">
        <f t="shared" si="23"/>
        <v>9.0000000000006817E-4</v>
      </c>
      <c r="G55" s="24"/>
      <c r="H55" s="30" t="str">
        <f t="shared" si="24"/>
        <v>K</v>
      </c>
      <c r="I55" s="31">
        <f t="shared" si="25"/>
        <v>9.9999999999980105E-3</v>
      </c>
      <c r="J55" s="32">
        <f t="shared" si="26"/>
        <v>9.9999999999960215E-5</v>
      </c>
      <c r="K55" s="1"/>
      <c r="L55" s="30" t="str">
        <f t="shared" si="27"/>
        <v>K</v>
      </c>
      <c r="M55" s="31">
        <f t="shared" si="28"/>
        <v>1.9999999999996021E-2</v>
      </c>
      <c r="N55" s="32">
        <f t="shared" si="29"/>
        <v>3.9999999999984086E-4</v>
      </c>
      <c r="O55" s="1"/>
      <c r="P55" s="30" t="str">
        <f t="shared" si="30"/>
        <v>K</v>
      </c>
      <c r="Q55" s="31">
        <f t="shared" si="31"/>
        <v>0</v>
      </c>
      <c r="R55" s="32">
        <f t="shared" si="32"/>
        <v>0</v>
      </c>
      <c r="S55" s="1"/>
      <c r="T55" s="30" t="str">
        <f t="shared" si="33"/>
        <v>K</v>
      </c>
      <c r="U55" s="31">
        <f t="shared" si="34"/>
        <v>3.0000000000001137E-2</v>
      </c>
      <c r="V55" s="32">
        <f t="shared" si="35"/>
        <v>9.0000000000006817E-4</v>
      </c>
      <c r="W55" s="24"/>
      <c r="X55" s="30" t="str">
        <f t="shared" si="36"/>
        <v>K</v>
      </c>
      <c r="Y55" s="31">
        <f t="shared" si="37"/>
        <v>1.0000000000005116E-2</v>
      </c>
      <c r="Z55" s="32">
        <f t="shared" si="38"/>
        <v>1.0000000000010231E-4</v>
      </c>
      <c r="AA55" s="1"/>
      <c r="AB55" s="30" t="str">
        <f t="shared" si="39"/>
        <v>K</v>
      </c>
      <c r="AC55" s="31">
        <f t="shared" si="40"/>
        <v>1.0000000000005116E-2</v>
      </c>
      <c r="AD55" s="32">
        <f t="shared" si="41"/>
        <v>1.0000000000010231E-4</v>
      </c>
      <c r="AE55" s="24"/>
      <c r="AF55" s="30" t="str">
        <f t="shared" si="42"/>
        <v>K</v>
      </c>
      <c r="AG55" s="31">
        <f t="shared" si="43"/>
        <v>9.9999999999997868E-3</v>
      </c>
      <c r="AH55" s="32">
        <f t="shared" si="44"/>
        <v>9.9999999999995736E-5</v>
      </c>
      <c r="AI55" s="1"/>
      <c r="AJ55" s="30" t="str">
        <f t="shared" si="45"/>
        <v>K</v>
      </c>
      <c r="AK55" s="31">
        <f t="shared" si="46"/>
        <v>1.9999999999996021E-2</v>
      </c>
      <c r="AL55" s="32">
        <f t="shared" si="47"/>
        <v>3.9999999999984086E-4</v>
      </c>
      <c r="AM55" s="24"/>
      <c r="AN55" s="30" t="str">
        <f t="shared" si="48"/>
        <v>K</v>
      </c>
      <c r="AO55" s="31">
        <f t="shared" si="49"/>
        <v>9.9999999999997868E-3</v>
      </c>
      <c r="AP55" s="32">
        <f t="shared" si="50"/>
        <v>9.9999999999995736E-5</v>
      </c>
      <c r="AQ55" s="1"/>
      <c r="AR55" s="30" t="str">
        <f t="shared" si="51"/>
        <v>K</v>
      </c>
      <c r="AS55" s="31">
        <f t="shared" si="52"/>
        <v>3.0000000000001137E-2</v>
      </c>
      <c r="AT55" s="32">
        <f t="shared" si="53"/>
        <v>9.0000000000006817E-4</v>
      </c>
      <c r="AU55" s="24"/>
      <c r="AV55" s="30" t="str">
        <f t="shared" si="54"/>
        <v>K</v>
      </c>
      <c r="AW55" s="31">
        <f t="shared" si="55"/>
        <v>3.0000000000001137E-2</v>
      </c>
      <c r="AX55" s="32">
        <f t="shared" si="56"/>
        <v>9.0000000000006817E-4</v>
      </c>
      <c r="AY55" s="1"/>
      <c r="AZ55" s="30" t="str">
        <f t="shared" si="57"/>
        <v>K</v>
      </c>
      <c r="BA55" s="31">
        <f t="shared" si="58"/>
        <v>1.9999999999996021E-2</v>
      </c>
      <c r="BB55" s="32">
        <f t="shared" si="59"/>
        <v>3.9999999999984086E-4</v>
      </c>
      <c r="BC55" s="24"/>
      <c r="BD55" s="30" t="str">
        <f t="shared" si="60"/>
        <v>K</v>
      </c>
      <c r="BE55" s="31">
        <f t="shared" si="61"/>
        <v>4.0000000000000924E-2</v>
      </c>
      <c r="BF55" s="32">
        <f t="shared" si="62"/>
        <v>1.6000000000000738E-3</v>
      </c>
      <c r="BG55" s="1"/>
      <c r="BH55" s="30" t="str">
        <f t="shared" si="63"/>
        <v>K</v>
      </c>
      <c r="BI55" s="31" t="e">
        <f t="shared" si="64"/>
        <v>#VALUE!</v>
      </c>
      <c r="BJ55" s="32" t="e">
        <f t="shared" si="65"/>
        <v>#VALUE!</v>
      </c>
      <c r="BK55" s="24"/>
      <c r="BL55" s="30" t="str">
        <f t="shared" si="66"/>
        <v>K</v>
      </c>
      <c r="BM55" s="31" t="e">
        <f t="shared" si="67"/>
        <v>#VALUE!</v>
      </c>
      <c r="BN55" s="32" t="e">
        <f t="shared" si="68"/>
        <v>#VALUE!</v>
      </c>
      <c r="BO55" s="24"/>
      <c r="BP55" s="30" t="str">
        <f t="shared" si="69"/>
        <v>K</v>
      </c>
      <c r="BQ55" s="31" t="e">
        <f t="shared" si="70"/>
        <v>#VALUE!</v>
      </c>
      <c r="BR55" s="32" t="e">
        <f t="shared" si="71"/>
        <v>#VALUE!</v>
      </c>
      <c r="BS55" s="24"/>
      <c r="BT55" s="30" t="str">
        <f t="shared" si="72"/>
        <v>K</v>
      </c>
      <c r="BU55" s="31" t="e">
        <f t="shared" si="73"/>
        <v>#VALUE!</v>
      </c>
      <c r="BV55" s="32" t="e">
        <f t="shared" si="74"/>
        <v>#VALUE!</v>
      </c>
      <c r="BW55" s="24"/>
      <c r="BX55" s="24"/>
      <c r="CB55" s="1"/>
      <c r="CC55" s="1"/>
    </row>
    <row r="56" spans="1:81" ht="12.75" x14ac:dyDescent="0.2">
      <c r="C56" s="29">
        <v>24</v>
      </c>
      <c r="D56" s="30" t="str">
        <f t="shared" si="21"/>
        <v>M</v>
      </c>
      <c r="E56" s="31">
        <f t="shared" si="22"/>
        <v>1.9999999999996021E-2</v>
      </c>
      <c r="F56" s="32">
        <f t="shared" si="23"/>
        <v>3.9999999999984086E-4</v>
      </c>
      <c r="G56" s="24"/>
      <c r="H56" s="30" t="str">
        <f t="shared" si="24"/>
        <v>M</v>
      </c>
      <c r="I56" s="31">
        <f t="shared" si="25"/>
        <v>1.9999999999999574E-2</v>
      </c>
      <c r="J56" s="32">
        <f t="shared" si="26"/>
        <v>3.9999999999998294E-4</v>
      </c>
      <c r="K56" s="1"/>
      <c r="L56" s="30" t="str">
        <f t="shared" si="27"/>
        <v>M</v>
      </c>
      <c r="M56" s="31">
        <f t="shared" si="28"/>
        <v>3.9999999999999147E-2</v>
      </c>
      <c r="N56" s="32">
        <f t="shared" si="29"/>
        <v>1.5999999999999318E-3</v>
      </c>
      <c r="O56" s="1"/>
      <c r="P56" s="30" t="str">
        <f t="shared" si="30"/>
        <v>M</v>
      </c>
      <c r="Q56" s="31">
        <f t="shared" si="31"/>
        <v>4.9999999999997158E-2</v>
      </c>
      <c r="R56" s="32">
        <f t="shared" si="32"/>
        <v>2.499999999999716E-3</v>
      </c>
      <c r="S56" s="1"/>
      <c r="T56" s="30" t="str">
        <f t="shared" si="33"/>
        <v>M</v>
      </c>
      <c r="U56" s="31">
        <f t="shared" si="34"/>
        <v>1.0000000000001563E-2</v>
      </c>
      <c r="V56" s="32">
        <f t="shared" si="35"/>
        <v>1.0000000000003127E-4</v>
      </c>
      <c r="W56" s="24"/>
      <c r="X56" s="30" t="str">
        <f t="shared" si="36"/>
        <v>M</v>
      </c>
      <c r="Y56" s="31">
        <f t="shared" si="37"/>
        <v>1.0000000000005116E-2</v>
      </c>
      <c r="Z56" s="32">
        <f t="shared" si="38"/>
        <v>1.0000000000010231E-4</v>
      </c>
      <c r="AA56" s="1"/>
      <c r="AB56" s="30" t="str">
        <f t="shared" si="39"/>
        <v>M</v>
      </c>
      <c r="AC56" s="31">
        <f t="shared" si="40"/>
        <v>9.9999999999980105E-3</v>
      </c>
      <c r="AD56" s="32">
        <f t="shared" si="41"/>
        <v>9.9999999999960215E-5</v>
      </c>
      <c r="AE56" s="24"/>
      <c r="AF56" s="30" t="str">
        <f t="shared" si="42"/>
        <v>M</v>
      </c>
      <c r="AG56" s="31">
        <f t="shared" si="43"/>
        <v>8.0000000000000071E-2</v>
      </c>
      <c r="AH56" s="32">
        <f t="shared" si="44"/>
        <v>6.4000000000000116E-3</v>
      </c>
      <c r="AI56" s="1"/>
      <c r="AJ56" s="30" t="str">
        <f t="shared" si="45"/>
        <v>M</v>
      </c>
      <c r="AK56" s="31">
        <f t="shared" si="46"/>
        <v>3.0000000000001137E-2</v>
      </c>
      <c r="AL56" s="32">
        <f t="shared" si="47"/>
        <v>9.0000000000006817E-4</v>
      </c>
      <c r="AM56" s="24"/>
      <c r="AN56" s="30" t="str">
        <f t="shared" si="48"/>
        <v>M</v>
      </c>
      <c r="AO56" s="31">
        <f t="shared" si="49"/>
        <v>9.9999999999997868E-3</v>
      </c>
      <c r="AP56" s="32">
        <f t="shared" si="50"/>
        <v>9.9999999999995736E-5</v>
      </c>
      <c r="AQ56" s="1"/>
      <c r="AR56" s="30" t="str">
        <f t="shared" si="51"/>
        <v>M</v>
      </c>
      <c r="AS56" s="31">
        <f t="shared" si="52"/>
        <v>3.0000000000001137E-2</v>
      </c>
      <c r="AT56" s="32">
        <f t="shared" si="53"/>
        <v>9.0000000000006817E-4</v>
      </c>
      <c r="AU56" s="24"/>
      <c r="AV56" s="30" t="str">
        <f t="shared" si="54"/>
        <v>M</v>
      </c>
      <c r="AW56" s="31">
        <f t="shared" si="55"/>
        <v>3.0000000000000249E-2</v>
      </c>
      <c r="AX56" s="32">
        <f t="shared" si="56"/>
        <v>9.0000000000001494E-4</v>
      </c>
      <c r="AY56" s="1"/>
      <c r="AZ56" s="30" t="str">
        <f t="shared" si="57"/>
        <v>M</v>
      </c>
      <c r="BA56" s="31">
        <f t="shared" si="58"/>
        <v>2.0000000000003126E-2</v>
      </c>
      <c r="BB56" s="32">
        <f t="shared" si="59"/>
        <v>4.0000000000012508E-4</v>
      </c>
      <c r="BC56" s="24"/>
      <c r="BD56" s="30" t="str">
        <f t="shared" si="60"/>
        <v>M</v>
      </c>
      <c r="BE56" s="31">
        <f t="shared" si="61"/>
        <v>6.0000000000000497E-2</v>
      </c>
      <c r="BF56" s="32">
        <f t="shared" si="62"/>
        <v>3.6000000000000597E-3</v>
      </c>
      <c r="BG56" s="1"/>
      <c r="BH56" s="30" t="str">
        <f t="shared" si="63"/>
        <v>M</v>
      </c>
      <c r="BI56" s="31">
        <f t="shared" si="64"/>
        <v>1.0000000000005116E-2</v>
      </c>
      <c r="BJ56" s="32">
        <f t="shared" si="65"/>
        <v>1.0000000000010231E-4</v>
      </c>
      <c r="BK56" s="24"/>
      <c r="BL56" s="30" t="str">
        <f t="shared" si="66"/>
        <v>M</v>
      </c>
      <c r="BM56" s="31">
        <f t="shared" si="67"/>
        <v>2.0000000000000462E-2</v>
      </c>
      <c r="BN56" s="32">
        <f t="shared" si="68"/>
        <v>4.0000000000001845E-4</v>
      </c>
      <c r="BO56" s="24"/>
      <c r="BP56" s="30" t="str">
        <f t="shared" si="69"/>
        <v>M</v>
      </c>
      <c r="BQ56" s="31">
        <f t="shared" si="70"/>
        <v>4.9999999999997158E-2</v>
      </c>
      <c r="BR56" s="32">
        <f t="shared" si="71"/>
        <v>2.499999999999716E-3</v>
      </c>
      <c r="BS56" s="24"/>
      <c r="BT56" s="30" t="str">
        <f t="shared" si="72"/>
        <v>M</v>
      </c>
      <c r="BU56" s="31">
        <f t="shared" si="73"/>
        <v>4.0000000000000036E-2</v>
      </c>
      <c r="BV56" s="32">
        <f t="shared" si="74"/>
        <v>1.6000000000000029E-3</v>
      </c>
      <c r="BW56" s="24"/>
      <c r="BX56" s="24"/>
      <c r="CB56" s="1"/>
      <c r="CC56" s="1"/>
    </row>
    <row r="57" spans="1:81" ht="12.75" x14ac:dyDescent="0.2">
      <c r="C57" s="33">
        <v>25</v>
      </c>
      <c r="D57" s="30" t="str">
        <f t="shared" si="21"/>
        <v>M</v>
      </c>
      <c r="E57" s="31">
        <f t="shared" si="22"/>
        <v>1.9999999999996021E-2</v>
      </c>
      <c r="F57" s="32">
        <f t="shared" si="23"/>
        <v>3.9999999999984086E-4</v>
      </c>
      <c r="G57" s="24"/>
      <c r="H57" s="30" t="str">
        <f t="shared" si="24"/>
        <v>M</v>
      </c>
      <c r="I57" s="31">
        <f t="shared" si="25"/>
        <v>3.9999999999999147E-2</v>
      </c>
      <c r="J57" s="32">
        <f t="shared" si="26"/>
        <v>1.5999999999999318E-3</v>
      </c>
      <c r="K57" s="1"/>
      <c r="L57" s="30" t="str">
        <f t="shared" si="27"/>
        <v>M</v>
      </c>
      <c r="M57" s="31">
        <f t="shared" si="28"/>
        <v>9.9999999999980105E-3</v>
      </c>
      <c r="N57" s="32">
        <f t="shared" si="29"/>
        <v>9.9999999999960215E-5</v>
      </c>
      <c r="O57" s="1"/>
      <c r="P57" s="30" t="str">
        <f t="shared" si="30"/>
        <v>M</v>
      </c>
      <c r="Q57" s="31">
        <f t="shared" si="31"/>
        <v>1.9999999999996021E-2</v>
      </c>
      <c r="R57" s="32">
        <f t="shared" si="32"/>
        <v>3.9999999999984086E-4</v>
      </c>
      <c r="S57" s="1"/>
      <c r="T57" s="30" t="str">
        <f t="shared" si="33"/>
        <v>M</v>
      </c>
      <c r="U57" s="31">
        <f t="shared" si="34"/>
        <v>2.0000000000003126E-2</v>
      </c>
      <c r="V57" s="32">
        <f t="shared" si="35"/>
        <v>4.0000000000012508E-4</v>
      </c>
      <c r="W57" s="24"/>
      <c r="X57" s="30" t="str">
        <f t="shared" si="36"/>
        <v>M</v>
      </c>
      <c r="Y57" s="31">
        <f t="shared" si="37"/>
        <v>5.9999999999995168E-2</v>
      </c>
      <c r="Z57" s="32">
        <f t="shared" si="38"/>
        <v>3.5999999999994201E-3</v>
      </c>
      <c r="AA57" s="1"/>
      <c r="AB57" s="30" t="str">
        <f t="shared" si="39"/>
        <v>M</v>
      </c>
      <c r="AC57" s="31">
        <f t="shared" si="40"/>
        <v>3.9999999999999147E-2</v>
      </c>
      <c r="AD57" s="32">
        <f t="shared" si="41"/>
        <v>1.5999999999999318E-3</v>
      </c>
      <c r="AE57" s="24"/>
      <c r="AF57" s="30" t="str">
        <f t="shared" si="42"/>
        <v>M</v>
      </c>
      <c r="AG57" s="31">
        <f t="shared" si="43"/>
        <v>2.9999999999999361E-2</v>
      </c>
      <c r="AH57" s="32">
        <f t="shared" si="44"/>
        <v>8.9999999999996159E-4</v>
      </c>
      <c r="AI57" s="1"/>
      <c r="AJ57" s="30" t="str">
        <f t="shared" si="45"/>
        <v>M</v>
      </c>
      <c r="AK57" s="31">
        <f t="shared" si="46"/>
        <v>1.0000000000005116E-2</v>
      </c>
      <c r="AL57" s="32">
        <f t="shared" si="47"/>
        <v>1.0000000000010231E-4</v>
      </c>
      <c r="AM57" s="24"/>
      <c r="AN57" s="30" t="str">
        <f t="shared" si="48"/>
        <v>M</v>
      </c>
      <c r="AO57" s="31">
        <f t="shared" si="49"/>
        <v>1.0000000000000675E-2</v>
      </c>
      <c r="AP57" s="32">
        <f t="shared" si="50"/>
        <v>1.000000000000135E-4</v>
      </c>
      <c r="AQ57" s="1"/>
      <c r="AR57" s="30" t="str">
        <f t="shared" si="51"/>
        <v>M</v>
      </c>
      <c r="AS57" s="31">
        <f t="shared" si="52"/>
        <v>0</v>
      </c>
      <c r="AT57" s="32">
        <f t="shared" si="53"/>
        <v>0</v>
      </c>
      <c r="AU57" s="24"/>
      <c r="AV57" s="30" t="str">
        <f t="shared" si="54"/>
        <v>M</v>
      </c>
      <c r="AW57" s="31">
        <f t="shared" si="55"/>
        <v>2.0000000000000462E-2</v>
      </c>
      <c r="AX57" s="32">
        <f t="shared" si="56"/>
        <v>4.0000000000001845E-4</v>
      </c>
      <c r="AY57" s="1"/>
      <c r="AZ57" s="30" t="str">
        <f t="shared" si="57"/>
        <v>M</v>
      </c>
      <c r="BA57" s="31">
        <f t="shared" si="58"/>
        <v>1.9999999999996021E-2</v>
      </c>
      <c r="BB57" s="32">
        <f t="shared" si="59"/>
        <v>3.9999999999984086E-4</v>
      </c>
      <c r="BC57" s="24"/>
      <c r="BD57" s="30" t="str">
        <f t="shared" si="60"/>
        <v>M</v>
      </c>
      <c r="BE57" s="31">
        <f t="shared" si="61"/>
        <v>1.0000000000000675E-2</v>
      </c>
      <c r="BF57" s="32">
        <f t="shared" si="62"/>
        <v>1.000000000000135E-4</v>
      </c>
      <c r="BG57" s="1"/>
      <c r="BH57" s="30" t="str">
        <f t="shared" si="63"/>
        <v>M</v>
      </c>
      <c r="BI57" s="31">
        <f t="shared" si="64"/>
        <v>7.9999999999998295E-2</v>
      </c>
      <c r="BJ57" s="32">
        <f t="shared" si="65"/>
        <v>6.3999999999997271E-3</v>
      </c>
      <c r="BK57" s="24"/>
      <c r="BL57" s="30" t="str">
        <f t="shared" si="66"/>
        <v>M</v>
      </c>
      <c r="BM57" s="31">
        <f t="shared" si="67"/>
        <v>4.0000000000000036E-2</v>
      </c>
      <c r="BN57" s="32">
        <f t="shared" si="68"/>
        <v>1.6000000000000029E-3</v>
      </c>
      <c r="BO57" s="24"/>
      <c r="BP57" s="30" t="str">
        <f t="shared" si="69"/>
        <v>M</v>
      </c>
      <c r="BQ57" s="31">
        <f t="shared" si="70"/>
        <v>1.0000000000005116E-2</v>
      </c>
      <c r="BR57" s="32">
        <f t="shared" si="71"/>
        <v>1.0000000000010231E-4</v>
      </c>
      <c r="BS57" s="24"/>
      <c r="BT57" s="30" t="str">
        <f t="shared" si="72"/>
        <v>M</v>
      </c>
      <c r="BU57" s="31">
        <f t="shared" si="73"/>
        <v>3.0000000000000249E-2</v>
      </c>
      <c r="BV57" s="32">
        <f t="shared" si="74"/>
        <v>9.0000000000001494E-4</v>
      </c>
      <c r="BW57" s="24"/>
      <c r="BX57" s="24"/>
      <c r="CB57" s="1"/>
      <c r="CC57" s="1"/>
    </row>
    <row r="58" spans="1:81" ht="12.75" x14ac:dyDescent="0.2">
      <c r="C58" s="33">
        <v>26</v>
      </c>
      <c r="D58" s="30" t="str">
        <f t="shared" si="21"/>
        <v>M</v>
      </c>
      <c r="E58" s="31">
        <f t="shared" si="22"/>
        <v>1.999999999998181E-2</v>
      </c>
      <c r="F58" s="32">
        <f t="shared" si="23"/>
        <v>3.9999999999927241E-4</v>
      </c>
      <c r="G58" s="24"/>
      <c r="H58" s="30" t="str">
        <f t="shared" si="24"/>
        <v>M</v>
      </c>
      <c r="I58" s="31">
        <f t="shared" si="25"/>
        <v>0</v>
      </c>
      <c r="J58" s="32">
        <f t="shared" si="26"/>
        <v>0</v>
      </c>
      <c r="K58" s="1"/>
      <c r="L58" s="30" t="str">
        <f t="shared" si="27"/>
        <v>M</v>
      </c>
      <c r="M58" s="31">
        <f t="shared" si="28"/>
        <v>1.9999999999996021E-2</v>
      </c>
      <c r="N58" s="32">
        <f t="shared" si="29"/>
        <v>3.9999999999984086E-4</v>
      </c>
      <c r="O58" s="1"/>
      <c r="P58" s="30" t="str">
        <f t="shared" si="30"/>
        <v>M</v>
      </c>
      <c r="Q58" s="31">
        <f t="shared" si="31"/>
        <v>6.0000000000002274E-2</v>
      </c>
      <c r="R58" s="32">
        <f t="shared" si="32"/>
        <v>3.6000000000002727E-3</v>
      </c>
      <c r="S58" s="1"/>
      <c r="T58" s="30" t="str">
        <f t="shared" si="33"/>
        <v>M</v>
      </c>
      <c r="U58" s="31">
        <f t="shared" si="34"/>
        <v>9.9999999999980105E-3</v>
      </c>
      <c r="V58" s="32">
        <f t="shared" si="35"/>
        <v>9.9999999999960215E-5</v>
      </c>
      <c r="W58" s="24"/>
      <c r="X58" s="30" t="str">
        <f t="shared" si="36"/>
        <v>M</v>
      </c>
      <c r="Y58" s="31">
        <f t="shared" si="37"/>
        <v>1.0000000000005116E-2</v>
      </c>
      <c r="Z58" s="32">
        <f t="shared" si="38"/>
        <v>1.0000000000010231E-4</v>
      </c>
      <c r="AA58" s="1"/>
      <c r="AB58" s="30" t="str">
        <f t="shared" si="39"/>
        <v>M</v>
      </c>
      <c r="AC58" s="31">
        <f t="shared" si="40"/>
        <v>1.0000000000005116E-2</v>
      </c>
      <c r="AD58" s="32">
        <f t="shared" si="41"/>
        <v>1.0000000000010231E-4</v>
      </c>
      <c r="AE58" s="24"/>
      <c r="AF58" s="30" t="str">
        <f t="shared" si="42"/>
        <v>M</v>
      </c>
      <c r="AG58" s="31">
        <f t="shared" si="43"/>
        <v>2.9999999999999361E-2</v>
      </c>
      <c r="AH58" s="32">
        <f t="shared" si="44"/>
        <v>8.9999999999996159E-4</v>
      </c>
      <c r="AI58" s="1"/>
      <c r="AJ58" s="30" t="str">
        <f t="shared" si="45"/>
        <v>M</v>
      </c>
      <c r="AK58" s="31">
        <f t="shared" si="46"/>
        <v>1.9999999999996021E-2</v>
      </c>
      <c r="AL58" s="32">
        <f t="shared" si="47"/>
        <v>3.9999999999984086E-4</v>
      </c>
      <c r="AM58" s="24"/>
      <c r="AN58" s="30" t="str">
        <f t="shared" si="48"/>
        <v>M</v>
      </c>
      <c r="AO58" s="31">
        <f t="shared" si="49"/>
        <v>2.000000000000135E-2</v>
      </c>
      <c r="AP58" s="32">
        <f t="shared" si="50"/>
        <v>4.0000000000005401E-4</v>
      </c>
      <c r="AQ58" s="1"/>
      <c r="AR58" s="30" t="str">
        <f t="shared" si="51"/>
        <v>M</v>
      </c>
      <c r="AS58" s="31">
        <f t="shared" si="52"/>
        <v>6.0000000000002274E-2</v>
      </c>
      <c r="AT58" s="32">
        <f t="shared" si="53"/>
        <v>3.6000000000002727E-3</v>
      </c>
      <c r="AU58" s="24"/>
      <c r="AV58" s="30" t="str">
        <f t="shared" si="54"/>
        <v>M</v>
      </c>
      <c r="AW58" s="31">
        <f t="shared" si="55"/>
        <v>9.9999999999997868E-3</v>
      </c>
      <c r="AX58" s="32">
        <f t="shared" si="56"/>
        <v>9.9999999999995736E-5</v>
      </c>
      <c r="AY58" s="1"/>
      <c r="AZ58" s="30" t="str">
        <f t="shared" si="57"/>
        <v>M</v>
      </c>
      <c r="BA58" s="31">
        <f t="shared" si="58"/>
        <v>2.0000000000010232E-2</v>
      </c>
      <c r="BB58" s="32">
        <f t="shared" si="59"/>
        <v>4.0000000000040925E-4</v>
      </c>
      <c r="BC58" s="24"/>
      <c r="BD58" s="30" t="str">
        <f t="shared" si="60"/>
        <v>M</v>
      </c>
      <c r="BE58" s="31">
        <f t="shared" si="61"/>
        <v>0</v>
      </c>
      <c r="BF58" s="32">
        <f t="shared" si="62"/>
        <v>0</v>
      </c>
      <c r="BG58" s="1"/>
      <c r="BH58" s="30" t="str">
        <f t="shared" si="63"/>
        <v>M</v>
      </c>
      <c r="BI58" s="31">
        <f t="shared" si="64"/>
        <v>1.0000000000005116E-2</v>
      </c>
      <c r="BJ58" s="32">
        <f t="shared" si="65"/>
        <v>1.0000000000010231E-4</v>
      </c>
      <c r="BK58" s="24"/>
      <c r="BL58" s="30" t="str">
        <f t="shared" si="66"/>
        <v>M</v>
      </c>
      <c r="BM58" s="31">
        <f t="shared" si="67"/>
        <v>9.9999999999997868E-3</v>
      </c>
      <c r="BN58" s="32">
        <f t="shared" si="68"/>
        <v>9.9999999999995736E-5</v>
      </c>
      <c r="BO58" s="24"/>
      <c r="BP58" s="30" t="str">
        <f t="shared" si="69"/>
        <v>M</v>
      </c>
      <c r="BQ58" s="31">
        <f t="shared" si="70"/>
        <v>1.9999999999996021E-2</v>
      </c>
      <c r="BR58" s="32">
        <f t="shared" si="71"/>
        <v>3.9999999999984086E-4</v>
      </c>
      <c r="BS58" s="24"/>
      <c r="BT58" s="30" t="str">
        <f t="shared" si="72"/>
        <v>M</v>
      </c>
      <c r="BU58" s="31">
        <f t="shared" si="73"/>
        <v>2.0000000000000462E-2</v>
      </c>
      <c r="BV58" s="32">
        <f t="shared" si="74"/>
        <v>4.0000000000001845E-4</v>
      </c>
      <c r="BW58" s="24"/>
      <c r="BX58" s="24"/>
      <c r="CB58" s="1"/>
      <c r="CC58" s="1"/>
    </row>
    <row r="59" spans="1:81" ht="12.75" x14ac:dyDescent="0.2">
      <c r="C59" s="35">
        <v>27</v>
      </c>
      <c r="D59" s="30" t="str">
        <f t="shared" si="21"/>
        <v>M</v>
      </c>
      <c r="E59" s="36">
        <f t="shared" si="22"/>
        <v>1.0000000000019327E-2</v>
      </c>
      <c r="F59" s="38">
        <f t="shared" si="23"/>
        <v>1.0000000000038654E-4</v>
      </c>
      <c r="G59" s="24"/>
      <c r="H59" s="30" t="str">
        <f t="shared" si="24"/>
        <v>M</v>
      </c>
      <c r="I59" s="36">
        <f t="shared" si="25"/>
        <v>1.0000000000005116E-2</v>
      </c>
      <c r="J59" s="38">
        <f t="shared" si="26"/>
        <v>1.0000000000010231E-4</v>
      </c>
      <c r="K59" s="1"/>
      <c r="L59" s="30" t="str">
        <f t="shared" si="27"/>
        <v>M</v>
      </c>
      <c r="M59" s="36">
        <f t="shared" si="28"/>
        <v>6.0000000000002274E-2</v>
      </c>
      <c r="N59" s="38">
        <f t="shared" si="29"/>
        <v>3.6000000000002727E-3</v>
      </c>
      <c r="O59" s="1"/>
      <c r="P59" s="30" t="str">
        <f t="shared" si="30"/>
        <v>M</v>
      </c>
      <c r="Q59" s="36">
        <f t="shared" si="31"/>
        <v>0</v>
      </c>
      <c r="R59" s="38">
        <f t="shared" si="32"/>
        <v>0</v>
      </c>
      <c r="S59" s="1"/>
      <c r="T59" s="30" t="str">
        <f t="shared" si="33"/>
        <v>M</v>
      </c>
      <c r="U59" s="36">
        <f t="shared" si="34"/>
        <v>0</v>
      </c>
      <c r="V59" s="38">
        <f t="shared" si="35"/>
        <v>0</v>
      </c>
      <c r="W59" s="24"/>
      <c r="X59" s="30" t="str">
        <f t="shared" si="36"/>
        <v>M</v>
      </c>
      <c r="Y59" s="36">
        <f t="shared" si="37"/>
        <v>3.0000000000001137E-2</v>
      </c>
      <c r="Z59" s="38">
        <f t="shared" si="38"/>
        <v>9.0000000000006817E-4</v>
      </c>
      <c r="AA59" s="1"/>
      <c r="AB59" s="30" t="str">
        <f t="shared" si="39"/>
        <v>M</v>
      </c>
      <c r="AC59" s="36">
        <f t="shared" si="40"/>
        <v>1.9999999999996021E-2</v>
      </c>
      <c r="AD59" s="38">
        <f t="shared" si="41"/>
        <v>3.9999999999984086E-4</v>
      </c>
      <c r="AE59" s="24"/>
      <c r="AF59" s="30" t="str">
        <f t="shared" si="42"/>
        <v>M</v>
      </c>
      <c r="AG59" s="36">
        <f t="shared" si="43"/>
        <v>9.9999999999997868E-3</v>
      </c>
      <c r="AH59" s="38">
        <f t="shared" si="44"/>
        <v>9.9999999999995736E-5</v>
      </c>
      <c r="AI59" s="1"/>
      <c r="AJ59" s="30" t="str">
        <f t="shared" si="45"/>
        <v>M</v>
      </c>
      <c r="AK59" s="36">
        <f t="shared" si="46"/>
        <v>0</v>
      </c>
      <c r="AL59" s="38">
        <f t="shared" si="47"/>
        <v>0</v>
      </c>
      <c r="AM59" s="24"/>
      <c r="AN59" s="30" t="str">
        <f t="shared" si="48"/>
        <v>M</v>
      </c>
      <c r="AO59" s="36">
        <f t="shared" si="49"/>
        <v>9.9999999999997868E-3</v>
      </c>
      <c r="AP59" s="38">
        <f t="shared" si="50"/>
        <v>9.9999999999995736E-5</v>
      </c>
      <c r="AQ59" s="1"/>
      <c r="AR59" s="30" t="str">
        <f t="shared" si="51"/>
        <v>M</v>
      </c>
      <c r="AS59" s="36">
        <f t="shared" si="52"/>
        <v>9.9999999999909051E-3</v>
      </c>
      <c r="AT59" s="38">
        <f t="shared" si="53"/>
        <v>9.9999999999818103E-5</v>
      </c>
      <c r="AU59" s="24"/>
      <c r="AV59" s="30" t="str">
        <f t="shared" si="54"/>
        <v>M</v>
      </c>
      <c r="AW59" s="36">
        <f t="shared" si="55"/>
        <v>9.9999999999997868E-3</v>
      </c>
      <c r="AX59" s="38">
        <f t="shared" si="56"/>
        <v>9.9999999999995736E-5</v>
      </c>
      <c r="AY59" s="1"/>
      <c r="AZ59" s="30" t="str">
        <f t="shared" si="57"/>
        <v>M</v>
      </c>
      <c r="BA59" s="36">
        <f t="shared" si="58"/>
        <v>9.9999999999909051E-3</v>
      </c>
      <c r="BB59" s="38">
        <f t="shared" si="59"/>
        <v>9.9999999999818103E-5</v>
      </c>
      <c r="BC59" s="24"/>
      <c r="BD59" s="30" t="str">
        <f t="shared" si="60"/>
        <v>M</v>
      </c>
      <c r="BE59" s="36">
        <f t="shared" si="61"/>
        <v>3.0000000000000249E-2</v>
      </c>
      <c r="BF59" s="38">
        <f t="shared" si="62"/>
        <v>9.0000000000001494E-4</v>
      </c>
      <c r="BG59" s="1"/>
      <c r="BH59" s="30" t="str">
        <f t="shared" si="63"/>
        <v>M</v>
      </c>
      <c r="BI59" s="36">
        <f t="shared" si="64"/>
        <v>2.0000000000010232E-2</v>
      </c>
      <c r="BJ59" s="38">
        <f t="shared" si="65"/>
        <v>4.0000000000040925E-4</v>
      </c>
      <c r="BK59" s="24"/>
      <c r="BL59" s="30" t="str">
        <f t="shared" si="66"/>
        <v>M</v>
      </c>
      <c r="BM59" s="36">
        <f t="shared" si="67"/>
        <v>9.9999999999997868E-3</v>
      </c>
      <c r="BN59" s="38">
        <f t="shared" si="68"/>
        <v>9.9999999999995736E-5</v>
      </c>
      <c r="BO59" s="24"/>
      <c r="BP59" s="30" t="str">
        <f t="shared" si="69"/>
        <v>M</v>
      </c>
      <c r="BQ59" s="36">
        <f t="shared" si="70"/>
        <v>3.0000000000001137E-2</v>
      </c>
      <c r="BR59" s="38">
        <f t="shared" si="71"/>
        <v>9.0000000000006817E-4</v>
      </c>
      <c r="BS59" s="24"/>
      <c r="BT59" s="30" t="str">
        <f t="shared" si="72"/>
        <v>M</v>
      </c>
      <c r="BU59" s="36">
        <f t="shared" si="73"/>
        <v>9.9999999999997868E-3</v>
      </c>
      <c r="BV59" s="38">
        <f t="shared" si="74"/>
        <v>9.9999999999995736E-5</v>
      </c>
      <c r="BW59" s="24"/>
      <c r="BX59" s="24"/>
      <c r="CB59" s="1"/>
      <c r="CC59" s="1"/>
    </row>
    <row r="60" spans="1:81" ht="12.75" x14ac:dyDescent="0.2">
      <c r="C60" s="23"/>
      <c r="D60" s="1"/>
      <c r="E60" s="39"/>
      <c r="F60" s="39"/>
      <c r="G60" s="24"/>
      <c r="H60" s="1"/>
      <c r="I60" s="39"/>
      <c r="J60" s="39"/>
      <c r="K60" s="1"/>
      <c r="L60" s="1"/>
      <c r="M60" s="39"/>
      <c r="N60" s="39"/>
      <c r="O60" s="1"/>
      <c r="P60" s="1"/>
      <c r="Q60" s="39"/>
      <c r="R60" s="39"/>
      <c r="S60" s="1"/>
      <c r="T60" s="1"/>
      <c r="U60" s="39"/>
      <c r="V60" s="39"/>
      <c r="W60" s="24"/>
      <c r="X60" s="1"/>
      <c r="Y60" s="39"/>
      <c r="Z60" s="39"/>
      <c r="AA60" s="1"/>
      <c r="AB60" s="1"/>
      <c r="AC60" s="39"/>
      <c r="AD60" s="39"/>
      <c r="AE60" s="24"/>
      <c r="AF60" s="1"/>
      <c r="AG60" s="39"/>
      <c r="AH60" s="39"/>
      <c r="AI60" s="1"/>
      <c r="AJ60" s="1"/>
      <c r="AK60" s="39"/>
      <c r="AL60" s="39"/>
      <c r="AM60" s="24"/>
      <c r="AN60" s="1"/>
      <c r="AO60" s="39"/>
      <c r="AP60" s="39"/>
      <c r="AQ60" s="1"/>
      <c r="AR60" s="1"/>
      <c r="AS60" s="39"/>
      <c r="AT60" s="39"/>
      <c r="AU60" s="24"/>
      <c r="AV60" s="1"/>
      <c r="AW60" s="39"/>
      <c r="AX60" s="39"/>
      <c r="AY60" s="1"/>
      <c r="AZ60" s="1"/>
      <c r="BA60" s="39"/>
      <c r="BB60" s="39"/>
      <c r="BC60" s="24"/>
      <c r="BD60" s="1"/>
      <c r="BE60" s="39"/>
      <c r="BF60" s="39"/>
      <c r="BG60" s="1"/>
      <c r="BH60" s="1"/>
      <c r="BI60" s="39"/>
      <c r="BJ60" s="39"/>
      <c r="BK60" s="24"/>
      <c r="BL60" s="1"/>
      <c r="BM60" s="39"/>
      <c r="BN60" s="39"/>
      <c r="BO60" s="24"/>
      <c r="BP60" s="1"/>
      <c r="BQ60" s="39"/>
      <c r="BR60" s="39"/>
      <c r="BS60" s="24"/>
      <c r="BT60" s="1"/>
      <c r="BU60" s="39"/>
      <c r="BV60" s="39"/>
      <c r="BW60" s="24"/>
      <c r="BX60" s="24"/>
      <c r="CB60" s="1"/>
      <c r="CC60" s="1"/>
    </row>
    <row r="61" spans="1:81" ht="14.25" x14ac:dyDescent="0.2">
      <c r="A61" s="34"/>
      <c r="B61" s="34"/>
      <c r="C61" s="23"/>
      <c r="D61" s="40"/>
      <c r="E61" s="41" t="s">
        <v>44</v>
      </c>
      <c r="F61" s="42" t="s">
        <v>45</v>
      </c>
      <c r="G61" s="43"/>
      <c r="H61" s="40"/>
      <c r="I61" s="41" t="s">
        <v>44</v>
      </c>
      <c r="J61" s="42" t="s">
        <v>45</v>
      </c>
      <c r="K61" s="1"/>
      <c r="L61" s="40"/>
      <c r="M61" s="41" t="s">
        <v>44</v>
      </c>
      <c r="N61" s="42" t="s">
        <v>45</v>
      </c>
      <c r="O61" s="1"/>
      <c r="P61" s="40"/>
      <c r="Q61" s="41" t="s">
        <v>44</v>
      </c>
      <c r="R61" s="42" t="s">
        <v>45</v>
      </c>
      <c r="S61" s="1"/>
      <c r="T61" s="40"/>
      <c r="U61" s="41" t="s">
        <v>44</v>
      </c>
      <c r="V61" s="42" t="s">
        <v>45</v>
      </c>
      <c r="W61" s="24"/>
      <c r="X61" s="40"/>
      <c r="Y61" s="41" t="s">
        <v>44</v>
      </c>
      <c r="Z61" s="42" t="s">
        <v>45</v>
      </c>
      <c r="AA61" s="1"/>
      <c r="AB61" s="40"/>
      <c r="AC61" s="41" t="s">
        <v>44</v>
      </c>
      <c r="AD61" s="42" t="s">
        <v>45</v>
      </c>
      <c r="AE61" s="24"/>
      <c r="AF61" s="40"/>
      <c r="AG61" s="41" t="s">
        <v>44</v>
      </c>
      <c r="AH61" s="42" t="s">
        <v>45</v>
      </c>
      <c r="AI61" s="1"/>
      <c r="AJ61" s="40"/>
      <c r="AK61" s="41" t="s">
        <v>44</v>
      </c>
      <c r="AL61" s="42" t="s">
        <v>45</v>
      </c>
      <c r="AM61" s="24"/>
      <c r="AN61" s="40"/>
      <c r="AO61" s="41" t="s">
        <v>44</v>
      </c>
      <c r="AP61" s="42" t="s">
        <v>45</v>
      </c>
      <c r="AQ61" s="1"/>
      <c r="AR61" s="40"/>
      <c r="AS61" s="41" t="s">
        <v>44</v>
      </c>
      <c r="AT61" s="42" t="s">
        <v>45</v>
      </c>
      <c r="AU61" s="24"/>
      <c r="AV61" s="40"/>
      <c r="AW61" s="41" t="s">
        <v>44</v>
      </c>
      <c r="AX61" s="42" t="s">
        <v>45</v>
      </c>
      <c r="AY61" s="1"/>
      <c r="AZ61" s="40"/>
      <c r="BA61" s="41" t="s">
        <v>44</v>
      </c>
      <c r="BB61" s="42" t="s">
        <v>45</v>
      </c>
      <c r="BC61" s="24"/>
      <c r="BD61" s="40"/>
      <c r="BE61" s="41" t="s">
        <v>44</v>
      </c>
      <c r="BF61" s="42" t="s">
        <v>45</v>
      </c>
      <c r="BG61" s="1"/>
      <c r="BH61" s="40"/>
      <c r="BI61" s="41" t="s">
        <v>44</v>
      </c>
      <c r="BJ61" s="42" t="s">
        <v>45</v>
      </c>
      <c r="BK61" s="24"/>
      <c r="BL61" s="40"/>
      <c r="BM61" s="41" t="s">
        <v>44</v>
      </c>
      <c r="BN61" s="42" t="s">
        <v>45</v>
      </c>
      <c r="BO61" s="24"/>
      <c r="BP61" s="40"/>
      <c r="BQ61" s="41" t="s">
        <v>44</v>
      </c>
      <c r="BR61" s="42" t="s">
        <v>45</v>
      </c>
      <c r="BS61" s="24"/>
      <c r="BT61" s="40"/>
      <c r="BU61" s="41" t="s">
        <v>44</v>
      </c>
      <c r="BV61" s="42" t="s">
        <v>45</v>
      </c>
      <c r="BW61" s="24"/>
      <c r="BX61" s="24"/>
      <c r="CB61" s="1"/>
      <c r="CC61" s="1"/>
    </row>
    <row r="62" spans="1:81" ht="14.25" x14ac:dyDescent="0.2">
      <c r="A62" s="34"/>
      <c r="B62" s="34"/>
      <c r="C62" s="34"/>
      <c r="D62" s="29" t="s">
        <v>46</v>
      </c>
      <c r="E62" s="44">
        <f>AVERAGE(E33,E35,E37,E39,E41,E43,E44,E45,E46,E49,E56:E59)</f>
        <v>1.071428571428612E-2</v>
      </c>
      <c r="F62" s="45">
        <f>AVERAGE(E34,E36,E38,E40,E42,E47,E48,E50,E51:E55)</f>
        <v>1.2307692307687673E-2</v>
      </c>
      <c r="G62" s="43"/>
      <c r="H62" s="29" t="s">
        <v>46</v>
      </c>
      <c r="I62" s="44">
        <f>AVERAGE(I33,I35,I37,I39,I41,I43,I44,I45,I46,I49,I56:I59)</f>
        <v>1.4999999999999807E-2</v>
      </c>
      <c r="J62" s="45">
        <f>AVERAGE(I34,I36,I38,I40,I42,I47,I48,I50,I51:I55)</f>
        <v>1.153846153846143E-2</v>
      </c>
      <c r="K62" s="1"/>
      <c r="L62" s="29" t="s">
        <v>46</v>
      </c>
      <c r="M62" s="44">
        <f>AVERAGE(M33,M35,M37,M39,M41,M43,M44,M45,M46,M49,M56:M59)</f>
        <v>2.1428571428571224E-2</v>
      </c>
      <c r="N62" s="45">
        <f>AVERAGE(M34,M36,M38,M40,M42,M47,M48,M50,M51:M55)</f>
        <v>3.9999999999998051E-2</v>
      </c>
      <c r="O62" s="1"/>
      <c r="P62" s="29" t="s">
        <v>46</v>
      </c>
      <c r="Q62" s="44">
        <f>AVERAGE(Q33,Q35,Q37,Q39,Q41,Q43,Q44,Q45,Q46,Q49,Q56:Q59)</f>
        <v>1.6428571428566636E-2</v>
      </c>
      <c r="R62" s="45">
        <f>AVERAGE(Q34,Q36,Q38,Q40,Q42,Q47,Q48,Q50,Q51:Q55)</f>
        <v>1.461538461538444E-2</v>
      </c>
      <c r="S62" s="1"/>
      <c r="T62" s="29" t="s">
        <v>46</v>
      </c>
      <c r="U62" s="44">
        <f>AVERAGE(U33,U35,U37,U39,U41,U43,U44,U45,U46,U49,U56:U59)</f>
        <v>1.0714285714285867E-2</v>
      </c>
      <c r="V62" s="45">
        <f>AVERAGE(U34,U36,U38,U40,U42,U47,U48,U50,U51:U55)</f>
        <v>1.9230769230768958E-2</v>
      </c>
      <c r="W62" s="24"/>
      <c r="X62" s="29" t="s">
        <v>46</v>
      </c>
      <c r="Y62" s="44">
        <f>AVERAGE(Y33,Y35,Y37,Y39,Y41,Y43,Y44,Y45,Y46,Y49,Y56:Y59)</f>
        <v>1.928571428571654E-2</v>
      </c>
      <c r="Z62" s="45">
        <f>AVERAGE(Y34,Y36,Y38,Y40,Y42,Y47,Y48,Y50,Y51:Y55)</f>
        <v>2.9230769230772707E-2</v>
      </c>
      <c r="AA62" s="1"/>
      <c r="AB62" s="29" t="s">
        <v>46</v>
      </c>
      <c r="AC62" s="44">
        <f>AVERAGE(AC33,AC35,AC37,AC39,AC41,AC43,AC44,AC45,AC46,AC49,AC56:AC59)</f>
        <v>1.3571428571431454E-2</v>
      </c>
      <c r="AD62" s="45">
        <f>AVERAGE(AC34,AC36,AC38,AC40,AC42,AC47,AC48,AC50,AC51:AC55)</f>
        <v>1.1538461538463069E-2</v>
      </c>
      <c r="AE62" s="24"/>
      <c r="AF62" s="29" t="s">
        <v>46</v>
      </c>
      <c r="AG62" s="44">
        <f>AVERAGE(AG33,AG35,AG37,AG39,AG41,AG43,AG44,AG45,AG46,AG49,AG56:AG59)</f>
        <v>2.2857142857142496E-2</v>
      </c>
      <c r="AH62" s="45">
        <f>AVERAGE(AG34,AG36,AG38,AG40,AG42,AG47,AG48,AG50,AG51:AG55)</f>
        <v>1.7692307692307931E-2</v>
      </c>
      <c r="AI62" s="1"/>
      <c r="AJ62" s="29" t="s">
        <v>46</v>
      </c>
      <c r="AK62" s="44">
        <f>AVERAGE(AK33,AK35,AK37,AK39,AK41,AK43,AK44,AK45,AK46,AK49,AK56:AK59)</f>
        <v>7.8571428571418012E-3</v>
      </c>
      <c r="AL62" s="45">
        <f>AVERAGE(AK34,AK36,AK38,AK40,AK42,AK47,AK48,AK50,AK51:AK55)</f>
        <v>1.3076923076920476E-2</v>
      </c>
      <c r="AM62" s="24"/>
      <c r="AN62" s="29" t="s">
        <v>46</v>
      </c>
      <c r="AO62" s="44">
        <f>AVERAGE(AO33,AO35,AO37,AO39,AO41,AO43,AO44,AO45,AO46,AO49,AO56:AO59)</f>
        <v>1.4285714285714426E-2</v>
      </c>
      <c r="AP62" s="45">
        <f>AVERAGE(AO34,AO36,AO38,AO40,AO42,AO47,AO48,AO50,AO51:AO55)</f>
        <v>1.6923076923076767E-2</v>
      </c>
      <c r="AQ62" s="1"/>
      <c r="AR62" s="29" t="s">
        <v>46</v>
      </c>
      <c r="AS62" s="44">
        <f>AVERAGE(AS33,AS35,AS37,AS39,AS41,AS43,AS44,AS45,AS46,AS49,AS56:AS59)</f>
        <v>1.8571428571427923E-2</v>
      </c>
      <c r="AT62" s="45">
        <f>AVERAGE(AS34,AS36,AS38,AS40,AS42,AS47,AS48,AS50,AS51:AS52,AS55)</f>
        <v>2.4545454545450953E-2</v>
      </c>
      <c r="AU62" s="24"/>
      <c r="AV62" s="29" t="s">
        <v>46</v>
      </c>
      <c r="AW62" s="44">
        <f>AVERAGE(AW33,AW35,AW37,AW39,AW41,AW43,AW44,AW45,AW46,AW49,AW56:AW59)</f>
        <v>1.7857142857142794E-2</v>
      </c>
      <c r="AX62" s="45">
        <f>AVERAGE(AW34,AW36,AW38,AW40,AW42,AW47,AW48,AW50,AW51:AW52,AW55)</f>
        <v>1.3636363636363669E-2</v>
      </c>
      <c r="AY62" s="1"/>
      <c r="AZ62" s="29" t="s">
        <v>46</v>
      </c>
      <c r="BA62" s="44">
        <f>AVERAGE(BA33,BA35,BA37,BA39,BA41,BA43,BA44,BA45,BA46,BA49,BA56:BA59)</f>
        <v>1.4285714285713982E-2</v>
      </c>
      <c r="BB62" s="45">
        <f>AVERAGE(BA34,BA36,BA38,BA40,BA42,BA47,BA48,BA50,BA51:BA52,BA55)</f>
        <v>1.6363636363635692E-2</v>
      </c>
      <c r="BC62" s="24"/>
      <c r="BD62" s="29" t="s">
        <v>46</v>
      </c>
      <c r="BE62" s="44">
        <f>AVERAGE(BE33,BE35,BE37,BE39,BE41,BE43,BE44,BE45,BE46,BE49,BE56:BE59)</f>
        <v>1.5714285714285885E-2</v>
      </c>
      <c r="BF62" s="45">
        <f>AVERAGE(BE34,BE36,BE38,BE40,BE42,BE47,BE48,BE50,BE51:BE52,BE55)</f>
        <v>2.7272727272726935E-2</v>
      </c>
      <c r="BG62" s="1"/>
      <c r="BH62" s="29" t="s">
        <v>46</v>
      </c>
      <c r="BI62" s="44">
        <f>AVERAGE(BI33,BI35,BI37,BI39,BI41,BI43,BI44,BI45,BI46,BI49,BI56:BI59)</f>
        <v>1.285714285714233E-2</v>
      </c>
      <c r="BJ62" s="45">
        <f>AVERAGE(BI34,BI36,BI38,BI40,BI42,BI47,BI48,BI50,BI51:BI52,BI54)</f>
        <v>1.5454545454548193E-2</v>
      </c>
      <c r="BK62" s="24"/>
      <c r="BL62" s="29" t="s">
        <v>46</v>
      </c>
      <c r="BM62" s="44">
        <f>AVERAGE(BM33,BM35,BM37,BM39,BM41,BM43,BM44,BM45,BM46,BM49,BM56:BM59)</f>
        <v>1.6428571428571459E-2</v>
      </c>
      <c r="BN62" s="45">
        <f>AVERAGE(BM34,BM36,BM38,BM40,BM42,BM47,BM48,BM50,BM51:BM52,BM54)</f>
        <v>1.5454545454545126E-2</v>
      </c>
      <c r="BO62" s="24"/>
      <c r="BP62" s="29" t="s">
        <v>46</v>
      </c>
      <c r="BQ62" s="44">
        <f>AVERAGE(BQ33,BQ35,BQ37,BQ39,BQ41,BQ43,BQ44,BQ45,BQ46,BQ49,BQ56:BQ59)</f>
        <v>1.3571428571427393E-2</v>
      </c>
      <c r="BR62" s="45">
        <f>AVERAGE(BQ34,BQ36,BQ38,BQ40,BQ42,BQ47,BQ48,BQ50,BQ51:BQ52,BQ54)</f>
        <v>1.3636363636362862E-2</v>
      </c>
      <c r="BS62" s="24"/>
      <c r="BT62" s="29" t="s">
        <v>46</v>
      </c>
      <c r="BU62" s="44">
        <f>AVERAGE(BU33,BU35,BU37,BU39,BU41,BU43,BU44,BU45,BU46,BU49,BU56:BU59)</f>
        <v>2.0000000000000209E-2</v>
      </c>
      <c r="BV62" s="45">
        <f>AVERAGE(BU34,BU36,BU38,BU40,BU42,BU47,BU48,BU50,BU51:BU52,BU54)</f>
        <v>2.0909090909090787E-2</v>
      </c>
      <c r="BW62" s="24"/>
      <c r="BX62" s="24"/>
      <c r="CB62" s="1"/>
      <c r="CC62" s="1"/>
    </row>
    <row r="63" spans="1:81" ht="12.75" x14ac:dyDescent="0.2">
      <c r="C63" s="23"/>
      <c r="D63" s="33" t="s">
        <v>50</v>
      </c>
      <c r="E63" s="1">
        <f>COUNTIF(D33:D59,"=M")</f>
        <v>14</v>
      </c>
      <c r="F63" s="32">
        <f>COUNTIF(D33:D59,"=K")</f>
        <v>13</v>
      </c>
      <c r="G63" s="1"/>
      <c r="H63" s="33" t="s">
        <v>50</v>
      </c>
      <c r="I63" s="1">
        <f>COUNTIF(H33:H59,"=M")</f>
        <v>14</v>
      </c>
      <c r="J63" s="32">
        <f>COUNTIF(H33:H59,"=K")</f>
        <v>13</v>
      </c>
      <c r="K63" s="1"/>
      <c r="L63" s="33" t="s">
        <v>50</v>
      </c>
      <c r="M63" s="1">
        <f>COUNTIF(L33:L59,"=M")</f>
        <v>14</v>
      </c>
      <c r="N63" s="32">
        <f>COUNTIF(L33:L59,"=K")</f>
        <v>13</v>
      </c>
      <c r="O63" s="1"/>
      <c r="P63" s="33" t="s">
        <v>50</v>
      </c>
      <c r="Q63" s="1">
        <f>COUNTIF(P33:P59,"=M")</f>
        <v>14</v>
      </c>
      <c r="R63" s="32">
        <f>COUNTIF(P33:P59,"=K")</f>
        <v>13</v>
      </c>
      <c r="S63" s="1"/>
      <c r="T63" s="33" t="s">
        <v>50</v>
      </c>
      <c r="U63" s="1">
        <f>COUNTIF(T33:T59,"=M")</f>
        <v>14</v>
      </c>
      <c r="V63" s="32">
        <f>COUNTIF(T33:T59,"=K")</f>
        <v>13</v>
      </c>
      <c r="W63" s="24"/>
      <c r="X63" s="33" t="s">
        <v>50</v>
      </c>
      <c r="Y63" s="1">
        <f>COUNTIF(X33:X59,"=M")</f>
        <v>14</v>
      </c>
      <c r="Z63" s="32">
        <f>COUNTIF(X33:X59,"=K")</f>
        <v>13</v>
      </c>
      <c r="AA63" s="1"/>
      <c r="AB63" s="33" t="s">
        <v>50</v>
      </c>
      <c r="AC63" s="1">
        <f>COUNTIF(AB33:AB59,"=M")</f>
        <v>14</v>
      </c>
      <c r="AD63" s="32">
        <f>COUNTIF(AB33:AB59,"=K")</f>
        <v>13</v>
      </c>
      <c r="AE63" s="24"/>
      <c r="AF63" s="33" t="s">
        <v>50</v>
      </c>
      <c r="AG63" s="1">
        <f>COUNTIF(AF33:AF59,"=M")</f>
        <v>14</v>
      </c>
      <c r="AH63" s="32">
        <f>COUNTIF(AF33:AF59,"=K")</f>
        <v>13</v>
      </c>
      <c r="AI63" s="1"/>
      <c r="AJ63" s="33" t="s">
        <v>50</v>
      </c>
      <c r="AK63" s="1">
        <f>COUNTIF(AJ33:AJ59,"=M")</f>
        <v>14</v>
      </c>
      <c r="AL63" s="32">
        <f>COUNTIF(AJ33:AJ59,"=K")</f>
        <v>13</v>
      </c>
      <c r="AM63" s="24"/>
      <c r="AN63" s="33" t="s">
        <v>50</v>
      </c>
      <c r="AO63" s="1">
        <f>COUNTIF(AN33:AN59,"=M")</f>
        <v>14</v>
      </c>
      <c r="AP63" s="32">
        <f>COUNTIF(AN33:AN59,"=K")</f>
        <v>13</v>
      </c>
      <c r="AQ63" s="1"/>
      <c r="AR63" s="33" t="s">
        <v>50</v>
      </c>
      <c r="AS63" s="1">
        <f>COUNTIF(AR33:AR59,"=M")</f>
        <v>14</v>
      </c>
      <c r="AT63" s="32">
        <f>COUNTIF(AR33:AR59,"=K")</f>
        <v>13</v>
      </c>
      <c r="AU63" s="24"/>
      <c r="AV63" s="33" t="s">
        <v>50</v>
      </c>
      <c r="AW63" s="1">
        <f>COUNTIF(AV33:AV59,"=M")</f>
        <v>14</v>
      </c>
      <c r="AX63" s="32">
        <f>COUNTIF(AV33:AV59,"=K")</f>
        <v>13</v>
      </c>
      <c r="AY63" s="1"/>
      <c r="AZ63" s="33" t="s">
        <v>50</v>
      </c>
      <c r="BA63" s="1">
        <f>COUNTIF(AZ33:AZ59,"=M")</f>
        <v>14</v>
      </c>
      <c r="BB63" s="32">
        <f>COUNTIF(AZ33:AZ59,"=K")</f>
        <v>13</v>
      </c>
      <c r="BC63" s="24"/>
      <c r="BD63" s="33" t="s">
        <v>50</v>
      </c>
      <c r="BE63" s="1">
        <f>COUNTIF(BD33:BD59,"=M")</f>
        <v>14</v>
      </c>
      <c r="BF63" s="32">
        <f>COUNTIF(BD33:BD59,"=K")</f>
        <v>13</v>
      </c>
      <c r="BG63" s="1"/>
      <c r="BH63" s="33" t="s">
        <v>50</v>
      </c>
      <c r="BI63" s="1">
        <f>COUNTIF(BH33:BH59,"=M")</f>
        <v>14</v>
      </c>
      <c r="BJ63" s="32">
        <f>COUNTIF(BH33:BH59,"=K")</f>
        <v>13</v>
      </c>
      <c r="BK63" s="24"/>
      <c r="BL63" s="33" t="s">
        <v>50</v>
      </c>
      <c r="BM63" s="1">
        <f>COUNTIF(BL33:BL59,"=M")</f>
        <v>14</v>
      </c>
      <c r="BN63" s="32">
        <f>COUNTIF(BL33:BL59,"=K")</f>
        <v>13</v>
      </c>
      <c r="BO63" s="24"/>
      <c r="BP63" s="33" t="s">
        <v>50</v>
      </c>
      <c r="BQ63" s="1">
        <f>COUNTIF(BP33:BP59,"=M")</f>
        <v>14</v>
      </c>
      <c r="BR63" s="32">
        <f>COUNTIF(BP33:BP59,"=K")</f>
        <v>13</v>
      </c>
      <c r="BS63" s="24"/>
      <c r="BT63" s="33" t="s">
        <v>50</v>
      </c>
      <c r="BU63" s="1">
        <f>COUNTIF(BT33:BT59,"=M")</f>
        <v>14</v>
      </c>
      <c r="BV63" s="32">
        <f>COUNTIF(BT33:BT59,"=K")</f>
        <v>13</v>
      </c>
      <c r="BW63" s="24"/>
      <c r="BX63" s="24"/>
      <c r="CB63" s="1"/>
      <c r="CC63" s="1"/>
    </row>
    <row r="64" spans="1:81" ht="12.75" x14ac:dyDescent="0.2">
      <c r="C64" s="23"/>
      <c r="D64" s="46" t="s">
        <v>54</v>
      </c>
      <c r="E64" s="1">
        <f>SUM(F33,F35,F37,F39,F41,F43:F46,F49,F56:F59)</f>
        <v>2.2999999999997953E-3</v>
      </c>
      <c r="F64" s="32">
        <f>SUM(F34,F36,F38,F40,F42,F47:F48,F50,F51:F55)</f>
        <v>3.1999999999987269E-3</v>
      </c>
      <c r="G64" s="1"/>
      <c r="H64" s="46" t="s">
        <v>54</v>
      </c>
      <c r="I64" s="1">
        <f>SUM(J33,J35,J37,J39,J41,J43:J46,J49,J56:J59)</f>
        <v>4.8999999999997561E-3</v>
      </c>
      <c r="J64" s="32">
        <f>SUM(J34,J36,J38,J40,J42,J47:J48,J50,J51:J55)</f>
        <v>2.5000000000000005E-3</v>
      </c>
      <c r="K64" s="1"/>
      <c r="L64" s="46" t="s">
        <v>54</v>
      </c>
      <c r="M64" s="1">
        <f>SUM(N33,N35,N37,N39,N41,N43:N46,N49,N56:N59)</f>
        <v>1.0400000000000551E-2</v>
      </c>
      <c r="N64" s="32">
        <f>SUM(N34,N36,N38,N40,N42,N47:N48,N50,N51:N55)</f>
        <v>3.6799999999995156E-2</v>
      </c>
      <c r="O64" s="1"/>
      <c r="P64" s="46" t="s">
        <v>54</v>
      </c>
      <c r="Q64" s="1">
        <f>SUM(R33,R35,R37,R39,R41,R43:R46,R49,R56:R59)</f>
        <v>7.8999999999984204E-3</v>
      </c>
      <c r="R64" s="32">
        <f>SUM(R34,R36,R38,R40,R42,R47:R48,R50,R51:R55)</f>
        <v>4.0999999999999318E-3</v>
      </c>
      <c r="S64" s="1"/>
      <c r="T64" s="46" t="s">
        <v>54</v>
      </c>
      <c r="U64" s="1">
        <f>SUM(V33,V35,V37,V39,V41,V43:V46,V49,V56:V59)</f>
        <v>2.3000000000000086E-3</v>
      </c>
      <c r="V64" s="32">
        <f>SUM(V34,V36,V38,V40,V42,V47:V48,V50,V51:V55)</f>
        <v>5.8999999999999973E-3</v>
      </c>
      <c r="W64" s="24"/>
      <c r="X64" s="46" t="s">
        <v>54</v>
      </c>
      <c r="Y64" s="1">
        <f>SUM(Z33,Z35,Z37,Z39,Z41,Z43:Z46,Z49,Z56:Z59)</f>
        <v>8.3000000000005344E-3</v>
      </c>
      <c r="Z64" s="32">
        <f>SUM(Z34,Z36,Z38,Z40,Z42,Z47:Z48,Z50,Z51:Z55)</f>
        <v>2.6000000000001737E-2</v>
      </c>
      <c r="AA64" s="1"/>
      <c r="AB64" s="46" t="s">
        <v>54</v>
      </c>
      <c r="AC64" s="1">
        <f>SUM(AD33,AD35,AD37,AD39,AD41,AD43:AD46,AD49,AD56:AD59)</f>
        <v>4.300000000001131E-3</v>
      </c>
      <c r="AD64" s="32">
        <f>SUM(AD34,AD36,AD38,AD40,AD42,AD47:AD48,AD50,AD51:AD55)</f>
        <v>2.7000000000002044E-3</v>
      </c>
      <c r="AE64" s="24"/>
      <c r="AF64" s="46" t="s">
        <v>54</v>
      </c>
      <c r="AG64" s="1">
        <f>SUM(AH33,AH35,AH37,AH39,AH41,AH43:AH46,AH49,AH56:AH59)</f>
        <v>1.1799999999999781E-2</v>
      </c>
      <c r="AH64" s="32">
        <f>SUM(AH34,AH36,AH38,AH40,AH42,AH47:AH48,AH50,AH51:AH55)</f>
        <v>4.7000000000001017E-3</v>
      </c>
      <c r="AI64" s="1"/>
      <c r="AJ64" s="46" t="s">
        <v>54</v>
      </c>
      <c r="AK64" s="1">
        <f>SUM(AL33,AL35,AL37,AL39,AL41,AL43:AL46,AL49,AL56:AL59)</f>
        <v>2.0999999999995909E-3</v>
      </c>
      <c r="AL64" s="32">
        <f>SUM(AL34,AL36,AL38,AL40,AL42,AL47:AL48,AL50,AL51:AL55)</f>
        <v>3.0999999999993351E-3</v>
      </c>
      <c r="AM64" s="24"/>
      <c r="AN64" s="46" t="s">
        <v>54</v>
      </c>
      <c r="AO64" s="1">
        <f>SUM(AP33,AP35,AP37,AP39,AP41,AP43:AP46,AP49,AP56:AP59)</f>
        <v>3.8000000000000334E-3</v>
      </c>
      <c r="AP64" s="32">
        <f>SUM(AP34,AP36,AP38,AP40,AP42,AP47:AP48,AP50,AP51:AP55)</f>
        <v>4.7999999999999553E-3</v>
      </c>
      <c r="AQ64" s="1"/>
      <c r="AR64" s="46" t="s">
        <v>54</v>
      </c>
      <c r="AS64" s="1">
        <f>SUM(AT33,AT35,AT37,AT39,AT41,AT43:AT46,AT49,AT56:AT59)</f>
        <v>7.9999999999999429E-3</v>
      </c>
      <c r="AT64" s="32">
        <f>SUM(AT34,AT36,AT38,AT40,AT42,AT47:AT48,AT50,AT51:AT52,AT55)</f>
        <v>7.6999999999975048E-3</v>
      </c>
      <c r="AU64" s="24"/>
      <c r="AV64" s="46" t="s">
        <v>54</v>
      </c>
      <c r="AW64" s="1">
        <f>SUM(AX33,AX35,AX37,AX39,AX41,AX43:AX46,AX49,AX56:AX59)</f>
        <v>6.0999999999999718E-3</v>
      </c>
      <c r="AX64" s="32">
        <f>SUM(AX34,AX36,AX38,AX40,AX42,AX47:AX48,AX50,AX51:AX52,AX55)</f>
        <v>2.9000000000000184E-3</v>
      </c>
      <c r="AY64" s="1"/>
      <c r="AZ64" s="46" t="s">
        <v>54</v>
      </c>
      <c r="BA64" s="1">
        <f>SUM(BB33,BB35,BB37,BB39,BB41,BB43:BB46,BB49,BB56:BB59)</f>
        <v>3.7999999999993408E-3</v>
      </c>
      <c r="BB64" s="32">
        <f>SUM(BB34,BB36,BB38,BB40,BB42,BB47:BB48,BB50,BB51:BB52,BB55)</f>
        <v>3.7999999999997671E-3</v>
      </c>
      <c r="BC64" s="24"/>
      <c r="BD64" s="46" t="s">
        <v>54</v>
      </c>
      <c r="BE64" s="1">
        <f>SUM(BF33,BF35,BF37,BF39,BF41,BF43:BF46,BF49,BF56:BF59)</f>
        <v>6.4000000000000827E-3</v>
      </c>
      <c r="BF64" s="32">
        <f>SUM(BF34,BF36,BF38,BF40,BF42,BF47:BF48,BF50,BF51:BF52,BF55)</f>
        <v>9.3999999999997939E-3</v>
      </c>
      <c r="BG64" s="1"/>
      <c r="BH64" s="46" t="s">
        <v>54</v>
      </c>
      <c r="BI64" s="1">
        <f>SUM(BJ33,BJ35,BJ37,BJ39,BJ41,BJ43:BJ46,BJ49,BJ56:BJ59)</f>
        <v>7.7999999999994549E-3</v>
      </c>
      <c r="BJ64" s="32">
        <f>SUM(BJ34,BJ36,BJ38,BJ40,BJ42,BJ47:BJ48,BJ50,BJ51:BJ52,BJ54)</f>
        <v>3.1000000000014662E-3</v>
      </c>
      <c r="BK64" s="24"/>
      <c r="BL64" s="46" t="s">
        <v>54</v>
      </c>
      <c r="BM64" s="1">
        <f>SUM(BN33,BN35,BN37,BN39,BN41,BN43:BN46,BN49,BN56:BN59)</f>
        <v>4.9000000000000397E-3</v>
      </c>
      <c r="BN64" s="32">
        <f>SUM(BN34,BN36,BN38,BN40,BN42,BN47:BN48,BN50,BN51:BN52,BN54)</f>
        <v>3.0999999999998681E-3</v>
      </c>
      <c r="BO64" s="24"/>
      <c r="BP64" s="46" t="s">
        <v>54</v>
      </c>
      <c r="BQ64" s="1">
        <f>SUM(BR33,BR35,BR37,BR39,BR41,BR43:BR46,BR49,BR56:BR59)</f>
        <v>5.0999999999986811E-3</v>
      </c>
      <c r="BR64" s="32">
        <f>SUM(BR34,BR36,BR38,BR40,BR42,BR47:BR48,BR50,BR51:BR52,BR54)</f>
        <v>3.1000000000003295E-3</v>
      </c>
      <c r="BS64" s="24"/>
      <c r="BT64" s="46" t="s">
        <v>54</v>
      </c>
      <c r="BU64" s="1">
        <f>SUM(BV33,BV35,BV37,BV39,BV41,BV43:BV46,BV49,BV56:BV59)</f>
        <v>7.000000000000093E-3</v>
      </c>
      <c r="BV64" s="32">
        <f>SUM(BV34,BV36,BV38,BV40,BV42,BV47:BV48,BV50,BV51:BV52,BV54)</f>
        <v>8.8999999999998698E-3</v>
      </c>
      <c r="BW64" s="24"/>
      <c r="BX64" s="24"/>
      <c r="CB64" s="1"/>
      <c r="CC64" s="1"/>
    </row>
    <row r="65" spans="1:81" ht="12.75" x14ac:dyDescent="0.2">
      <c r="C65" s="23"/>
      <c r="D65" s="56" t="s">
        <v>65</v>
      </c>
      <c r="E65" s="57">
        <f t="shared" ref="E65:F65" si="75">SQRT((E64/(2*E63)))</f>
        <v>9.063269671749254E-3</v>
      </c>
      <c r="F65" s="58">
        <f t="shared" si="75"/>
        <v>1.1094003924502376E-2</v>
      </c>
      <c r="G65" s="1"/>
      <c r="H65" s="56" t="s">
        <v>65</v>
      </c>
      <c r="I65" s="57">
        <f t="shared" ref="I65:J65" si="76">SQRT((I64/(2*I63)))</f>
        <v>1.3228756555322624E-2</v>
      </c>
      <c r="J65" s="58">
        <f t="shared" si="76"/>
        <v>9.8058067569092022E-3</v>
      </c>
      <c r="K65" s="1"/>
      <c r="L65" s="56" t="s">
        <v>65</v>
      </c>
      <c r="M65" s="57">
        <f t="shared" ref="M65:N65" si="77">SQRT((M64/(2*M63)))</f>
        <v>1.9272482233189142E-2</v>
      </c>
      <c r="N65" s="58">
        <f t="shared" si="77"/>
        <v>3.7621597725035934E-2</v>
      </c>
      <c r="O65" s="1"/>
      <c r="P65" s="56" t="s">
        <v>65</v>
      </c>
      <c r="Q65" s="57">
        <f t="shared" ref="Q65:R65" si="78">SQRT((Q64/(2*Q63)))</f>
        <v>1.6797108594719532E-2</v>
      </c>
      <c r="R65" s="58">
        <f t="shared" si="78"/>
        <v>1.2557559782549516E-2</v>
      </c>
      <c r="S65" s="1"/>
      <c r="T65" s="56" t="s">
        <v>65</v>
      </c>
      <c r="U65" s="57">
        <f t="shared" ref="U65:V65" si="79">SQRT((U64/(2*U63)))</f>
        <v>9.0632696717496738E-3</v>
      </c>
      <c r="V65" s="58">
        <f t="shared" si="79"/>
        <v>1.5063966175050873E-2</v>
      </c>
      <c r="W65" s="24"/>
      <c r="X65" s="56" t="s">
        <v>65</v>
      </c>
      <c r="Y65" s="57">
        <f t="shared" ref="Y65:Z65" si="80">SQRT((Y64/(2*Y63)))</f>
        <v>1.7217101133134769E-2</v>
      </c>
      <c r="Z65" s="58">
        <f t="shared" si="80"/>
        <v>3.1622776601684853E-2</v>
      </c>
      <c r="AA65" s="1"/>
      <c r="AB65" s="56" t="s">
        <v>65</v>
      </c>
      <c r="AC65" s="57">
        <f t="shared" ref="AC65:AD65" si="81">SQRT((AC64/(2*AC63)))</f>
        <v>1.2392393980642681E-2</v>
      </c>
      <c r="AD65" s="58">
        <f t="shared" si="81"/>
        <v>1.0190493307301747E-2</v>
      </c>
      <c r="AE65" s="24"/>
      <c r="AF65" s="56" t="s">
        <v>65</v>
      </c>
      <c r="AG65" s="57">
        <f t="shared" ref="AG65:AH65" si="82">SQRT((AG64/(2*AG63)))</f>
        <v>2.052872551885683E-2</v>
      </c>
      <c r="AH65" s="58">
        <f t="shared" si="82"/>
        <v>1.3445044840729788E-2</v>
      </c>
      <c r="AI65" s="1"/>
      <c r="AJ65" s="56" t="s">
        <v>65</v>
      </c>
      <c r="AK65" s="57">
        <f t="shared" ref="AK65:AL65" si="83">SQRT((AK64/(2*AK63)))</f>
        <v>8.6602540378435434E-3</v>
      </c>
      <c r="AL65" s="58">
        <f t="shared" si="83"/>
        <v>1.0919284281982206E-2</v>
      </c>
      <c r="AM65" s="24"/>
      <c r="AN65" s="56" t="s">
        <v>65</v>
      </c>
      <c r="AO65" s="57">
        <f t="shared" ref="AO65:AP65" si="84">SQRT((AO64/(2*AO63)))</f>
        <v>1.1649647450214401E-2</v>
      </c>
      <c r="AP65" s="58">
        <f t="shared" si="84"/>
        <v>1.3587324409735086E-2</v>
      </c>
      <c r="AQ65" s="1"/>
      <c r="AR65" s="56" t="s">
        <v>65</v>
      </c>
      <c r="AS65" s="57">
        <f t="shared" ref="AS65:AT65" si="85">SQRT((AS64/(2*AS63)))</f>
        <v>1.690308509457027E-2</v>
      </c>
      <c r="AT65" s="58">
        <f t="shared" si="85"/>
        <v>1.7209121016302668E-2</v>
      </c>
      <c r="AU65" s="24"/>
      <c r="AV65" s="56" t="s">
        <v>65</v>
      </c>
      <c r="AW65" s="57">
        <f t="shared" ref="AW65:AX65" si="86">SQRT((AW64/(2*AW63)))</f>
        <v>1.4759984514122698E-2</v>
      </c>
      <c r="AX65" s="58">
        <f t="shared" si="86"/>
        <v>1.0561177090573866E-2</v>
      </c>
      <c r="AY65" s="1"/>
      <c r="AZ65" s="56" t="s">
        <v>65</v>
      </c>
      <c r="BA65" s="57">
        <f t="shared" ref="BA65:BB65" si="87">SQRT((BA64/(2*BA63)))</f>
        <v>1.164964745021334E-2</v>
      </c>
      <c r="BB65" s="58">
        <f t="shared" si="87"/>
        <v>1.2089410496539407E-2</v>
      </c>
      <c r="BC65" s="24"/>
      <c r="BD65" s="56" t="s">
        <v>65</v>
      </c>
      <c r="BE65" s="57">
        <f t="shared" ref="BE65:BF65" si="88">SQRT((BE64/(2*BE63)))</f>
        <v>1.5118578920369186E-2</v>
      </c>
      <c r="BF65" s="58">
        <f t="shared" si="88"/>
        <v>1.9014164760474062E-2</v>
      </c>
      <c r="BG65" s="1"/>
      <c r="BH65" s="56" t="s">
        <v>65</v>
      </c>
      <c r="BI65" s="57">
        <f t="shared" ref="BI65:BJ65" si="89">SQRT((BI64/(2*BI63)))</f>
        <v>1.6690459207925022E-2</v>
      </c>
      <c r="BJ65" s="58">
        <f t="shared" si="89"/>
        <v>1.0919284281985958E-2</v>
      </c>
      <c r="BK65" s="24"/>
      <c r="BL65" s="56" t="s">
        <v>65</v>
      </c>
      <c r="BM65" s="57">
        <f t="shared" ref="BM65:BN65" si="90">SQRT((BM64/(2*BM63)))</f>
        <v>1.3228756555323006E-2</v>
      </c>
      <c r="BN65" s="58">
        <f t="shared" si="90"/>
        <v>1.0919284281983145E-2</v>
      </c>
      <c r="BO65" s="24"/>
      <c r="BP65" s="56" t="s">
        <v>65</v>
      </c>
      <c r="BQ65" s="57">
        <f t="shared" ref="BQ65:BR65" si="91">SQRT((BQ64/(2*BQ63)))</f>
        <v>1.3496031162634816E-2</v>
      </c>
      <c r="BR65" s="58">
        <f t="shared" si="91"/>
        <v>1.0919284281983957E-2</v>
      </c>
      <c r="BS65" s="24"/>
      <c r="BT65" s="56" t="s">
        <v>65</v>
      </c>
      <c r="BU65" s="57">
        <f t="shared" ref="BU65:BV65" si="92">SQRT((BU64/(2*BU63)))</f>
        <v>1.5811388300842E-2</v>
      </c>
      <c r="BV65" s="58">
        <f t="shared" si="92"/>
        <v>1.8501559185854777E-2</v>
      </c>
      <c r="BW65" s="24"/>
      <c r="BX65" s="24"/>
      <c r="CB65" s="1"/>
      <c r="CC65" s="1"/>
    </row>
    <row r="66" spans="1:81" ht="12.75" x14ac:dyDescent="0.2">
      <c r="C66" s="23"/>
      <c r="D66" s="34"/>
      <c r="E66" s="31">
        <f>SQRT(((E64+F64)/(2*(E63+F63))))</f>
        <v>1.0092167846990283E-2</v>
      </c>
      <c r="F66" s="24"/>
      <c r="G66" s="1"/>
      <c r="H66" s="34"/>
      <c r="I66" s="31">
        <f>SQRT(((I64+J64)/(2*(I63+J63))))</f>
        <v>1.1706281947613962E-2</v>
      </c>
      <c r="J66" s="24"/>
      <c r="K66" s="1"/>
      <c r="L66" s="34"/>
      <c r="M66" s="31">
        <f>SQRT(((M64+N64)/(2*(M63+N63))))</f>
        <v>2.9564743768109924E-2</v>
      </c>
      <c r="N66" s="24"/>
      <c r="O66" s="1"/>
      <c r="P66" s="34"/>
      <c r="Q66" s="31">
        <f>SQRT(((Q64+R64)/(2*(Q63+R63))))</f>
        <v>1.4907119849997574E-2</v>
      </c>
      <c r="R66" s="24"/>
      <c r="S66" s="1"/>
      <c r="T66" s="34"/>
      <c r="U66" s="31">
        <f>SQRT(((U64+V64)/(2*(U63+V63))))</f>
        <v>1.2322818340454912E-2</v>
      </c>
      <c r="V66" s="24"/>
      <c r="W66" s="24"/>
      <c r="X66" s="34"/>
      <c r="Y66" s="31">
        <f>SQRT(((Y64+Z64)/(2*(Y63+Z63))))</f>
        <v>2.5202880493809181E-2</v>
      </c>
      <c r="Z66" s="24"/>
      <c r="AA66" s="1"/>
      <c r="AB66" s="34"/>
      <c r="AC66" s="31">
        <f>SQRT(((AC64+AD64)/(2*(AC63+AD63))))</f>
        <v>1.1385500851067307E-2</v>
      </c>
      <c r="AD66" s="24"/>
      <c r="AE66" s="24"/>
      <c r="AF66" s="34"/>
      <c r="AG66" s="31">
        <f>SQRT(((AG64+AH64)/(2*(AG63+AH63))))</f>
        <v>1.7480147469502463E-2</v>
      </c>
      <c r="AH66" s="24"/>
      <c r="AI66" s="1"/>
      <c r="AJ66" s="34"/>
      <c r="AK66" s="31">
        <f>SQRT(((AK64+AL64)/(2*(AK63+AL63))))</f>
        <v>9.8130676292521486E-3</v>
      </c>
      <c r="AL66" s="24"/>
      <c r="AM66" s="24"/>
      <c r="AN66" s="34"/>
      <c r="AO66" s="31">
        <f>SQRT(((AO64+AP64)/(2*(AO63+AP63))))</f>
        <v>1.26197963240006E-2</v>
      </c>
      <c r="AP66" s="24"/>
      <c r="AQ66" s="1"/>
      <c r="AR66" s="34"/>
      <c r="AS66" s="31">
        <f>SQRT(((AS64+AT64)/(2*(AS63+AT63))))</f>
        <v>1.70511213924684E-2</v>
      </c>
      <c r="AT66" s="24"/>
      <c r="AU66" s="24"/>
      <c r="AV66" s="34"/>
      <c r="AW66" s="31">
        <f>SQRT(((AW64+AX64)/(2*(AW63+AX63))))</f>
        <v>1.2909944487358049E-2</v>
      </c>
      <c r="AX66" s="24"/>
      <c r="AY66" s="1"/>
      <c r="AZ66" s="34"/>
      <c r="BA66" s="31">
        <f>SQRT(((BA64+BB64)/(2*(BA63+BB63))))</f>
        <v>1.1863420280034094E-2</v>
      </c>
      <c r="BB66" s="24"/>
      <c r="BC66" s="24"/>
      <c r="BD66" s="34"/>
      <c r="BE66" s="31">
        <f>SQRT(((BE64+BF64)/(2*(BE63+BF63))))</f>
        <v>1.7105338131489546E-2</v>
      </c>
      <c r="BF66" s="24"/>
      <c r="BG66" s="1"/>
      <c r="BH66" s="34"/>
      <c r="BI66" s="31">
        <f>SQRT(((BI64+BJ64)/(2*(BI63+BJ63))))</f>
        <v>1.4207457613938846E-2</v>
      </c>
      <c r="BJ66" s="24"/>
      <c r="BK66" s="24"/>
      <c r="BL66" s="34"/>
      <c r="BM66" s="31">
        <f>SQRT(((BM64+BN64)/(2*(BM63+BN63))))</f>
        <v>1.2171612389003621E-2</v>
      </c>
      <c r="BN66" s="24"/>
      <c r="BO66" s="24"/>
      <c r="BP66" s="34"/>
      <c r="BQ66" s="31">
        <f>SQRT(((BQ64+BR64)/(2*(BQ63+BR63))))</f>
        <v>1.2322818340454164E-2</v>
      </c>
      <c r="BR66" s="24"/>
      <c r="BS66" s="24"/>
      <c r="BT66" s="34"/>
      <c r="BU66" s="31">
        <f>SQRT(((BU64+BV64)/(2*(BU63+BV63))))</f>
        <v>1.7159383568311648E-2</v>
      </c>
      <c r="BV66" s="24"/>
      <c r="BW66" s="24"/>
      <c r="BX66" s="24"/>
      <c r="CB66" s="1"/>
      <c r="CC66" s="1"/>
    </row>
    <row r="67" spans="1:81" ht="12.75" x14ac:dyDescent="0.2">
      <c r="A67" s="24"/>
      <c r="B67" s="24"/>
      <c r="C67" s="31"/>
      <c r="D67" s="1"/>
      <c r="F67" s="1"/>
      <c r="G67" s="24"/>
      <c r="H67" s="1"/>
      <c r="I67" s="24"/>
      <c r="J67" s="24"/>
      <c r="K67" s="24"/>
      <c r="L67" s="24"/>
      <c r="M67" s="1"/>
      <c r="N67" s="24"/>
      <c r="P67" s="31"/>
      <c r="Q67" s="1"/>
      <c r="R67" s="31"/>
      <c r="S67" s="1"/>
      <c r="T67" s="24"/>
      <c r="U67" s="1"/>
      <c r="V67" s="24"/>
      <c r="W67" s="24"/>
      <c r="X67" s="24"/>
      <c r="Y67" s="24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B67" s="1"/>
      <c r="CC67" s="1"/>
    </row>
    <row r="68" spans="1:81" ht="12.75" x14ac:dyDescent="0.2">
      <c r="A68" s="24"/>
      <c r="B68" s="24"/>
      <c r="D68" s="31"/>
      <c r="E68" s="1"/>
      <c r="F68" s="31"/>
      <c r="G68" s="1"/>
      <c r="H68" s="1"/>
      <c r="I68" s="1"/>
      <c r="J68" s="24"/>
      <c r="K68" s="24"/>
      <c r="L68" s="24"/>
      <c r="M68" s="24"/>
      <c r="N68" s="1"/>
      <c r="O68" s="24"/>
      <c r="Q68" s="31"/>
      <c r="R68" s="1"/>
      <c r="S68" s="31"/>
      <c r="T68" s="1"/>
      <c r="U68" s="1"/>
      <c r="V68" s="1"/>
      <c r="W68" s="24"/>
      <c r="X68" s="24"/>
      <c r="Y68" s="24"/>
      <c r="Z68" s="24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</row>
    <row r="69" spans="1:81" ht="12.75" x14ac:dyDescent="0.2">
      <c r="A69" s="1"/>
      <c r="B69" s="1"/>
      <c r="D69" s="31"/>
      <c r="E69" s="1"/>
      <c r="F69" s="31"/>
      <c r="G69" s="1"/>
      <c r="H69" s="1"/>
      <c r="I69" s="1"/>
      <c r="J69" s="24"/>
      <c r="K69" s="24"/>
      <c r="L69" s="24"/>
      <c r="M69" s="24"/>
      <c r="N69" s="1"/>
      <c r="O69" s="1"/>
      <c r="Q69" s="31"/>
      <c r="R69" s="1"/>
      <c r="S69" s="31"/>
      <c r="T69" s="1"/>
      <c r="U69" s="1"/>
      <c r="V69" s="1"/>
      <c r="W69" s="24"/>
      <c r="X69" s="24"/>
      <c r="Y69" s="24"/>
      <c r="Z69" s="24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</row>
    <row r="70" spans="1:81" ht="12.75" x14ac:dyDescent="0.2">
      <c r="A70" s="1"/>
      <c r="B70" s="1"/>
      <c r="D70" s="31"/>
      <c r="E70" s="1"/>
      <c r="F70" s="31"/>
      <c r="G70" s="1"/>
      <c r="H70" s="1"/>
      <c r="I70" s="1"/>
      <c r="J70" s="24"/>
      <c r="K70" s="24"/>
      <c r="L70" s="24"/>
      <c r="M70" s="24"/>
      <c r="N70" s="1"/>
      <c r="O70" s="1"/>
      <c r="Q70" s="31"/>
      <c r="R70" s="1"/>
      <c r="S70" s="31"/>
      <c r="T70" s="1"/>
      <c r="U70" s="1"/>
      <c r="V70" s="1"/>
      <c r="W70" s="24"/>
      <c r="X70" s="24"/>
      <c r="Y70" s="24"/>
      <c r="Z70" s="24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</row>
    <row r="71" spans="1:81" ht="12.75" x14ac:dyDescent="0.2">
      <c r="A71" s="1"/>
      <c r="B71" s="1"/>
      <c r="D71" s="31"/>
      <c r="E71" s="1"/>
      <c r="F71" s="31"/>
      <c r="G71" s="1"/>
      <c r="H71" s="1"/>
      <c r="I71" s="1"/>
      <c r="J71" s="24"/>
      <c r="K71" s="24"/>
      <c r="L71" s="24"/>
      <c r="M71" s="24"/>
      <c r="N71" s="1"/>
      <c r="O71" s="1"/>
      <c r="Q71" s="31"/>
      <c r="R71" s="1"/>
      <c r="S71" s="31"/>
      <c r="T71" s="1"/>
      <c r="U71" s="1"/>
      <c r="V71" s="1"/>
      <c r="W71" s="24"/>
      <c r="X71" s="24"/>
      <c r="Y71" s="24"/>
      <c r="Z71" s="24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</row>
    <row r="72" spans="1:81" ht="12.75" x14ac:dyDescent="0.2">
      <c r="A72" s="1"/>
      <c r="B72" s="1"/>
      <c r="C72" s="64"/>
      <c r="D72" s="31"/>
      <c r="E72" s="1"/>
      <c r="F72" s="31"/>
      <c r="G72" s="1"/>
      <c r="H72" s="1"/>
      <c r="I72" s="1"/>
      <c r="J72" s="24"/>
      <c r="K72" s="24"/>
      <c r="L72" s="24"/>
      <c r="M72" s="24"/>
      <c r="N72" s="1"/>
      <c r="O72" s="1"/>
      <c r="P72" s="64"/>
      <c r="Q72" s="31"/>
      <c r="R72" s="1"/>
      <c r="S72" s="31"/>
      <c r="T72" s="1"/>
      <c r="U72" s="1"/>
      <c r="V72" s="1"/>
      <c r="W72" s="24"/>
      <c r="X72" s="24"/>
      <c r="Y72" s="24"/>
      <c r="Z72" s="24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</row>
    <row r="73" spans="1:81" ht="12.75" x14ac:dyDescent="0.2">
      <c r="A73" s="1"/>
      <c r="B73" s="1"/>
      <c r="C73" s="64"/>
      <c r="D73" s="31"/>
      <c r="E73" s="1"/>
      <c r="F73" s="31"/>
      <c r="G73" s="1"/>
      <c r="H73" s="1"/>
      <c r="I73" s="1"/>
      <c r="J73" s="24"/>
      <c r="K73" s="24"/>
      <c r="L73" s="24"/>
      <c r="M73" s="24"/>
      <c r="N73" s="1"/>
      <c r="O73" s="1"/>
      <c r="P73" s="64"/>
      <c r="Q73" s="31"/>
      <c r="R73" s="1"/>
      <c r="S73" s="31"/>
      <c r="T73" s="1"/>
      <c r="U73" s="1"/>
      <c r="V73" s="1"/>
      <c r="W73" s="24"/>
      <c r="X73" s="24"/>
      <c r="Y73" s="24"/>
      <c r="Z73" s="24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</row>
    <row r="74" spans="1:81" ht="12.75" x14ac:dyDescent="0.2">
      <c r="A74" s="1"/>
      <c r="B74" s="1"/>
      <c r="C74" s="64"/>
      <c r="D74" s="31"/>
      <c r="E74" s="1"/>
      <c r="F74" s="31"/>
      <c r="G74" s="1"/>
      <c r="H74" s="1"/>
      <c r="I74" s="1"/>
      <c r="J74" s="24"/>
      <c r="K74" s="24"/>
      <c r="L74" s="24"/>
      <c r="M74" s="24"/>
      <c r="N74" s="1"/>
      <c r="O74" s="1"/>
      <c r="P74" s="64"/>
      <c r="Q74" s="31"/>
      <c r="R74" s="1"/>
      <c r="S74" s="31"/>
      <c r="T74" s="1"/>
      <c r="U74" s="1"/>
      <c r="V74" s="1"/>
      <c r="W74" s="24"/>
      <c r="X74" s="24"/>
      <c r="Y74" s="24"/>
      <c r="Z74" s="24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</row>
    <row r="75" spans="1:81" ht="12.75" x14ac:dyDescent="0.2">
      <c r="A75" s="1"/>
      <c r="B75" s="1"/>
      <c r="C75" s="64"/>
      <c r="D75" s="31"/>
      <c r="E75" s="1"/>
      <c r="F75" s="31"/>
      <c r="G75" s="1"/>
      <c r="H75" s="1"/>
      <c r="I75" s="1"/>
      <c r="J75" s="24"/>
      <c r="K75" s="24"/>
      <c r="L75" s="24"/>
      <c r="M75" s="24"/>
      <c r="N75" s="1"/>
      <c r="O75" s="1"/>
      <c r="P75" s="64"/>
      <c r="Q75" s="31"/>
      <c r="R75" s="1"/>
      <c r="S75" s="31"/>
      <c r="T75" s="1"/>
      <c r="U75" s="1"/>
      <c r="V75" s="1"/>
      <c r="W75" s="24"/>
      <c r="X75" s="24"/>
      <c r="Y75" s="24"/>
      <c r="Z75" s="24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</row>
    <row r="76" spans="1:81" ht="12.75" x14ac:dyDescent="0.2">
      <c r="A76" s="1"/>
      <c r="B76" s="1"/>
      <c r="C76" s="64"/>
      <c r="H76" s="1"/>
      <c r="I76" s="24"/>
      <c r="J76" s="24"/>
      <c r="K76" s="1"/>
      <c r="L76" s="24"/>
      <c r="M76" s="1"/>
      <c r="N76" s="1"/>
      <c r="O76" s="1"/>
      <c r="P76" s="64"/>
      <c r="U76" s="1"/>
      <c r="V76" s="24"/>
      <c r="W76" s="24"/>
      <c r="X76" s="1"/>
      <c r="Y76" s="24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</row>
    <row r="77" spans="1:81" ht="12.75" x14ac:dyDescent="0.2">
      <c r="D77" s="34"/>
      <c r="E77" s="24"/>
      <c r="F77" s="24"/>
      <c r="G77" s="24"/>
      <c r="H77" s="1"/>
      <c r="I77" s="1"/>
      <c r="J77" s="24"/>
      <c r="K77" s="24"/>
      <c r="L77" s="24"/>
      <c r="M77" s="24"/>
      <c r="N77" s="1"/>
      <c r="Q77" s="34"/>
      <c r="R77" s="24"/>
      <c r="S77" s="24"/>
      <c r="T77" s="24"/>
      <c r="U77" s="1"/>
      <c r="V77" s="1"/>
      <c r="W77" s="24"/>
      <c r="X77" s="24"/>
      <c r="Y77" s="24"/>
      <c r="Z77" s="24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</row>
    <row r="78" spans="1:81" ht="12.75" x14ac:dyDescent="0.2">
      <c r="A78" s="1"/>
      <c r="B78" s="1"/>
      <c r="C78" s="23"/>
      <c r="D78" s="1"/>
      <c r="E78" s="1"/>
      <c r="F78" s="1"/>
      <c r="G78" s="1"/>
      <c r="H78" s="24"/>
      <c r="I78" s="24"/>
      <c r="J78" s="24"/>
      <c r="K78" s="24"/>
      <c r="L78" s="24"/>
      <c r="M78" s="24"/>
      <c r="N78" s="1"/>
      <c r="O78" s="1"/>
      <c r="P78" s="23"/>
      <c r="Q78" s="1"/>
      <c r="R78" s="1"/>
      <c r="S78" s="1"/>
      <c r="T78" s="1"/>
      <c r="U78" s="24"/>
      <c r="V78" s="24"/>
      <c r="W78" s="24"/>
      <c r="X78" s="24"/>
      <c r="Y78" s="24"/>
      <c r="Z78" s="24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</row>
    <row r="79" spans="1:81" ht="12.75" x14ac:dyDescent="0.2">
      <c r="A79" s="24"/>
      <c r="B79" s="24"/>
      <c r="D79" s="31"/>
      <c r="E79" s="1"/>
      <c r="F79" s="31"/>
      <c r="G79" s="1"/>
      <c r="H79" s="24"/>
      <c r="I79" s="1"/>
      <c r="J79" s="67"/>
      <c r="K79" s="31"/>
      <c r="L79" s="67"/>
      <c r="M79" s="1"/>
      <c r="N79" s="1"/>
      <c r="O79" s="24"/>
      <c r="Q79" s="31"/>
      <c r="R79" s="1"/>
      <c r="S79" s="31"/>
      <c r="T79" s="1"/>
      <c r="U79" s="24"/>
      <c r="V79" s="1"/>
      <c r="W79" s="67"/>
      <c r="X79" s="31"/>
      <c r="Y79" s="67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</row>
    <row r="80" spans="1:81" ht="12.75" x14ac:dyDescent="0.2">
      <c r="H80" s="1"/>
      <c r="I80" s="1"/>
      <c r="J80" s="1"/>
      <c r="K80" s="1"/>
      <c r="L80" s="1"/>
      <c r="M80" s="1"/>
      <c r="N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</row>
    <row r="87" spans="5:81" ht="15.75" customHeight="1" x14ac:dyDescent="0.2">
      <c r="E87">
        <v>0</v>
      </c>
      <c r="F87">
        <v>0</v>
      </c>
    </row>
    <row r="88" spans="5:81" ht="15.75" customHeight="1" x14ac:dyDescent="0.2">
      <c r="E88">
        <v>200</v>
      </c>
      <c r="F88">
        <v>200</v>
      </c>
    </row>
    <row r="92" spans="5:81" ht="12.75" x14ac:dyDescent="0.2">
      <c r="CB92" s="1"/>
      <c r="CC92" s="1"/>
    </row>
    <row r="93" spans="5:81" ht="12.75" x14ac:dyDescent="0.2">
      <c r="CB93" s="1"/>
      <c r="CC93" s="1"/>
    </row>
    <row r="94" spans="5:81" ht="12.75" x14ac:dyDescent="0.2">
      <c r="CB94" s="1"/>
      <c r="CC94" s="1"/>
    </row>
    <row r="95" spans="5:81" ht="12.75" x14ac:dyDescent="0.2">
      <c r="CB95" s="1"/>
      <c r="CC95" s="1"/>
    </row>
    <row r="96" spans="5:81" ht="12.75" x14ac:dyDescent="0.2">
      <c r="CB96" s="1"/>
      <c r="CC96" s="1"/>
    </row>
    <row r="97" spans="1:81" ht="12.75" x14ac:dyDescent="0.2">
      <c r="CB97" s="1"/>
      <c r="CC97" s="1"/>
    </row>
    <row r="98" spans="1:81" ht="12.75" x14ac:dyDescent="0.2">
      <c r="CB98" s="1"/>
      <c r="CC98" s="1"/>
    </row>
    <row r="99" spans="1:81" ht="12.75" x14ac:dyDescent="0.2">
      <c r="CB99" s="1"/>
      <c r="CC99" s="1"/>
    </row>
    <row r="100" spans="1:81" ht="12.75" x14ac:dyDescent="0.2">
      <c r="CB100" s="1"/>
      <c r="CC100" s="1"/>
    </row>
    <row r="101" spans="1:81" ht="12.75" x14ac:dyDescent="0.2">
      <c r="CB101" s="1"/>
      <c r="CC101" s="1"/>
    </row>
    <row r="102" spans="1:81" ht="12.75" x14ac:dyDescent="0.2">
      <c r="CB102" s="1"/>
      <c r="CC102" s="1"/>
    </row>
    <row r="103" spans="1:81" ht="12.75" x14ac:dyDescent="0.2">
      <c r="CB103" s="1"/>
      <c r="CC103" s="1"/>
    </row>
    <row r="104" spans="1:81" ht="12.75" x14ac:dyDescent="0.2">
      <c r="CB104" s="1"/>
      <c r="CC104" s="1"/>
    </row>
    <row r="105" spans="1:81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</row>
    <row r="106" spans="1:81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</row>
    <row r="107" spans="1:81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</row>
    <row r="108" spans="1:81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</row>
    <row r="109" spans="1:81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</row>
    <row r="110" spans="1:81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</row>
    <row r="111" spans="1:81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</row>
    <row r="112" spans="1:81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</row>
    <row r="113" spans="1:81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</row>
    <row r="114" spans="1:81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</row>
    <row r="115" spans="1:81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</row>
    <row r="116" spans="1:81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</row>
    <row r="117" spans="1:81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</row>
    <row r="118" spans="1:81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</row>
    <row r="119" spans="1:81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</row>
    <row r="120" spans="1:81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</row>
    <row r="121" spans="1:81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</row>
    <row r="122" spans="1:81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</row>
    <row r="123" spans="1:81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</row>
    <row r="124" spans="1:81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</row>
    <row r="125" spans="1:81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</row>
    <row r="126" spans="1:81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</row>
    <row r="127" spans="1:81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</row>
    <row r="128" spans="1:81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</row>
    <row r="129" spans="1:81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</row>
    <row r="130" spans="1:81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</row>
    <row r="131" spans="1:81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</row>
    <row r="132" spans="1:81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</row>
    <row r="133" spans="1:81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</row>
    <row r="134" spans="1:81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</row>
    <row r="135" spans="1:81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</row>
    <row r="136" spans="1:81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</row>
    <row r="137" spans="1:81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</row>
    <row r="138" spans="1:81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</row>
    <row r="139" spans="1:81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</row>
    <row r="140" spans="1:81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</row>
    <row r="141" spans="1:81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</row>
    <row r="142" spans="1:81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</row>
    <row r="143" spans="1:81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</row>
    <row r="144" spans="1:81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</row>
    <row r="145" spans="1:81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</row>
    <row r="146" spans="1:81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</row>
    <row r="147" spans="1:81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</row>
    <row r="148" spans="1:81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</row>
    <row r="149" spans="1:81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</row>
    <row r="150" spans="1:81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</row>
    <row r="151" spans="1:81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</row>
    <row r="152" spans="1:81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</row>
    <row r="153" spans="1:81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</row>
    <row r="154" spans="1:81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</row>
    <row r="155" spans="1:81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</row>
    <row r="156" spans="1:81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</row>
    <row r="157" spans="1:81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</row>
    <row r="158" spans="1:81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</row>
    <row r="159" spans="1:81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</row>
    <row r="160" spans="1:81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</row>
    <row r="161" spans="1:81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</row>
    <row r="162" spans="1:81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</row>
    <row r="163" spans="1:81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</row>
    <row r="164" spans="1:81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</row>
    <row r="165" spans="1:81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</row>
    <row r="166" spans="1:81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</row>
    <row r="167" spans="1:81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</row>
    <row r="168" spans="1:81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</row>
    <row r="169" spans="1:81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</row>
    <row r="170" spans="1:81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</row>
    <row r="171" spans="1:81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</row>
    <row r="172" spans="1:81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</row>
    <row r="173" spans="1:81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</row>
    <row r="174" spans="1:81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</row>
    <row r="175" spans="1:81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</row>
    <row r="176" spans="1:81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</row>
    <row r="177" spans="1:81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</row>
    <row r="178" spans="1:81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</row>
    <row r="179" spans="1:81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</row>
    <row r="180" spans="1:81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</row>
    <row r="181" spans="1:81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</row>
    <row r="182" spans="1:81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</row>
    <row r="183" spans="1:81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</row>
    <row r="184" spans="1:81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</row>
    <row r="185" spans="1:81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</row>
    <row r="186" spans="1:81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</row>
    <row r="187" spans="1:81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</row>
    <row r="188" spans="1:81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</row>
    <row r="189" spans="1:81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</row>
    <row r="190" spans="1:81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</row>
    <row r="191" spans="1:81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</row>
    <row r="192" spans="1:81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</row>
    <row r="193" spans="1:81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</row>
    <row r="194" spans="1:81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</row>
    <row r="195" spans="1:81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</row>
    <row r="196" spans="1:81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</row>
    <row r="197" spans="1:81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</row>
    <row r="198" spans="1:81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</row>
    <row r="199" spans="1:81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</row>
    <row r="200" spans="1:81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</row>
    <row r="201" spans="1:81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</row>
    <row r="202" spans="1:81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</row>
    <row r="203" spans="1:81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</row>
    <row r="204" spans="1:81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</row>
    <row r="205" spans="1:81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</row>
    <row r="206" spans="1:81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</row>
    <row r="207" spans="1:81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</row>
    <row r="208" spans="1:81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</row>
    <row r="209" spans="1:81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</row>
    <row r="210" spans="1:81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</row>
    <row r="211" spans="1:81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</row>
    <row r="212" spans="1:81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</row>
    <row r="213" spans="1:81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</row>
    <row r="214" spans="1:81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</row>
    <row r="215" spans="1:81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</row>
    <row r="216" spans="1:81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</row>
    <row r="217" spans="1:81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</row>
    <row r="218" spans="1:81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</row>
    <row r="219" spans="1:81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</row>
    <row r="220" spans="1:81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</row>
    <row r="221" spans="1:81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</row>
    <row r="222" spans="1:81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</row>
    <row r="223" spans="1:81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</row>
    <row r="224" spans="1:81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</row>
    <row r="225" spans="1:81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</row>
    <row r="226" spans="1:81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</row>
    <row r="227" spans="1:81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</row>
    <row r="228" spans="1:81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</row>
    <row r="229" spans="1:81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</row>
    <row r="230" spans="1:81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</row>
    <row r="231" spans="1:81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</row>
    <row r="232" spans="1:81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</row>
    <row r="233" spans="1:81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</row>
    <row r="234" spans="1:81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</row>
    <row r="235" spans="1:81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</row>
    <row r="236" spans="1:81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</row>
    <row r="237" spans="1:81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</row>
    <row r="238" spans="1:81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</row>
    <row r="239" spans="1:81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</row>
    <row r="240" spans="1:81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</row>
    <row r="241" spans="1:81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</row>
    <row r="242" spans="1:81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</row>
    <row r="243" spans="1:81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</row>
    <row r="244" spans="1:81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</row>
    <row r="245" spans="1:81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</row>
    <row r="246" spans="1:81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</row>
    <row r="247" spans="1:81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</row>
    <row r="248" spans="1:81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</row>
    <row r="249" spans="1:81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</row>
    <row r="250" spans="1:81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</row>
    <row r="251" spans="1:81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</row>
    <row r="252" spans="1:81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</row>
    <row r="253" spans="1:81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</row>
    <row r="254" spans="1:81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</row>
    <row r="255" spans="1:81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</row>
    <row r="256" spans="1:81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</row>
    <row r="257" spans="1:81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</row>
    <row r="258" spans="1:81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</row>
    <row r="259" spans="1:81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</row>
    <row r="260" spans="1:81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</row>
    <row r="261" spans="1:81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</row>
    <row r="262" spans="1:81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</row>
    <row r="263" spans="1:81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</row>
    <row r="264" spans="1:81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</row>
    <row r="265" spans="1:81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</row>
    <row r="266" spans="1:81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</row>
    <row r="267" spans="1:81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</row>
    <row r="268" spans="1:81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</row>
    <row r="269" spans="1:81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</row>
    <row r="270" spans="1:81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</row>
    <row r="271" spans="1:81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</row>
    <row r="272" spans="1:81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</row>
    <row r="273" spans="1:81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</row>
    <row r="274" spans="1:81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</row>
    <row r="275" spans="1:81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</row>
    <row r="276" spans="1:81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</row>
    <row r="277" spans="1:81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</row>
    <row r="278" spans="1:81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</row>
    <row r="279" spans="1:81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</row>
    <row r="280" spans="1:81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</row>
    <row r="281" spans="1:81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</row>
    <row r="282" spans="1:81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</row>
    <row r="283" spans="1:81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</row>
    <row r="284" spans="1:81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</row>
    <row r="285" spans="1:81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</row>
    <row r="286" spans="1:81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</row>
    <row r="287" spans="1:81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</row>
    <row r="288" spans="1:81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</row>
    <row r="289" spans="1:81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</row>
    <row r="290" spans="1:81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</row>
    <row r="291" spans="1:81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</row>
    <row r="292" spans="1:81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</row>
    <row r="293" spans="1:81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</row>
    <row r="294" spans="1:81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</row>
    <row r="295" spans="1:81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</row>
    <row r="296" spans="1:81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</row>
    <row r="297" spans="1:81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</row>
    <row r="298" spans="1:81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</row>
    <row r="299" spans="1:81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</row>
    <row r="300" spans="1:81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</row>
    <row r="301" spans="1:81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</row>
    <row r="302" spans="1:81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</row>
    <row r="303" spans="1:81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</row>
    <row r="304" spans="1:81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</row>
    <row r="305" spans="1:81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</row>
    <row r="306" spans="1:81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</row>
    <row r="307" spans="1:81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</row>
    <row r="308" spans="1:81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</row>
    <row r="309" spans="1:81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</row>
    <row r="310" spans="1:81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</row>
    <row r="311" spans="1:81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</row>
    <row r="312" spans="1:81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</row>
    <row r="313" spans="1:81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</row>
    <row r="314" spans="1:81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</row>
    <row r="315" spans="1:81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</row>
    <row r="316" spans="1:81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</row>
    <row r="317" spans="1:81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</row>
    <row r="318" spans="1:81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</row>
    <row r="319" spans="1:81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</row>
    <row r="320" spans="1:81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</row>
    <row r="321" spans="1:81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</row>
    <row r="322" spans="1:81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</row>
    <row r="323" spans="1:81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</row>
    <row r="324" spans="1:81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</row>
    <row r="325" spans="1:81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</row>
    <row r="326" spans="1:81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</row>
    <row r="327" spans="1:81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</row>
    <row r="328" spans="1:81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</row>
    <row r="329" spans="1:81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</row>
    <row r="330" spans="1:81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</row>
    <row r="331" spans="1:81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</row>
    <row r="332" spans="1:81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</row>
    <row r="333" spans="1:81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</row>
    <row r="334" spans="1:81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</row>
    <row r="335" spans="1:81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</row>
    <row r="336" spans="1:81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</row>
    <row r="337" spans="1:81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</row>
    <row r="338" spans="1:81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</row>
    <row r="339" spans="1:81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</row>
    <row r="340" spans="1:81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</row>
    <row r="341" spans="1:81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</row>
    <row r="342" spans="1:81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</row>
    <row r="343" spans="1:81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</row>
    <row r="344" spans="1:81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</row>
    <row r="345" spans="1:81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</row>
    <row r="346" spans="1:81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</row>
    <row r="347" spans="1:81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</row>
    <row r="348" spans="1:81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</row>
    <row r="349" spans="1:81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</row>
    <row r="350" spans="1:81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</row>
    <row r="351" spans="1:81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</row>
    <row r="352" spans="1:81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</row>
    <row r="353" spans="1:81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</row>
    <row r="354" spans="1:81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</row>
    <row r="355" spans="1:81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</row>
    <row r="356" spans="1:81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</row>
    <row r="357" spans="1:81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</row>
    <row r="358" spans="1:81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</row>
    <row r="359" spans="1:81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</row>
    <row r="360" spans="1:81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</row>
    <row r="361" spans="1:81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</row>
    <row r="362" spans="1:81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</row>
    <row r="363" spans="1:81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</row>
    <row r="364" spans="1:81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</row>
    <row r="365" spans="1:81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</row>
    <row r="366" spans="1:81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</row>
    <row r="367" spans="1:81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</row>
    <row r="368" spans="1:81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</row>
    <row r="369" spans="1:81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</row>
    <row r="370" spans="1:81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</row>
    <row r="371" spans="1:81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</row>
    <row r="372" spans="1:81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</row>
    <row r="373" spans="1:81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</row>
    <row r="374" spans="1:81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</row>
    <row r="375" spans="1:81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</row>
    <row r="376" spans="1:81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</row>
    <row r="377" spans="1:81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</row>
    <row r="378" spans="1:81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</row>
    <row r="379" spans="1:81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</row>
    <row r="380" spans="1:81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</row>
    <row r="381" spans="1:81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</row>
    <row r="382" spans="1:81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</row>
    <row r="383" spans="1:81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</row>
    <row r="384" spans="1:81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</row>
    <row r="385" spans="1:81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</row>
    <row r="386" spans="1:81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</row>
    <row r="387" spans="1:81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</row>
    <row r="388" spans="1:81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</row>
    <row r="389" spans="1:81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</row>
    <row r="390" spans="1:81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</row>
    <row r="391" spans="1:81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</row>
    <row r="392" spans="1:81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</row>
    <row r="393" spans="1:81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</row>
    <row r="394" spans="1:81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</row>
    <row r="395" spans="1:81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</row>
    <row r="396" spans="1:81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</row>
    <row r="397" spans="1:81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</row>
    <row r="398" spans="1:81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</row>
    <row r="399" spans="1:81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</row>
    <row r="400" spans="1:81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</row>
    <row r="401" spans="1:81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</row>
    <row r="402" spans="1:81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</row>
    <row r="403" spans="1:81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</row>
    <row r="404" spans="1:81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</row>
    <row r="405" spans="1:81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</row>
    <row r="406" spans="1:81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</row>
    <row r="407" spans="1:81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</row>
    <row r="408" spans="1:81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</row>
    <row r="409" spans="1:81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</row>
    <row r="410" spans="1:81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</row>
    <row r="411" spans="1:81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</row>
    <row r="412" spans="1:81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</row>
    <row r="413" spans="1:81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</row>
    <row r="414" spans="1:81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</row>
    <row r="415" spans="1:81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</row>
    <row r="416" spans="1:81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</row>
    <row r="417" spans="1:81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</row>
    <row r="418" spans="1:81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</row>
    <row r="419" spans="1:81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</row>
    <row r="420" spans="1:81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</row>
    <row r="421" spans="1:81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</row>
    <row r="422" spans="1:81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</row>
    <row r="423" spans="1:81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</row>
    <row r="424" spans="1:81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</row>
    <row r="425" spans="1:81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</row>
    <row r="426" spans="1:81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</row>
    <row r="427" spans="1:81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</row>
    <row r="428" spans="1:81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</row>
    <row r="429" spans="1:81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</row>
    <row r="430" spans="1:81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</row>
    <row r="431" spans="1:81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</row>
    <row r="432" spans="1:81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</row>
    <row r="433" spans="1:81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</row>
    <row r="434" spans="1:81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</row>
    <row r="435" spans="1:81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</row>
    <row r="436" spans="1:81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</row>
    <row r="437" spans="1:81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</row>
    <row r="438" spans="1:81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</row>
    <row r="439" spans="1:81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</row>
    <row r="440" spans="1:81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</row>
    <row r="441" spans="1:81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</row>
    <row r="442" spans="1:81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</row>
    <row r="443" spans="1:81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</row>
    <row r="444" spans="1:81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</row>
    <row r="445" spans="1:81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</row>
    <row r="446" spans="1:81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</row>
    <row r="447" spans="1:81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</row>
    <row r="448" spans="1:81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</row>
    <row r="449" spans="1:81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</row>
    <row r="450" spans="1:81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</row>
    <row r="451" spans="1:81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</row>
    <row r="452" spans="1:81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</row>
    <row r="453" spans="1:81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</row>
    <row r="454" spans="1:81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</row>
    <row r="455" spans="1:81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</row>
    <row r="456" spans="1:81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</row>
    <row r="457" spans="1:81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</row>
    <row r="458" spans="1:81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</row>
    <row r="459" spans="1:81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</row>
    <row r="460" spans="1:81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</row>
    <row r="461" spans="1:81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</row>
    <row r="462" spans="1:81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</row>
    <row r="463" spans="1:81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</row>
    <row r="464" spans="1:81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</row>
    <row r="465" spans="1:81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</row>
    <row r="466" spans="1:81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</row>
    <row r="467" spans="1:81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</row>
    <row r="468" spans="1:81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</row>
    <row r="469" spans="1:81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</row>
    <row r="470" spans="1:81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</row>
    <row r="471" spans="1:81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</row>
    <row r="472" spans="1:81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</row>
    <row r="473" spans="1:81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</row>
    <row r="474" spans="1:81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</row>
    <row r="475" spans="1:81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</row>
    <row r="476" spans="1:81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</row>
    <row r="477" spans="1:81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</row>
    <row r="478" spans="1:81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</row>
    <row r="479" spans="1:81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</row>
    <row r="480" spans="1:81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</row>
    <row r="481" spans="1:81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</row>
    <row r="482" spans="1:81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</row>
    <row r="483" spans="1:81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</row>
    <row r="484" spans="1:81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</row>
    <row r="485" spans="1:81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</row>
    <row r="486" spans="1:81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</row>
    <row r="487" spans="1:81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</row>
    <row r="488" spans="1:81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</row>
    <row r="489" spans="1:81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</row>
    <row r="490" spans="1:81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</row>
    <row r="491" spans="1:81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</row>
    <row r="492" spans="1:81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</row>
    <row r="493" spans="1:81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</row>
    <row r="494" spans="1:81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</row>
    <row r="495" spans="1:81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</row>
    <row r="496" spans="1:81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</row>
    <row r="497" spans="1:81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</row>
    <row r="498" spans="1:81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</row>
    <row r="499" spans="1:81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</row>
    <row r="500" spans="1:81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</row>
    <row r="501" spans="1:81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</row>
    <row r="502" spans="1:81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</row>
    <row r="503" spans="1:81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</row>
    <row r="504" spans="1:81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</row>
    <row r="505" spans="1:81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</row>
    <row r="506" spans="1:81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</row>
    <row r="507" spans="1:81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</row>
    <row r="508" spans="1:81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</row>
    <row r="509" spans="1:81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</row>
    <row r="510" spans="1:81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</row>
    <row r="511" spans="1:81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</row>
    <row r="512" spans="1:81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</row>
    <row r="513" spans="1:81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</row>
    <row r="514" spans="1:81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</row>
    <row r="515" spans="1:81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</row>
    <row r="516" spans="1:81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</row>
    <row r="517" spans="1:81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</row>
    <row r="518" spans="1:81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</row>
    <row r="519" spans="1:81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</row>
    <row r="520" spans="1:81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</row>
    <row r="521" spans="1:81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</row>
    <row r="522" spans="1:81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</row>
    <row r="523" spans="1:81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</row>
    <row r="524" spans="1:81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</row>
    <row r="525" spans="1:81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</row>
    <row r="526" spans="1:81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</row>
    <row r="527" spans="1:81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</row>
    <row r="528" spans="1:81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</row>
    <row r="529" spans="1:81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</row>
    <row r="530" spans="1:81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</row>
    <row r="531" spans="1:81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</row>
    <row r="532" spans="1:81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</row>
    <row r="533" spans="1:81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</row>
    <row r="534" spans="1:81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</row>
    <row r="535" spans="1:81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</row>
    <row r="536" spans="1:81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</row>
    <row r="537" spans="1:81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</row>
    <row r="538" spans="1:81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</row>
    <row r="539" spans="1:81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</row>
    <row r="540" spans="1:81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</row>
    <row r="541" spans="1:81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</row>
    <row r="542" spans="1:81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</row>
    <row r="543" spans="1:81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</row>
    <row r="544" spans="1:81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</row>
    <row r="545" spans="1:81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</row>
    <row r="546" spans="1:81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</row>
    <row r="547" spans="1:81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</row>
    <row r="548" spans="1:81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</row>
    <row r="549" spans="1:81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</row>
    <row r="550" spans="1:81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</row>
    <row r="551" spans="1:81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</row>
    <row r="552" spans="1:81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</row>
    <row r="553" spans="1:81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</row>
    <row r="554" spans="1:81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</row>
    <row r="555" spans="1:81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</row>
    <row r="556" spans="1:81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</row>
    <row r="557" spans="1:81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</row>
    <row r="558" spans="1:81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</row>
    <row r="559" spans="1:81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</row>
    <row r="560" spans="1:81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</row>
    <row r="561" spans="1:81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</row>
    <row r="562" spans="1:81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</row>
    <row r="563" spans="1:81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</row>
    <row r="564" spans="1:81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</row>
    <row r="565" spans="1:81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</row>
    <row r="566" spans="1:81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</row>
    <row r="567" spans="1:81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</row>
    <row r="568" spans="1:81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</row>
    <row r="569" spans="1:81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</row>
    <row r="570" spans="1:81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</row>
    <row r="571" spans="1:81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</row>
    <row r="572" spans="1:81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</row>
    <row r="573" spans="1:81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</row>
    <row r="574" spans="1:81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</row>
    <row r="575" spans="1:81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</row>
    <row r="576" spans="1:81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</row>
    <row r="577" spans="1:81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</row>
    <row r="578" spans="1:81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</row>
    <row r="579" spans="1:81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</row>
    <row r="580" spans="1:81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</row>
    <row r="581" spans="1:81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</row>
    <row r="582" spans="1:81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</row>
    <row r="583" spans="1:81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</row>
    <row r="584" spans="1:81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</row>
    <row r="585" spans="1:81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</row>
    <row r="586" spans="1:81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</row>
    <row r="587" spans="1:81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</row>
    <row r="588" spans="1:81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</row>
    <row r="589" spans="1:81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</row>
    <row r="590" spans="1:81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</row>
    <row r="591" spans="1:81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</row>
    <row r="592" spans="1:81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</row>
    <row r="593" spans="1:81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</row>
    <row r="594" spans="1:81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</row>
    <row r="595" spans="1:81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</row>
    <row r="596" spans="1:81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</row>
    <row r="597" spans="1:81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</row>
    <row r="598" spans="1:81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</row>
    <row r="599" spans="1:81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</row>
    <row r="600" spans="1:81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</row>
    <row r="601" spans="1:81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</row>
    <row r="602" spans="1:81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</row>
    <row r="603" spans="1:81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</row>
    <row r="604" spans="1:81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</row>
    <row r="605" spans="1:81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</row>
    <row r="606" spans="1:81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</row>
    <row r="607" spans="1:81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</row>
    <row r="608" spans="1:81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</row>
    <row r="609" spans="1:81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</row>
    <row r="610" spans="1:81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</row>
    <row r="611" spans="1:81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</row>
    <row r="612" spans="1:81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</row>
    <row r="613" spans="1:81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</row>
    <row r="614" spans="1:81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</row>
    <row r="615" spans="1:81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</row>
    <row r="616" spans="1:81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</row>
    <row r="617" spans="1:81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</row>
    <row r="618" spans="1:81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</row>
    <row r="619" spans="1:81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</row>
    <row r="620" spans="1:81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</row>
    <row r="621" spans="1:81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</row>
    <row r="622" spans="1:81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</row>
    <row r="623" spans="1:81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</row>
    <row r="624" spans="1:81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</row>
    <row r="625" spans="1:81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</row>
    <row r="626" spans="1:81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</row>
    <row r="627" spans="1:81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</row>
    <row r="628" spans="1:81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</row>
    <row r="629" spans="1:81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</row>
    <row r="630" spans="1:81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</row>
    <row r="631" spans="1:81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</row>
    <row r="632" spans="1:81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</row>
    <row r="633" spans="1:81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</row>
    <row r="634" spans="1:81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</row>
    <row r="635" spans="1:81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</row>
    <row r="636" spans="1:81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</row>
    <row r="637" spans="1:81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</row>
    <row r="638" spans="1:81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</row>
    <row r="639" spans="1:81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</row>
    <row r="640" spans="1:81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</row>
    <row r="641" spans="1:81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</row>
    <row r="642" spans="1:81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</row>
    <row r="643" spans="1:81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</row>
    <row r="644" spans="1:81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</row>
    <row r="645" spans="1:81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</row>
    <row r="646" spans="1:81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</row>
    <row r="647" spans="1:81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</row>
    <row r="648" spans="1:81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</row>
    <row r="649" spans="1:81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</row>
    <row r="650" spans="1:81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</row>
    <row r="651" spans="1:81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</row>
    <row r="652" spans="1:81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</row>
    <row r="653" spans="1:81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</row>
    <row r="654" spans="1:81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</row>
    <row r="655" spans="1:81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</row>
    <row r="656" spans="1:81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</row>
    <row r="657" spans="1:81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</row>
    <row r="658" spans="1:81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</row>
    <row r="659" spans="1:81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</row>
    <row r="660" spans="1:81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</row>
    <row r="661" spans="1:81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</row>
    <row r="662" spans="1:81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</row>
    <row r="663" spans="1:81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</row>
    <row r="664" spans="1:81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</row>
    <row r="665" spans="1:81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</row>
    <row r="666" spans="1:81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</row>
    <row r="667" spans="1:81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</row>
    <row r="668" spans="1:81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</row>
    <row r="669" spans="1:81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</row>
    <row r="670" spans="1:81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</row>
    <row r="671" spans="1:81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</row>
    <row r="672" spans="1:81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</row>
    <row r="673" spans="1:81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</row>
    <row r="674" spans="1:81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</row>
    <row r="675" spans="1:81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</row>
    <row r="676" spans="1:81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</row>
    <row r="677" spans="1:81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</row>
    <row r="678" spans="1:81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</row>
    <row r="679" spans="1:81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</row>
    <row r="680" spans="1:81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</row>
    <row r="681" spans="1:81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</row>
    <row r="682" spans="1:81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</row>
    <row r="683" spans="1:81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</row>
    <row r="684" spans="1:81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</row>
    <row r="685" spans="1:81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</row>
    <row r="686" spans="1:81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</row>
    <row r="687" spans="1:81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</row>
    <row r="688" spans="1:81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</row>
    <row r="689" spans="1:81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</row>
    <row r="690" spans="1:81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</row>
    <row r="691" spans="1:81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</row>
    <row r="692" spans="1:81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</row>
    <row r="693" spans="1:81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</row>
    <row r="694" spans="1:81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</row>
    <row r="695" spans="1:81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</row>
    <row r="696" spans="1:81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</row>
    <row r="697" spans="1:81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</row>
    <row r="698" spans="1:81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</row>
    <row r="699" spans="1:81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</row>
    <row r="700" spans="1:81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</row>
    <row r="701" spans="1:81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</row>
    <row r="702" spans="1:81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</row>
    <row r="703" spans="1:81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</row>
    <row r="704" spans="1:81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</row>
    <row r="705" spans="1:81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</row>
    <row r="706" spans="1:81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</row>
    <row r="707" spans="1:81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</row>
    <row r="708" spans="1:81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</row>
    <row r="709" spans="1:81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</row>
    <row r="710" spans="1:81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</row>
    <row r="711" spans="1:81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</row>
    <row r="712" spans="1:81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</row>
    <row r="713" spans="1:81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</row>
    <row r="714" spans="1:81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</row>
    <row r="715" spans="1:81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</row>
    <row r="716" spans="1:81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</row>
    <row r="717" spans="1:81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</row>
    <row r="718" spans="1:81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</row>
    <row r="719" spans="1:81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</row>
    <row r="720" spans="1:81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</row>
    <row r="721" spans="1:81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</row>
    <row r="722" spans="1:81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</row>
    <row r="723" spans="1:81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</row>
    <row r="724" spans="1:81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</row>
    <row r="725" spans="1:81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</row>
    <row r="726" spans="1:81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</row>
    <row r="727" spans="1:81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</row>
    <row r="728" spans="1:81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</row>
    <row r="729" spans="1:81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</row>
    <row r="730" spans="1:81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</row>
    <row r="731" spans="1:81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</row>
    <row r="732" spans="1:81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</row>
    <row r="733" spans="1:81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</row>
    <row r="734" spans="1:81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</row>
    <row r="735" spans="1:81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</row>
    <row r="736" spans="1:81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</row>
    <row r="737" spans="1:81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</row>
    <row r="738" spans="1:81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</row>
    <row r="739" spans="1:81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</row>
    <row r="740" spans="1:81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</row>
    <row r="741" spans="1:81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</row>
    <row r="742" spans="1:81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</row>
    <row r="743" spans="1:81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</row>
    <row r="744" spans="1:81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</row>
    <row r="745" spans="1:81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</row>
    <row r="746" spans="1:81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</row>
    <row r="747" spans="1:81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</row>
    <row r="748" spans="1:81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</row>
    <row r="749" spans="1:81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</row>
    <row r="750" spans="1:81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</row>
    <row r="751" spans="1:81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</row>
    <row r="752" spans="1:81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</row>
    <row r="753" spans="1:81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</row>
    <row r="754" spans="1:81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</row>
    <row r="755" spans="1:81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</row>
    <row r="756" spans="1:81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</row>
    <row r="757" spans="1:81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</row>
    <row r="758" spans="1:81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</row>
    <row r="759" spans="1:81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</row>
    <row r="760" spans="1:81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</row>
    <row r="761" spans="1:81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</row>
    <row r="762" spans="1:81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</row>
    <row r="763" spans="1:81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</row>
    <row r="764" spans="1:81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</row>
    <row r="765" spans="1:81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</row>
    <row r="766" spans="1:81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</row>
    <row r="767" spans="1:81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</row>
    <row r="768" spans="1:81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</row>
    <row r="769" spans="1:81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</row>
    <row r="770" spans="1:81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</row>
    <row r="771" spans="1:81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</row>
    <row r="772" spans="1:81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</row>
    <row r="773" spans="1:81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</row>
    <row r="774" spans="1:81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</row>
    <row r="775" spans="1:81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</row>
    <row r="776" spans="1:81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</row>
    <row r="777" spans="1:81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</row>
    <row r="778" spans="1:81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</row>
    <row r="779" spans="1:81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</row>
    <row r="780" spans="1:81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</row>
    <row r="781" spans="1:81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</row>
    <row r="782" spans="1:81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</row>
    <row r="783" spans="1:81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</row>
    <row r="784" spans="1:81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</row>
    <row r="785" spans="1:81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</row>
    <row r="786" spans="1:81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</row>
    <row r="787" spans="1:81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</row>
    <row r="788" spans="1:81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</row>
    <row r="789" spans="1:81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</row>
    <row r="790" spans="1:81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</row>
    <row r="791" spans="1:81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</row>
    <row r="792" spans="1:81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</row>
    <row r="793" spans="1:81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</row>
    <row r="794" spans="1:81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</row>
    <row r="795" spans="1:81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</row>
    <row r="796" spans="1:81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</row>
    <row r="797" spans="1:81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</row>
    <row r="798" spans="1:81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</row>
    <row r="799" spans="1:81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</row>
    <row r="800" spans="1:81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</row>
    <row r="801" spans="1:81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</row>
    <row r="802" spans="1:81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</row>
    <row r="803" spans="1:81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</row>
    <row r="804" spans="1:81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</row>
    <row r="805" spans="1:81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</row>
    <row r="806" spans="1:81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</row>
    <row r="807" spans="1:81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</row>
    <row r="808" spans="1:81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</row>
    <row r="809" spans="1:81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</row>
    <row r="810" spans="1:81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</row>
    <row r="811" spans="1:81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</row>
    <row r="812" spans="1:81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</row>
    <row r="813" spans="1:81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</row>
    <row r="814" spans="1:81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</row>
    <row r="815" spans="1:81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</row>
    <row r="816" spans="1:81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</row>
    <row r="817" spans="1:81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</row>
    <row r="818" spans="1:81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</row>
    <row r="819" spans="1:81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</row>
    <row r="820" spans="1:81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</row>
    <row r="821" spans="1:81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</row>
    <row r="822" spans="1:81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</row>
    <row r="823" spans="1:81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</row>
    <row r="824" spans="1:81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</row>
    <row r="825" spans="1:81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</row>
    <row r="826" spans="1:81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</row>
    <row r="827" spans="1:81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</row>
    <row r="828" spans="1:81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</row>
    <row r="829" spans="1:81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</row>
    <row r="830" spans="1:81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</row>
    <row r="831" spans="1:81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</row>
    <row r="832" spans="1:81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</row>
    <row r="833" spans="1:81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</row>
    <row r="834" spans="1:81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</row>
    <row r="835" spans="1:81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</row>
    <row r="836" spans="1:81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</row>
    <row r="837" spans="1:81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</row>
    <row r="838" spans="1:81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</row>
    <row r="839" spans="1:81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</row>
    <row r="840" spans="1:81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</row>
    <row r="841" spans="1:81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</row>
    <row r="842" spans="1:81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</row>
    <row r="843" spans="1:81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</row>
    <row r="844" spans="1:81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</row>
    <row r="845" spans="1:81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</row>
    <row r="846" spans="1:81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</row>
    <row r="847" spans="1:81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</row>
    <row r="848" spans="1:81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</row>
    <row r="849" spans="1:81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</row>
    <row r="850" spans="1:81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</row>
    <row r="851" spans="1:81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</row>
    <row r="852" spans="1:81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</row>
    <row r="853" spans="1:81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</row>
    <row r="854" spans="1:81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</row>
    <row r="855" spans="1:81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</row>
    <row r="856" spans="1:81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</row>
    <row r="857" spans="1:81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</row>
    <row r="858" spans="1:81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</row>
    <row r="859" spans="1:81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</row>
    <row r="860" spans="1:81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</row>
    <row r="861" spans="1:81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</row>
    <row r="862" spans="1:81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</row>
    <row r="863" spans="1:81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</row>
    <row r="864" spans="1:81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</row>
    <row r="865" spans="1:81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</row>
    <row r="866" spans="1:81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</row>
    <row r="867" spans="1:81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</row>
    <row r="868" spans="1:81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</row>
    <row r="869" spans="1:81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</row>
    <row r="870" spans="1:81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</row>
    <row r="871" spans="1:81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</row>
    <row r="872" spans="1:81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</row>
    <row r="873" spans="1:81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</row>
    <row r="874" spans="1:81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</row>
    <row r="875" spans="1:81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</row>
    <row r="876" spans="1:81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</row>
    <row r="877" spans="1:81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</row>
    <row r="878" spans="1:81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</row>
    <row r="879" spans="1:81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</row>
    <row r="880" spans="1:81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</row>
    <row r="881" spans="1:81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</row>
    <row r="882" spans="1:81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</row>
    <row r="883" spans="1:81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</row>
    <row r="884" spans="1:81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</row>
    <row r="885" spans="1:81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</row>
    <row r="886" spans="1:81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</row>
    <row r="887" spans="1:81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</row>
    <row r="888" spans="1:81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</row>
    <row r="889" spans="1:81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</row>
    <row r="890" spans="1:81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</row>
    <row r="891" spans="1:81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</row>
    <row r="892" spans="1:81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</row>
    <row r="893" spans="1:81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</row>
    <row r="894" spans="1:81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</row>
    <row r="895" spans="1:81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</row>
    <row r="896" spans="1:81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</row>
    <row r="897" spans="1:81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</row>
    <row r="898" spans="1:81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</row>
    <row r="899" spans="1:81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</row>
    <row r="900" spans="1:81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</row>
    <row r="901" spans="1:81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</row>
    <row r="902" spans="1:81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</row>
    <row r="903" spans="1:81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</row>
    <row r="904" spans="1:81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</row>
    <row r="905" spans="1:81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</row>
    <row r="906" spans="1:81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</row>
    <row r="907" spans="1:81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</row>
    <row r="908" spans="1:81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</row>
    <row r="909" spans="1:81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</row>
    <row r="910" spans="1:81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</row>
    <row r="911" spans="1:81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</row>
    <row r="912" spans="1:81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</row>
    <row r="913" spans="1:81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</row>
    <row r="914" spans="1:81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</row>
    <row r="915" spans="1:81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</row>
    <row r="916" spans="1:81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</row>
    <row r="917" spans="1:81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</row>
    <row r="918" spans="1:81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</row>
    <row r="919" spans="1:81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</row>
    <row r="920" spans="1:81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</row>
    <row r="921" spans="1:81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</row>
    <row r="922" spans="1:81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</row>
    <row r="923" spans="1:81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</row>
    <row r="924" spans="1:81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</row>
    <row r="925" spans="1:81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</row>
    <row r="926" spans="1:81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</row>
    <row r="927" spans="1:81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</row>
    <row r="928" spans="1:81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</row>
    <row r="929" spans="1:81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</row>
    <row r="930" spans="1:81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</row>
    <row r="931" spans="1:81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</row>
    <row r="932" spans="1:81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</row>
    <row r="933" spans="1:81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</row>
    <row r="934" spans="1:81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</row>
    <row r="935" spans="1:81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</row>
    <row r="936" spans="1:81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</row>
    <row r="937" spans="1:81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</row>
    <row r="938" spans="1:81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</row>
    <row r="939" spans="1:81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</row>
    <row r="940" spans="1:81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</row>
    <row r="941" spans="1:81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</row>
    <row r="942" spans="1:81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</row>
    <row r="943" spans="1:81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</row>
    <row r="944" spans="1:81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</row>
    <row r="945" spans="1:81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</row>
    <row r="946" spans="1:81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</row>
    <row r="947" spans="1:81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</row>
    <row r="948" spans="1:81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</row>
    <row r="949" spans="1:81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</row>
    <row r="950" spans="1:81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</row>
    <row r="951" spans="1:81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</row>
    <row r="952" spans="1:81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</row>
    <row r="953" spans="1:81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</row>
    <row r="954" spans="1:81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</row>
    <row r="955" spans="1:81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</row>
    <row r="956" spans="1:81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</row>
    <row r="957" spans="1:81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</row>
    <row r="958" spans="1:81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</row>
    <row r="959" spans="1:81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</row>
    <row r="960" spans="1:81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</row>
    <row r="961" spans="1:81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</row>
    <row r="962" spans="1:81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</row>
    <row r="963" spans="1:81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</row>
    <row r="964" spans="1:81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</row>
    <row r="965" spans="1:81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</row>
    <row r="966" spans="1:81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</row>
    <row r="967" spans="1:81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</row>
    <row r="968" spans="1:81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</row>
    <row r="969" spans="1:81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</row>
    <row r="970" spans="1:81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</row>
    <row r="971" spans="1:81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</row>
    <row r="972" spans="1:81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</row>
    <row r="973" spans="1:81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</row>
    <row r="974" spans="1:81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</row>
    <row r="975" spans="1:81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</row>
    <row r="976" spans="1:81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</row>
    <row r="977" spans="1:81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</row>
    <row r="978" spans="1:81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</row>
    <row r="979" spans="1:81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</row>
    <row r="980" spans="1:81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</row>
    <row r="981" spans="1:81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</row>
    <row r="982" spans="1:81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</row>
    <row r="983" spans="1:81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</row>
    <row r="984" spans="1:81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</row>
    <row r="985" spans="1:81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</row>
    <row r="986" spans="1:81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</row>
    <row r="987" spans="1:81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</row>
    <row r="988" spans="1:81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</row>
    <row r="989" spans="1:81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</row>
    <row r="990" spans="1:81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</row>
    <row r="991" spans="1:81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</row>
    <row r="992" spans="1:81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</row>
    <row r="993" spans="1:81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</row>
    <row r="994" spans="1:81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</row>
    <row r="995" spans="1:81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</row>
    <row r="996" spans="1:81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</row>
    <row r="997" spans="1:81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</row>
    <row r="998" spans="1:81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</row>
    <row r="999" spans="1:81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</row>
    <row r="1000" spans="1:81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</row>
    <row r="1001" spans="1:81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</row>
    <row r="1002" spans="1:81" ht="12.75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</row>
    <row r="1003" spans="1:81" ht="12.75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</row>
    <row r="1004" spans="1:81" ht="12.75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</row>
    <row r="1005" spans="1:81" ht="12.75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</row>
    <row r="1006" spans="1:81" ht="12.75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</row>
    <row r="1007" spans="1:81" ht="12.75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</row>
    <row r="1008" spans="1:81" ht="12.75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</row>
    <row r="1009" spans="1:81" ht="12.75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</row>
    <row r="1010" spans="1:81" ht="12.75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</row>
    <row r="1011" spans="1:81" ht="12.75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</row>
    <row r="1012" spans="1:81" ht="12.75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</row>
    <row r="1013" spans="1:81" ht="12.75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</row>
    <row r="1014" spans="1:81" ht="12.75" x14ac:dyDescent="0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</row>
    <row r="1015" spans="1:81" ht="12.75" x14ac:dyDescent="0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</row>
    <row r="1016" spans="1:81" ht="12.75" x14ac:dyDescent="0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</row>
    <row r="1017" spans="1:81" ht="12.75" x14ac:dyDescent="0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</row>
    <row r="1018" spans="1:81" ht="12.75" x14ac:dyDescent="0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</row>
    <row r="1019" spans="1:81" ht="12.75" x14ac:dyDescent="0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</row>
    <row r="1020" spans="1:81" ht="12.75" x14ac:dyDescent="0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</row>
    <row r="1021" spans="1:81" ht="12.75" x14ac:dyDescent="0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</row>
    <row r="1022" spans="1:81" ht="12.75" x14ac:dyDescent="0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</row>
    <row r="1023" spans="1:81" ht="12.75" x14ac:dyDescent="0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</row>
    <row r="1024" spans="1:81" ht="12.75" x14ac:dyDescent="0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</row>
    <row r="1025" spans="1:81" ht="12.75" x14ac:dyDescent="0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</row>
    <row r="1026" spans="1:81" ht="12.75" x14ac:dyDescent="0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</row>
    <row r="1027" spans="1:81" ht="12.75" x14ac:dyDescent="0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</row>
    <row r="1028" spans="1:81" ht="12.75" x14ac:dyDescent="0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</row>
    <row r="1029" spans="1:81" ht="12.75" x14ac:dyDescent="0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</row>
    <row r="1030" spans="1:81" ht="12.75" x14ac:dyDescent="0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</row>
    <row r="1031" spans="1:81" ht="12.75" x14ac:dyDescent="0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</row>
    <row r="1032" spans="1:81" ht="12.75" x14ac:dyDescent="0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</row>
  </sheetData>
  <mergeCells count="36">
    <mergeCell ref="BT3:BW3"/>
    <mergeCell ref="BP3:BS3"/>
    <mergeCell ref="BP2:BW2"/>
    <mergeCell ref="BZ1:BZ3"/>
    <mergeCell ref="BX1:BX3"/>
    <mergeCell ref="BY1:BY3"/>
    <mergeCell ref="A1:A3"/>
    <mergeCell ref="L3:O3"/>
    <mergeCell ref="H3:K3"/>
    <mergeCell ref="BH2:BO2"/>
    <mergeCell ref="BL3:BO3"/>
    <mergeCell ref="BH3:BK3"/>
    <mergeCell ref="AB1:AQ1"/>
    <mergeCell ref="D1:AA1"/>
    <mergeCell ref="BH1:BW1"/>
    <mergeCell ref="AR1:BG1"/>
    <mergeCell ref="AB3:AE3"/>
    <mergeCell ref="P3:S3"/>
    <mergeCell ref="T3:W3"/>
    <mergeCell ref="X3:AA3"/>
    <mergeCell ref="AR3:AU3"/>
    <mergeCell ref="AN3:AQ3"/>
    <mergeCell ref="D2:O2"/>
    <mergeCell ref="P2:AA2"/>
    <mergeCell ref="C1:C3"/>
    <mergeCell ref="D3:G3"/>
    <mergeCell ref="B1:B3"/>
    <mergeCell ref="AF3:AI3"/>
    <mergeCell ref="AJ3:AM3"/>
    <mergeCell ref="BD3:BG3"/>
    <mergeCell ref="AR2:AY2"/>
    <mergeCell ref="AB2:AI2"/>
    <mergeCell ref="AJ2:AQ2"/>
    <mergeCell ref="AV3:AY3"/>
    <mergeCell ref="AZ3:BC3"/>
    <mergeCell ref="AZ2:B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53"/>
  <sheetViews>
    <sheetView topLeftCell="A9" zoomScale="80" zoomScaleNormal="80" workbookViewId="0">
      <selection activeCell="M35" sqref="M35"/>
    </sheetView>
  </sheetViews>
  <sheetFormatPr defaultColWidth="14.42578125" defaultRowHeight="15.75" customHeight="1" x14ac:dyDescent="0.2"/>
  <cols>
    <col min="1" max="1" width="4.42578125" customWidth="1"/>
    <col min="2" max="2" width="3.42578125" customWidth="1"/>
    <col min="3" max="3" width="6.28515625" customWidth="1"/>
    <col min="4" max="4" width="4" customWidth="1"/>
    <col min="5" max="5" width="4.28515625" customWidth="1"/>
    <col min="6" max="6" width="4" customWidth="1"/>
    <col min="7" max="7" width="6" customWidth="1"/>
    <col min="8" max="8" width="3.5703125" customWidth="1"/>
    <col min="9" max="9" width="4.42578125" customWidth="1"/>
    <col min="10" max="10" width="4" customWidth="1"/>
    <col min="11" max="11" width="4.28515625" customWidth="1"/>
    <col min="12" max="12" width="4" customWidth="1"/>
    <col min="13" max="13" width="4.7109375" customWidth="1"/>
    <col min="14" max="14" width="4.42578125" customWidth="1"/>
    <col min="15" max="15" width="5.42578125" customWidth="1"/>
    <col min="16" max="16" width="3.85546875" customWidth="1"/>
    <col min="17" max="17" width="4.28515625" customWidth="1"/>
    <col min="18" max="18" width="4.140625" customWidth="1"/>
    <col min="19" max="19" width="5.7109375" customWidth="1"/>
    <col min="20" max="20" width="3.5703125" customWidth="1"/>
    <col min="21" max="21" width="4.140625" customWidth="1"/>
    <col min="22" max="22" width="3.85546875" customWidth="1"/>
    <col min="23" max="23" width="5.140625" customWidth="1"/>
    <col min="24" max="24" width="3.7109375" customWidth="1"/>
    <col min="25" max="25" width="4" customWidth="1"/>
    <col min="26" max="26" width="3.85546875" customWidth="1"/>
    <col min="27" max="27" width="5.85546875" customWidth="1"/>
    <col min="28" max="29" width="4" customWidth="1"/>
    <col min="30" max="30" width="3.85546875" customWidth="1"/>
    <col min="31" max="31" width="5.7109375" customWidth="1"/>
    <col min="32" max="32" width="4" customWidth="1"/>
    <col min="33" max="34" width="3.42578125" customWidth="1"/>
    <col min="35" max="35" width="5.140625" customWidth="1"/>
    <col min="36" max="36" width="3.5703125" customWidth="1"/>
    <col min="37" max="37" width="3.85546875" customWidth="1"/>
    <col min="38" max="38" width="3.42578125" customWidth="1"/>
    <col min="39" max="39" width="6.7109375" customWidth="1"/>
    <col min="40" max="40" width="4.28515625" customWidth="1"/>
    <col min="41" max="41" width="3.7109375" customWidth="1"/>
    <col min="42" max="42" width="4.7109375" customWidth="1"/>
    <col min="43" max="43" width="6.140625" customWidth="1"/>
    <col min="44" max="44" width="4.42578125" customWidth="1"/>
    <col min="45" max="45" width="4" customWidth="1"/>
    <col min="46" max="46" width="4.28515625" customWidth="1"/>
    <col min="47" max="47" width="5.28515625" customWidth="1"/>
    <col min="48" max="48" width="4.5703125" customWidth="1"/>
    <col min="49" max="51" width="4.85546875" customWidth="1"/>
    <col min="52" max="52" width="4.28515625" customWidth="1"/>
    <col min="53" max="53" width="4.85546875" customWidth="1"/>
    <col min="54" max="54" width="4.5703125" customWidth="1"/>
    <col min="55" max="55" width="6.42578125" customWidth="1"/>
    <col min="56" max="56" width="4.28515625" customWidth="1"/>
    <col min="57" max="57" width="4.140625" customWidth="1"/>
    <col min="58" max="58" width="4.28515625" customWidth="1"/>
    <col min="59" max="59" width="5.28515625" customWidth="1"/>
    <col min="60" max="60" width="3.85546875" customWidth="1"/>
    <col min="61" max="62" width="4.28515625" customWidth="1"/>
    <col min="63" max="63" width="6.42578125" customWidth="1"/>
    <col min="64" max="64" width="3.85546875" customWidth="1"/>
    <col min="65" max="65" width="4.28515625" customWidth="1"/>
    <col min="66" max="66" width="4.140625" customWidth="1"/>
    <col min="67" max="67" width="6" customWidth="1"/>
    <col min="68" max="68" width="4.42578125" customWidth="1"/>
    <col min="69" max="72" width="4.85546875" customWidth="1"/>
    <col min="73" max="73" width="4.5703125" customWidth="1"/>
    <col min="74" max="74" width="5" customWidth="1"/>
    <col min="75" max="75" width="5.42578125" customWidth="1"/>
    <col min="76" max="76" width="6.42578125" customWidth="1"/>
    <col min="77" max="77" width="22.5703125" customWidth="1"/>
    <col min="78" max="78" width="31.85546875" customWidth="1"/>
  </cols>
  <sheetData>
    <row r="1" spans="1:78" ht="12.75" x14ac:dyDescent="0.2">
      <c r="A1" s="34" t="s">
        <v>42</v>
      </c>
    </row>
    <row r="2" spans="1:78" ht="12.75" x14ac:dyDescent="0.2">
      <c r="A2" s="101" t="s">
        <v>43</v>
      </c>
      <c r="B2" s="37"/>
      <c r="C2" s="98" t="s">
        <v>2</v>
      </c>
      <c r="D2" s="105" t="s">
        <v>3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7"/>
      <c r="AB2" s="105" t="s">
        <v>4</v>
      </c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7"/>
      <c r="AR2" s="105" t="s">
        <v>5</v>
      </c>
      <c r="AS2" s="106"/>
      <c r="AT2" s="106"/>
      <c r="AU2" s="106"/>
      <c r="AV2" s="106"/>
      <c r="AW2" s="106"/>
      <c r="AX2" s="106"/>
      <c r="AY2" s="106"/>
      <c r="AZ2" s="106"/>
      <c r="BA2" s="106"/>
      <c r="BB2" s="106"/>
      <c r="BC2" s="106"/>
      <c r="BD2" s="106"/>
      <c r="BE2" s="106"/>
      <c r="BF2" s="106"/>
      <c r="BG2" s="107"/>
      <c r="BH2" s="105" t="s">
        <v>6</v>
      </c>
      <c r="BI2" s="106"/>
      <c r="BJ2" s="106"/>
      <c r="BK2" s="106"/>
      <c r="BL2" s="106"/>
      <c r="BM2" s="106"/>
      <c r="BN2" s="106"/>
      <c r="BO2" s="106"/>
      <c r="BP2" s="106"/>
      <c r="BQ2" s="106"/>
      <c r="BR2" s="106"/>
      <c r="BS2" s="106"/>
      <c r="BT2" s="106"/>
      <c r="BU2" s="106"/>
      <c r="BV2" s="106"/>
      <c r="BW2" s="107"/>
      <c r="BX2" s="98" t="s">
        <v>1</v>
      </c>
      <c r="BY2" s="111" t="s">
        <v>7</v>
      </c>
    </row>
    <row r="3" spans="1:78" ht="12.75" x14ac:dyDescent="0.2">
      <c r="A3" s="99"/>
      <c r="C3" s="99"/>
      <c r="D3" s="102" t="s">
        <v>9</v>
      </c>
      <c r="E3" s="80"/>
      <c r="F3" s="80"/>
      <c r="G3" s="80"/>
      <c r="H3" s="80"/>
      <c r="I3" s="80"/>
      <c r="J3" s="80"/>
      <c r="K3" s="80"/>
      <c r="L3" s="80"/>
      <c r="M3" s="80"/>
      <c r="N3" s="80"/>
      <c r="O3" s="81"/>
      <c r="P3" s="104" t="s">
        <v>10</v>
      </c>
      <c r="Q3" s="80"/>
      <c r="R3" s="80"/>
      <c r="S3" s="80"/>
      <c r="T3" s="80"/>
      <c r="U3" s="80"/>
      <c r="V3" s="80"/>
      <c r="W3" s="80"/>
      <c r="X3" s="80"/>
      <c r="Y3" s="80"/>
      <c r="Z3" s="80"/>
      <c r="AA3" s="83"/>
      <c r="AB3" s="102" t="s">
        <v>9</v>
      </c>
      <c r="AC3" s="80"/>
      <c r="AD3" s="80"/>
      <c r="AE3" s="80"/>
      <c r="AF3" s="80"/>
      <c r="AG3" s="80"/>
      <c r="AH3" s="80"/>
      <c r="AI3" s="81"/>
      <c r="AJ3" s="103" t="s">
        <v>10</v>
      </c>
      <c r="AK3" s="80"/>
      <c r="AL3" s="80"/>
      <c r="AM3" s="80"/>
      <c r="AN3" s="80"/>
      <c r="AO3" s="80"/>
      <c r="AP3" s="80"/>
      <c r="AQ3" s="83"/>
      <c r="AR3" s="102" t="s">
        <v>9</v>
      </c>
      <c r="AS3" s="80"/>
      <c r="AT3" s="80"/>
      <c r="AU3" s="80"/>
      <c r="AV3" s="80"/>
      <c r="AW3" s="80"/>
      <c r="AX3" s="80"/>
      <c r="AY3" s="81"/>
      <c r="AZ3" s="103" t="s">
        <v>10</v>
      </c>
      <c r="BA3" s="80"/>
      <c r="BB3" s="80"/>
      <c r="BC3" s="80"/>
      <c r="BD3" s="80"/>
      <c r="BE3" s="80"/>
      <c r="BF3" s="80"/>
      <c r="BG3" s="83"/>
      <c r="BH3" s="102" t="s">
        <v>9</v>
      </c>
      <c r="BI3" s="80"/>
      <c r="BJ3" s="80"/>
      <c r="BK3" s="80"/>
      <c r="BL3" s="80"/>
      <c r="BM3" s="80"/>
      <c r="BN3" s="80"/>
      <c r="BO3" s="81"/>
      <c r="BP3" s="104" t="s">
        <v>10</v>
      </c>
      <c r="BQ3" s="80"/>
      <c r="BR3" s="80"/>
      <c r="BS3" s="80"/>
      <c r="BT3" s="80"/>
      <c r="BU3" s="80"/>
      <c r="BV3" s="80"/>
      <c r="BW3" s="83"/>
      <c r="BX3" s="99"/>
      <c r="BY3" s="83"/>
    </row>
    <row r="4" spans="1:78" ht="12.75" x14ac:dyDescent="0.2">
      <c r="A4" s="99"/>
      <c r="C4" s="100"/>
      <c r="D4" s="109" t="s">
        <v>11</v>
      </c>
      <c r="E4" s="76"/>
      <c r="F4" s="76"/>
      <c r="G4" s="76"/>
      <c r="H4" s="108" t="s">
        <v>12</v>
      </c>
      <c r="I4" s="76"/>
      <c r="J4" s="76"/>
      <c r="K4" s="76"/>
      <c r="L4" s="108" t="s">
        <v>13</v>
      </c>
      <c r="M4" s="76"/>
      <c r="N4" s="76"/>
      <c r="O4" s="77"/>
      <c r="P4" s="110" t="s">
        <v>11</v>
      </c>
      <c r="Q4" s="76"/>
      <c r="R4" s="76"/>
      <c r="S4" s="76"/>
      <c r="T4" s="108" t="s">
        <v>12</v>
      </c>
      <c r="U4" s="76"/>
      <c r="V4" s="76"/>
      <c r="W4" s="76"/>
      <c r="X4" s="108" t="s">
        <v>13</v>
      </c>
      <c r="Y4" s="76"/>
      <c r="Z4" s="76"/>
      <c r="AA4" s="78"/>
      <c r="AB4" s="109" t="s">
        <v>14</v>
      </c>
      <c r="AC4" s="76"/>
      <c r="AD4" s="76"/>
      <c r="AE4" s="76"/>
      <c r="AF4" s="108" t="s">
        <v>15</v>
      </c>
      <c r="AG4" s="76"/>
      <c r="AH4" s="76"/>
      <c r="AI4" s="77"/>
      <c r="AJ4" s="108" t="s">
        <v>14</v>
      </c>
      <c r="AK4" s="76"/>
      <c r="AL4" s="76"/>
      <c r="AM4" s="76"/>
      <c r="AN4" s="108" t="s">
        <v>15</v>
      </c>
      <c r="AO4" s="76"/>
      <c r="AP4" s="76"/>
      <c r="AQ4" s="78"/>
      <c r="AR4" s="109" t="s">
        <v>14</v>
      </c>
      <c r="AS4" s="76"/>
      <c r="AT4" s="76"/>
      <c r="AU4" s="76"/>
      <c r="AV4" s="108" t="s">
        <v>16</v>
      </c>
      <c r="AW4" s="76"/>
      <c r="AX4" s="76"/>
      <c r="AY4" s="77"/>
      <c r="AZ4" s="108" t="s">
        <v>14</v>
      </c>
      <c r="BA4" s="76"/>
      <c r="BB4" s="76"/>
      <c r="BC4" s="76"/>
      <c r="BD4" s="108" t="s">
        <v>16</v>
      </c>
      <c r="BE4" s="76"/>
      <c r="BF4" s="76"/>
      <c r="BG4" s="78"/>
      <c r="BH4" s="109" t="s">
        <v>14</v>
      </c>
      <c r="BI4" s="76"/>
      <c r="BJ4" s="76"/>
      <c r="BK4" s="76"/>
      <c r="BL4" s="108" t="s">
        <v>16</v>
      </c>
      <c r="BM4" s="76"/>
      <c r="BN4" s="76"/>
      <c r="BO4" s="77"/>
      <c r="BP4" s="110" t="s">
        <v>14</v>
      </c>
      <c r="BQ4" s="76"/>
      <c r="BR4" s="76"/>
      <c r="BS4" s="76"/>
      <c r="BT4" s="108" t="s">
        <v>16</v>
      </c>
      <c r="BU4" s="76"/>
      <c r="BV4" s="76"/>
      <c r="BW4" s="78"/>
      <c r="BX4" s="100"/>
      <c r="BY4" s="78"/>
    </row>
    <row r="5" spans="1:78" ht="12.75" x14ac:dyDescent="0.2">
      <c r="A5" s="46" t="s">
        <v>17</v>
      </c>
      <c r="B5" s="34" t="s">
        <v>17</v>
      </c>
      <c r="C5" s="47">
        <v>1258</v>
      </c>
      <c r="D5" s="48">
        <v>195.9</v>
      </c>
      <c r="E5" s="49">
        <v>195.6</v>
      </c>
      <c r="F5" s="49">
        <v>195.9</v>
      </c>
      <c r="G5" s="24">
        <f t="shared" ref="G5:G17" si="0">AVERAGE(D5:F5)</f>
        <v>195.79999999999998</v>
      </c>
      <c r="H5" s="50">
        <v>46.4</v>
      </c>
      <c r="I5" s="50">
        <v>46.3</v>
      </c>
      <c r="J5" s="50">
        <v>46.3</v>
      </c>
      <c r="K5" s="1">
        <f t="shared" ref="K5:K17" si="1">AVERAGE(H5:J5)</f>
        <v>46.333333333333336</v>
      </c>
      <c r="L5" s="50">
        <v>121.01</v>
      </c>
      <c r="M5" s="50">
        <v>121.14</v>
      </c>
      <c r="N5" s="50">
        <v>121.18</v>
      </c>
      <c r="O5" s="51">
        <f t="shared" ref="O5:O17" si="2">AVERAGE(L5:N5)</f>
        <v>121.11000000000001</v>
      </c>
      <c r="P5" s="52">
        <v>195.53</v>
      </c>
      <c r="Q5" s="50">
        <v>195.56</v>
      </c>
      <c r="R5" s="50">
        <v>195.57</v>
      </c>
      <c r="S5" s="1">
        <f t="shared" ref="S5:S17" si="3">AVERAGE(P5:R5)</f>
        <v>195.55333333333337</v>
      </c>
      <c r="T5" s="50">
        <v>46.24</v>
      </c>
      <c r="U5" s="50">
        <v>46.09</v>
      </c>
      <c r="V5" s="50">
        <v>46.19</v>
      </c>
      <c r="W5" s="1">
        <f t="shared" ref="W5:W17" si="4">AVERAGE(T5:V5)</f>
        <v>46.173333333333339</v>
      </c>
      <c r="X5" s="50">
        <v>125.15</v>
      </c>
      <c r="Y5" s="50">
        <v>125.21</v>
      </c>
      <c r="Z5" s="50">
        <v>125.13</v>
      </c>
      <c r="AA5" s="32">
        <f t="shared" ref="AA5:AA17" si="5">AVERAGE(X5:Z5)</f>
        <v>125.16333333333334</v>
      </c>
      <c r="AB5" s="53">
        <v>155.68</v>
      </c>
      <c r="AC5" s="50">
        <v>155.68</v>
      </c>
      <c r="AD5" s="50">
        <v>155.66</v>
      </c>
      <c r="AE5" s="1">
        <f t="shared" ref="AE5:AE17" si="6">AVERAGE(AB5:AD5)</f>
        <v>155.67333333333332</v>
      </c>
      <c r="AF5" s="50">
        <v>21.56</v>
      </c>
      <c r="AG5" s="50">
        <v>21.64</v>
      </c>
      <c r="AH5" s="50">
        <v>21.78</v>
      </c>
      <c r="AI5" s="51">
        <f t="shared" ref="AI5:AI17" si="7">AVERAGE(AF5:AH5)</f>
        <v>21.66</v>
      </c>
      <c r="AJ5" s="50">
        <v>158.13999999999999</v>
      </c>
      <c r="AK5" s="50">
        <v>158.16999999999999</v>
      </c>
      <c r="AL5" s="50">
        <v>158.16</v>
      </c>
      <c r="AM5" s="1">
        <f t="shared" ref="AM5:AM17" si="8">AVERAGE(AJ5:AL5)</f>
        <v>158.15666666666664</v>
      </c>
      <c r="AN5" s="50">
        <v>20.77</v>
      </c>
      <c r="AO5" s="50">
        <v>20.62</v>
      </c>
      <c r="AP5" s="50">
        <v>20.78</v>
      </c>
      <c r="AQ5" s="32">
        <f t="shared" ref="AQ5:AQ17" si="9">AVERAGE(AN5:AP5)</f>
        <v>20.723333333333333</v>
      </c>
      <c r="AR5" s="53">
        <v>142.27000000000001</v>
      </c>
      <c r="AS5" s="50">
        <v>142.41999999999999</v>
      </c>
      <c r="AT5" s="50">
        <v>142.51</v>
      </c>
      <c r="AU5" s="1">
        <f t="shared" ref="AU5:AU17" si="10">AVERAGE(AR5:AT5)</f>
        <v>142.4</v>
      </c>
      <c r="AV5" s="50">
        <v>11.27</v>
      </c>
      <c r="AW5" s="50">
        <v>11.23</v>
      </c>
      <c r="AX5" s="50">
        <v>11.29</v>
      </c>
      <c r="AY5" s="51">
        <f t="shared" ref="AY5:AY17" si="11">AVERAGE(AV5:AX5)</f>
        <v>11.263333333333334</v>
      </c>
      <c r="AZ5" s="50">
        <v>143.08000000000001</v>
      </c>
      <c r="BA5" s="50">
        <v>142.96</v>
      </c>
      <c r="BB5" s="50">
        <v>143.05000000000001</v>
      </c>
      <c r="BC5" s="1">
        <f t="shared" ref="BC5:BC17" si="12">AVERAGE(AZ5:BB5)</f>
        <v>143.03</v>
      </c>
      <c r="BD5" s="50">
        <v>11.44</v>
      </c>
      <c r="BE5" s="50">
        <v>11.48</v>
      </c>
      <c r="BF5" s="50">
        <v>11.43</v>
      </c>
      <c r="BG5" s="32">
        <f t="shared" ref="BG5:BG17" si="13">AVERAGE(BD5:BF5)</f>
        <v>11.450000000000001</v>
      </c>
      <c r="BH5" s="53">
        <v>181.27</v>
      </c>
      <c r="BI5" s="50">
        <v>181.28</v>
      </c>
      <c r="BJ5" s="50">
        <v>181.29</v>
      </c>
      <c r="BK5" s="1">
        <f t="shared" ref="BK5:BK17" si="14">AVERAGE(BH5:BJ5)</f>
        <v>181.28</v>
      </c>
      <c r="BL5" s="50">
        <v>12.22</v>
      </c>
      <c r="BM5" s="50">
        <v>12.23</v>
      </c>
      <c r="BN5" s="50">
        <v>12.16</v>
      </c>
      <c r="BO5" s="51">
        <f t="shared" ref="BO5:BO17" si="15">AVERAGE(BL5:BN5)</f>
        <v>12.203333333333333</v>
      </c>
      <c r="BP5" s="52">
        <v>181.85</v>
      </c>
      <c r="BQ5" s="50">
        <v>181.89</v>
      </c>
      <c r="BR5" s="50">
        <v>181.88</v>
      </c>
      <c r="BS5" s="1">
        <f t="shared" ref="BS5:BS17" si="16">AVERAGE(BP5:BR5)</f>
        <v>181.87333333333333</v>
      </c>
      <c r="BT5" s="50">
        <v>11.87</v>
      </c>
      <c r="BU5" s="50">
        <v>11.8</v>
      </c>
      <c r="BV5" s="50">
        <v>11.82</v>
      </c>
      <c r="BW5" s="32">
        <f t="shared" ref="BW5:BW17" si="17">AVERAGE(BT5:BV5)</f>
        <v>11.83</v>
      </c>
      <c r="BX5" s="46" t="s">
        <v>17</v>
      </c>
      <c r="BY5" s="30" t="s">
        <v>48</v>
      </c>
    </row>
    <row r="6" spans="1:78" ht="14.25" x14ac:dyDescent="0.2">
      <c r="A6" s="46" t="s">
        <v>17</v>
      </c>
      <c r="C6" s="33">
        <v>534</v>
      </c>
      <c r="D6" s="53">
        <v>161.19999999999999</v>
      </c>
      <c r="E6" s="14">
        <v>161</v>
      </c>
      <c r="F6" s="14">
        <v>161.1</v>
      </c>
      <c r="G6" s="24">
        <f t="shared" si="0"/>
        <v>161.1</v>
      </c>
      <c r="H6" s="50">
        <v>41.5</v>
      </c>
      <c r="I6" s="14">
        <v>41.5</v>
      </c>
      <c r="J6" s="14">
        <v>41.5</v>
      </c>
      <c r="K6" s="1">
        <f t="shared" si="1"/>
        <v>41.5</v>
      </c>
      <c r="L6" s="54">
        <f>(103.5+103.01+103.27)/3</f>
        <v>103.25999999999999</v>
      </c>
      <c r="M6" s="14">
        <v>103.01</v>
      </c>
      <c r="N6" s="14">
        <v>103.27</v>
      </c>
      <c r="O6" s="51">
        <f t="shared" si="2"/>
        <v>103.17999999999999</v>
      </c>
      <c r="P6" s="52">
        <v>160.36000000000001</v>
      </c>
      <c r="Q6" s="14">
        <v>160.65</v>
      </c>
      <c r="R6" s="14">
        <v>160.96</v>
      </c>
      <c r="S6" s="1">
        <f t="shared" si="3"/>
        <v>160.65666666666667</v>
      </c>
      <c r="T6" s="50">
        <v>41.48</v>
      </c>
      <c r="U6" s="14">
        <v>41.51</v>
      </c>
      <c r="V6" s="14">
        <v>41.5</v>
      </c>
      <c r="W6" s="1">
        <f t="shared" si="4"/>
        <v>41.496666666666663</v>
      </c>
      <c r="X6" s="50">
        <v>103.74</v>
      </c>
      <c r="Y6" s="14">
        <v>103.44</v>
      </c>
      <c r="Z6" s="14">
        <v>103.33</v>
      </c>
      <c r="AA6" s="32">
        <f t="shared" si="5"/>
        <v>103.50333333333333</v>
      </c>
      <c r="AB6" s="53">
        <v>135.36000000000001</v>
      </c>
      <c r="AC6" s="14">
        <v>135.43</v>
      </c>
      <c r="AD6" s="14">
        <v>135.4</v>
      </c>
      <c r="AE6" s="1">
        <f t="shared" si="6"/>
        <v>135.39666666666668</v>
      </c>
      <c r="AF6" s="54">
        <f>(16.98+17.01+16.91)/3</f>
        <v>16.966666666666669</v>
      </c>
      <c r="AG6" s="50">
        <v>17.010000000000002</v>
      </c>
      <c r="AH6" s="14">
        <v>16.91</v>
      </c>
      <c r="AI6" s="51">
        <f t="shared" si="7"/>
        <v>16.962222222222223</v>
      </c>
      <c r="AJ6" s="50">
        <v>137.72999999999999</v>
      </c>
      <c r="AK6" s="50">
        <v>137.84</v>
      </c>
      <c r="AL6" s="50">
        <v>137.80000000000001</v>
      </c>
      <c r="AM6" s="1">
        <f t="shared" si="8"/>
        <v>137.79</v>
      </c>
      <c r="AN6" s="50">
        <v>17.010000000000002</v>
      </c>
      <c r="AO6" s="50">
        <v>17.3</v>
      </c>
      <c r="AP6" s="50">
        <v>17.27</v>
      </c>
      <c r="AQ6" s="32">
        <f t="shared" si="9"/>
        <v>17.193333333333332</v>
      </c>
      <c r="AR6" s="53">
        <v>111.89</v>
      </c>
      <c r="AS6" s="50">
        <v>111.71</v>
      </c>
      <c r="AT6" s="50">
        <v>112.03</v>
      </c>
      <c r="AU6" s="1">
        <f t="shared" si="10"/>
        <v>111.87666666666667</v>
      </c>
      <c r="AV6" s="50">
        <v>11.05</v>
      </c>
      <c r="AW6" s="50">
        <v>11.11</v>
      </c>
      <c r="AX6" s="50">
        <v>10.95</v>
      </c>
      <c r="AY6" s="51">
        <f t="shared" si="11"/>
        <v>11.036666666666667</v>
      </c>
      <c r="AZ6" s="50">
        <v>113.36</v>
      </c>
      <c r="BA6" s="50">
        <v>113.52</v>
      </c>
      <c r="BB6" s="50">
        <v>113.48</v>
      </c>
      <c r="BC6" s="1">
        <f t="shared" si="12"/>
        <v>113.45333333333333</v>
      </c>
      <c r="BD6" s="50">
        <v>10.67</v>
      </c>
      <c r="BE6" s="50">
        <v>10.74</v>
      </c>
      <c r="BF6" s="50">
        <v>10.72</v>
      </c>
      <c r="BG6" s="32">
        <f t="shared" si="13"/>
        <v>10.71</v>
      </c>
      <c r="BH6" s="53">
        <v>141</v>
      </c>
      <c r="BI6" s="50">
        <v>141.1</v>
      </c>
      <c r="BJ6" s="50">
        <v>140.97999999999999</v>
      </c>
      <c r="BK6" s="1">
        <f t="shared" si="14"/>
        <v>141.02666666666667</v>
      </c>
      <c r="BL6" s="50">
        <v>9.9</v>
      </c>
      <c r="BM6" s="50">
        <v>9.8800000000000008</v>
      </c>
      <c r="BN6" s="50">
        <v>9.91</v>
      </c>
      <c r="BO6" s="51">
        <f t="shared" si="15"/>
        <v>9.8966666666666665</v>
      </c>
      <c r="BP6" s="52">
        <v>142.03</v>
      </c>
      <c r="BQ6" s="50">
        <v>142.05000000000001</v>
      </c>
      <c r="BR6" s="50">
        <v>142.12</v>
      </c>
      <c r="BS6" s="1">
        <f t="shared" si="16"/>
        <v>142.06666666666669</v>
      </c>
      <c r="BT6" s="50">
        <v>9.8699999999999992</v>
      </c>
      <c r="BU6" s="50">
        <v>9.82</v>
      </c>
      <c r="BV6" s="50">
        <v>9.77</v>
      </c>
      <c r="BW6" s="32">
        <f t="shared" si="17"/>
        <v>9.8199999999999985</v>
      </c>
      <c r="BX6" s="46" t="s">
        <v>17</v>
      </c>
      <c r="BY6" s="30"/>
      <c r="BZ6" s="34" t="s">
        <v>51</v>
      </c>
    </row>
    <row r="7" spans="1:78" ht="12.75" x14ac:dyDescent="0.2">
      <c r="A7" s="46" t="s">
        <v>17</v>
      </c>
      <c r="C7" s="33">
        <v>1208</v>
      </c>
      <c r="D7" s="53">
        <v>227.9</v>
      </c>
      <c r="E7" s="50">
        <v>227.9</v>
      </c>
      <c r="F7" s="50">
        <v>227.9</v>
      </c>
      <c r="G7" s="24">
        <f t="shared" si="0"/>
        <v>227.9</v>
      </c>
      <c r="H7" s="50">
        <v>43.38</v>
      </c>
      <c r="I7" s="50">
        <v>43.43</v>
      </c>
      <c r="J7" s="50">
        <v>43.37</v>
      </c>
      <c r="K7" s="1">
        <f t="shared" si="1"/>
        <v>43.393333333333338</v>
      </c>
      <c r="L7" s="50">
        <v>115.03</v>
      </c>
      <c r="M7" s="50">
        <v>115.05</v>
      </c>
      <c r="N7" s="50">
        <v>115.1</v>
      </c>
      <c r="O7" s="51">
        <f t="shared" si="2"/>
        <v>115.05999999999999</v>
      </c>
      <c r="P7" s="52">
        <v>226.73</v>
      </c>
      <c r="Q7" s="50">
        <v>226.66</v>
      </c>
      <c r="R7" s="50">
        <v>226.63</v>
      </c>
      <c r="S7" s="1">
        <f>AVERAGE(P7:R7)</f>
        <v>226.67333333333332</v>
      </c>
      <c r="T7" s="50">
        <v>42.78</v>
      </c>
      <c r="U7" s="50">
        <v>42.94</v>
      </c>
      <c r="V7" s="50">
        <v>42.91</v>
      </c>
      <c r="W7" s="1">
        <f t="shared" si="4"/>
        <v>42.876666666666665</v>
      </c>
      <c r="X7" s="50">
        <v>115.81</v>
      </c>
      <c r="Y7" s="50">
        <v>115.67</v>
      </c>
      <c r="Z7" s="50">
        <v>115.77</v>
      </c>
      <c r="AA7" s="32">
        <f t="shared" si="5"/>
        <v>115.75</v>
      </c>
      <c r="AB7" s="53">
        <v>156.47999999999999</v>
      </c>
      <c r="AC7" s="50">
        <v>156.43</v>
      </c>
      <c r="AD7" s="50">
        <v>156.49</v>
      </c>
      <c r="AE7" s="1">
        <f t="shared" si="6"/>
        <v>156.46666666666667</v>
      </c>
      <c r="AF7" s="50">
        <v>22.23</v>
      </c>
      <c r="AG7" s="50">
        <v>22.14</v>
      </c>
      <c r="AH7" s="50">
        <v>22.16</v>
      </c>
      <c r="AI7" s="51">
        <f t="shared" si="7"/>
        <v>22.176666666666666</v>
      </c>
      <c r="AJ7" s="50">
        <v>158.13</v>
      </c>
      <c r="AK7" s="50">
        <v>158.11000000000001</v>
      </c>
      <c r="AL7" s="50">
        <v>158.15</v>
      </c>
      <c r="AM7" s="1">
        <f t="shared" si="8"/>
        <v>158.13</v>
      </c>
      <c r="AN7" s="50">
        <v>21.11</v>
      </c>
      <c r="AO7" s="50">
        <v>21.03</v>
      </c>
      <c r="AP7" s="50">
        <v>21.03</v>
      </c>
      <c r="AQ7" s="32">
        <f t="shared" si="9"/>
        <v>21.056666666666668</v>
      </c>
      <c r="AR7" s="53">
        <v>143.04</v>
      </c>
      <c r="AS7" s="50">
        <v>143.01</v>
      </c>
      <c r="AT7" s="50">
        <v>143.03</v>
      </c>
      <c r="AU7" s="1">
        <f t="shared" si="10"/>
        <v>143.02666666666664</v>
      </c>
      <c r="AV7" s="50">
        <v>11.12</v>
      </c>
      <c r="AW7" s="50">
        <v>11.08</v>
      </c>
      <c r="AX7" s="50">
        <v>11.09</v>
      </c>
      <c r="AY7" s="51">
        <f t="shared" si="11"/>
        <v>11.096666666666666</v>
      </c>
      <c r="AZ7" s="50">
        <v>144.66999999999999</v>
      </c>
      <c r="BA7" s="50">
        <v>144.72999999999999</v>
      </c>
      <c r="BB7" s="50">
        <v>144.77000000000001</v>
      </c>
      <c r="BC7" s="1">
        <f t="shared" si="12"/>
        <v>144.72333333333333</v>
      </c>
      <c r="BD7" s="50">
        <v>11.02</v>
      </c>
      <c r="BE7" s="50">
        <v>11.06</v>
      </c>
      <c r="BF7" s="50">
        <v>11.04</v>
      </c>
      <c r="BG7" s="32">
        <f t="shared" si="13"/>
        <v>11.04</v>
      </c>
      <c r="BH7" s="53">
        <v>183.33</v>
      </c>
      <c r="BI7" s="50">
        <v>183.42</v>
      </c>
      <c r="BJ7" s="50">
        <v>183.36</v>
      </c>
      <c r="BK7" s="1">
        <f t="shared" si="14"/>
        <v>183.37</v>
      </c>
      <c r="BL7" s="50">
        <v>11.4</v>
      </c>
      <c r="BM7" s="50">
        <v>11.42</v>
      </c>
      <c r="BN7" s="50">
        <v>11.37</v>
      </c>
      <c r="BO7" s="51">
        <f t="shared" si="15"/>
        <v>11.396666666666667</v>
      </c>
      <c r="BP7" s="52">
        <v>186.3</v>
      </c>
      <c r="BQ7" s="50">
        <v>186.29</v>
      </c>
      <c r="BR7" s="50">
        <v>186.3</v>
      </c>
      <c r="BS7" s="1">
        <f t="shared" si="16"/>
        <v>186.29666666666671</v>
      </c>
      <c r="BT7" s="50">
        <v>11.74</v>
      </c>
      <c r="BU7" s="50">
        <v>11.76</v>
      </c>
      <c r="BV7" s="50">
        <v>11.78</v>
      </c>
      <c r="BW7" s="32">
        <f t="shared" si="17"/>
        <v>11.76</v>
      </c>
      <c r="BX7" s="46" t="s">
        <v>17</v>
      </c>
      <c r="BY7" s="30" t="s">
        <v>52</v>
      </c>
      <c r="BZ7" s="34" t="s">
        <v>53</v>
      </c>
    </row>
    <row r="8" spans="1:78" ht="12.75" x14ac:dyDescent="0.2">
      <c r="A8" s="46" t="s">
        <v>19</v>
      </c>
      <c r="B8" s="34" t="s">
        <v>17</v>
      </c>
      <c r="C8" s="33">
        <v>1485</v>
      </c>
      <c r="D8" s="53">
        <v>234.63</v>
      </c>
      <c r="E8" s="50">
        <v>234.63</v>
      </c>
      <c r="F8" s="50">
        <v>234.62</v>
      </c>
      <c r="G8" s="24">
        <f t="shared" si="0"/>
        <v>234.62666666666667</v>
      </c>
      <c r="H8" s="50">
        <v>45.09</v>
      </c>
      <c r="I8" s="50">
        <v>45.08</v>
      </c>
      <c r="J8" s="50">
        <v>45.08</v>
      </c>
      <c r="K8" s="1">
        <f t="shared" si="1"/>
        <v>45.083333333333336</v>
      </c>
      <c r="L8" s="50">
        <v>124.21</v>
      </c>
      <c r="M8" s="50">
        <v>124.14</v>
      </c>
      <c r="N8" s="50">
        <v>124.11</v>
      </c>
      <c r="O8" s="51">
        <f t="shared" si="2"/>
        <v>124.15333333333332</v>
      </c>
      <c r="P8" s="52">
        <v>231.58</v>
      </c>
      <c r="Q8" s="50">
        <v>231.6</v>
      </c>
      <c r="R8" s="50">
        <v>231.61</v>
      </c>
      <c r="S8" s="1">
        <f t="shared" si="3"/>
        <v>231.59666666666666</v>
      </c>
      <c r="T8" s="50">
        <v>45.46</v>
      </c>
      <c r="U8" s="50">
        <v>45.45</v>
      </c>
      <c r="V8" s="50">
        <v>45.46</v>
      </c>
      <c r="W8" s="1">
        <f t="shared" si="4"/>
        <v>45.456666666666671</v>
      </c>
      <c r="X8" s="50">
        <v>126.1</v>
      </c>
      <c r="Y8" s="50">
        <v>126.26</v>
      </c>
      <c r="Z8" s="50">
        <v>126.16</v>
      </c>
      <c r="AA8" s="32">
        <f t="shared" si="5"/>
        <v>126.17333333333333</v>
      </c>
      <c r="AB8" s="53">
        <v>149.16999999999999</v>
      </c>
      <c r="AC8" s="50">
        <v>149.16</v>
      </c>
      <c r="AD8" s="50">
        <v>149.38</v>
      </c>
      <c r="AE8" s="1">
        <f t="shared" si="6"/>
        <v>149.23666666666665</v>
      </c>
      <c r="AF8" s="50">
        <v>21.65</v>
      </c>
      <c r="AG8" s="50">
        <v>21.52</v>
      </c>
      <c r="AH8" s="50">
        <v>21.69</v>
      </c>
      <c r="AI8" s="51">
        <f t="shared" si="7"/>
        <v>21.62</v>
      </c>
      <c r="AJ8" s="50">
        <v>148.38</v>
      </c>
      <c r="AK8" s="50">
        <v>148.37</v>
      </c>
      <c r="AL8" s="50">
        <v>148.36000000000001</v>
      </c>
      <c r="AM8" s="1">
        <f t="shared" si="8"/>
        <v>148.37</v>
      </c>
      <c r="AN8" s="50">
        <v>21.34</v>
      </c>
      <c r="AO8" s="50">
        <v>21.26</v>
      </c>
      <c r="AP8" s="50">
        <v>21.36</v>
      </c>
      <c r="AQ8" s="32">
        <f t="shared" si="9"/>
        <v>21.32</v>
      </c>
      <c r="AR8" s="53">
        <v>136.16999999999999</v>
      </c>
      <c r="AS8" s="50">
        <v>136.16</v>
      </c>
      <c r="AT8" s="50">
        <v>136.19</v>
      </c>
      <c r="AU8" s="1">
        <f t="shared" si="10"/>
        <v>136.17333333333332</v>
      </c>
      <c r="AV8" s="50">
        <v>13.18</v>
      </c>
      <c r="AW8" s="50">
        <v>13.19</v>
      </c>
      <c r="AX8" s="50">
        <v>13.2</v>
      </c>
      <c r="AY8" s="51">
        <f t="shared" si="11"/>
        <v>13.189999999999998</v>
      </c>
      <c r="AZ8" s="50">
        <v>137.5</v>
      </c>
      <c r="BA8" s="50">
        <v>137.5</v>
      </c>
      <c r="BB8" s="50">
        <v>137.52000000000001</v>
      </c>
      <c r="BC8" s="1">
        <f t="shared" si="12"/>
        <v>137.50666666666666</v>
      </c>
      <c r="BD8" s="50">
        <v>13.58</v>
      </c>
      <c r="BE8" s="50">
        <v>13.58</v>
      </c>
      <c r="BF8" s="50">
        <v>13.56</v>
      </c>
      <c r="BG8" s="32">
        <f t="shared" si="13"/>
        <v>13.573333333333332</v>
      </c>
      <c r="BH8" s="53">
        <v>176.08</v>
      </c>
      <c r="BI8" s="50">
        <v>176.06</v>
      </c>
      <c r="BJ8" s="50">
        <v>176.09</v>
      </c>
      <c r="BK8" s="1">
        <f t="shared" si="14"/>
        <v>176.07666666666668</v>
      </c>
      <c r="BL8" s="50">
        <v>11.64</v>
      </c>
      <c r="BM8" s="50">
        <v>11.59</v>
      </c>
      <c r="BN8" s="50">
        <v>11.62</v>
      </c>
      <c r="BO8" s="51">
        <f t="shared" si="15"/>
        <v>11.616666666666667</v>
      </c>
      <c r="BP8" s="52">
        <v>175.78</v>
      </c>
      <c r="BQ8" s="50">
        <v>175.79</v>
      </c>
      <c r="BR8" s="50">
        <v>175.78</v>
      </c>
      <c r="BS8" s="1">
        <f t="shared" si="16"/>
        <v>175.78333333333333</v>
      </c>
      <c r="BT8" s="50">
        <v>11.4</v>
      </c>
      <c r="BU8" s="50">
        <v>11.4</v>
      </c>
      <c r="BV8" s="50">
        <v>11.37</v>
      </c>
      <c r="BW8" s="32">
        <f t="shared" si="17"/>
        <v>11.39</v>
      </c>
      <c r="BX8" s="46" t="s">
        <v>19</v>
      </c>
      <c r="BY8" s="30" t="s">
        <v>57</v>
      </c>
    </row>
    <row r="9" spans="1:78" ht="12.75" x14ac:dyDescent="0.2">
      <c r="A9" s="46" t="s">
        <v>17</v>
      </c>
      <c r="C9" s="33">
        <v>1122</v>
      </c>
      <c r="D9" s="53">
        <v>208.41</v>
      </c>
      <c r="E9" s="50">
        <v>208.37</v>
      </c>
      <c r="F9" s="50">
        <v>208.46</v>
      </c>
      <c r="G9" s="24">
        <f t="shared" si="0"/>
        <v>208.41333333333333</v>
      </c>
      <c r="H9" s="50">
        <v>48.78</v>
      </c>
      <c r="I9" s="50">
        <v>48.76</v>
      </c>
      <c r="J9" s="50">
        <v>48.77</v>
      </c>
      <c r="K9" s="1">
        <f t="shared" si="1"/>
        <v>48.77</v>
      </c>
      <c r="L9" s="50">
        <v>124.38</v>
      </c>
      <c r="M9" s="50">
        <v>124.41</v>
      </c>
      <c r="N9" s="50">
        <v>124.46</v>
      </c>
      <c r="O9" s="51">
        <f t="shared" si="2"/>
        <v>124.41666666666667</v>
      </c>
      <c r="P9" s="52">
        <v>204.96</v>
      </c>
      <c r="Q9" s="50">
        <v>205.01</v>
      </c>
      <c r="R9" s="50">
        <v>204.84</v>
      </c>
      <c r="S9" s="1">
        <f t="shared" si="3"/>
        <v>204.9366666666667</v>
      </c>
      <c r="T9" s="50">
        <v>47.58</v>
      </c>
      <c r="U9" s="50">
        <v>47.58</v>
      </c>
      <c r="V9" s="50">
        <v>47.57</v>
      </c>
      <c r="W9" s="1">
        <f t="shared" si="4"/>
        <v>47.576666666666661</v>
      </c>
      <c r="X9" s="50">
        <v>126.47</v>
      </c>
      <c r="Y9" s="50">
        <v>126.4</v>
      </c>
      <c r="Z9" s="50">
        <v>126.43</v>
      </c>
      <c r="AA9" s="32">
        <f t="shared" si="5"/>
        <v>126.43333333333334</v>
      </c>
      <c r="AB9" s="53">
        <v>152.69</v>
      </c>
      <c r="AC9" s="50">
        <v>152.72</v>
      </c>
      <c r="AD9" s="50">
        <v>152.69999999999999</v>
      </c>
      <c r="AE9" s="1">
        <f t="shared" si="6"/>
        <v>152.70333333333332</v>
      </c>
      <c r="AF9" s="50">
        <v>18.62</v>
      </c>
      <c r="AG9" s="50">
        <v>18.46</v>
      </c>
      <c r="AH9" s="50">
        <v>18.59</v>
      </c>
      <c r="AI9" s="51">
        <f t="shared" si="7"/>
        <v>18.556666666666668</v>
      </c>
      <c r="AJ9" s="50">
        <v>152.04</v>
      </c>
      <c r="AK9" s="50">
        <v>152.09</v>
      </c>
      <c r="AL9" s="50">
        <v>152.1</v>
      </c>
      <c r="AM9" s="1">
        <f t="shared" si="8"/>
        <v>152.07666666666668</v>
      </c>
      <c r="AN9" s="50">
        <v>18.45</v>
      </c>
      <c r="AO9" s="50">
        <v>18.53</v>
      </c>
      <c r="AP9" s="50">
        <v>18.5</v>
      </c>
      <c r="AQ9" s="32">
        <f t="shared" si="9"/>
        <v>18.493333333333336</v>
      </c>
      <c r="AR9" s="53">
        <v>155.5</v>
      </c>
      <c r="AS9" s="50">
        <v>155.47999999999999</v>
      </c>
      <c r="AT9" s="50">
        <v>155.5</v>
      </c>
      <c r="AU9" s="1">
        <f t="shared" si="10"/>
        <v>155.49333333333334</v>
      </c>
      <c r="AV9" s="50">
        <v>9.84</v>
      </c>
      <c r="AW9" s="50">
        <v>9.7799999999999994</v>
      </c>
      <c r="AX9" s="50">
        <v>9.82</v>
      </c>
      <c r="AY9" s="51">
        <f t="shared" si="11"/>
        <v>9.8133333333333326</v>
      </c>
      <c r="AZ9" s="50">
        <v>152.91</v>
      </c>
      <c r="BA9" s="50">
        <v>153.03</v>
      </c>
      <c r="BB9" s="50">
        <v>152.93</v>
      </c>
      <c r="BC9" s="1">
        <f t="shared" si="12"/>
        <v>152.95666666666668</v>
      </c>
      <c r="BD9" s="50">
        <v>9.77</v>
      </c>
      <c r="BE9" s="50">
        <v>9.75</v>
      </c>
      <c r="BF9" s="50">
        <v>9.7899999999999991</v>
      </c>
      <c r="BG9" s="32">
        <f t="shared" si="13"/>
        <v>9.77</v>
      </c>
      <c r="BH9" s="53">
        <v>191.84</v>
      </c>
      <c r="BI9" s="50">
        <v>191.76</v>
      </c>
      <c r="BJ9" s="50">
        <v>191.84</v>
      </c>
      <c r="BK9" s="1">
        <f t="shared" si="14"/>
        <v>191.81333333333336</v>
      </c>
      <c r="BL9" s="50">
        <v>12.71</v>
      </c>
      <c r="BM9" s="50">
        <v>12.79</v>
      </c>
      <c r="BN9" s="50">
        <v>12.76</v>
      </c>
      <c r="BO9" s="51">
        <f t="shared" si="15"/>
        <v>12.753333333333332</v>
      </c>
      <c r="BP9" s="52">
        <v>190.58</v>
      </c>
      <c r="BQ9" s="50">
        <v>190.58</v>
      </c>
      <c r="BR9" s="49">
        <v>190.56</v>
      </c>
      <c r="BS9" s="1">
        <f t="shared" si="16"/>
        <v>190.57333333333335</v>
      </c>
      <c r="BT9" s="50">
        <v>13.65</v>
      </c>
      <c r="BU9" s="50">
        <v>13.58</v>
      </c>
      <c r="BV9" s="50">
        <v>13.62</v>
      </c>
      <c r="BW9" s="32">
        <f t="shared" si="17"/>
        <v>13.616666666666667</v>
      </c>
      <c r="BX9" s="46" t="s">
        <v>17</v>
      </c>
      <c r="BY9" s="30" t="s">
        <v>60</v>
      </c>
    </row>
    <row r="10" spans="1:78" ht="12.75" x14ac:dyDescent="0.2">
      <c r="A10" s="46" t="s">
        <v>19</v>
      </c>
      <c r="B10" s="34" t="s">
        <v>17</v>
      </c>
      <c r="C10" s="33">
        <v>1209</v>
      </c>
      <c r="D10" s="53">
        <v>193.66</v>
      </c>
      <c r="E10" s="50">
        <v>193.63</v>
      </c>
      <c r="F10" s="50">
        <v>193.64</v>
      </c>
      <c r="G10" s="24">
        <f t="shared" si="0"/>
        <v>193.64333333333332</v>
      </c>
      <c r="H10" s="50">
        <v>40.840000000000003</v>
      </c>
      <c r="I10" s="50">
        <v>40.840000000000003</v>
      </c>
      <c r="J10" s="50">
        <v>40.85</v>
      </c>
      <c r="K10" s="1">
        <f t="shared" si="1"/>
        <v>40.843333333333334</v>
      </c>
      <c r="L10" s="50">
        <v>98.73</v>
      </c>
      <c r="M10" s="50">
        <v>98.74</v>
      </c>
      <c r="N10" s="50">
        <v>98.74</v>
      </c>
      <c r="O10" s="51">
        <f t="shared" si="2"/>
        <v>98.736666666666665</v>
      </c>
      <c r="P10" s="52">
        <v>192.08</v>
      </c>
      <c r="Q10" s="50">
        <v>192.06</v>
      </c>
      <c r="R10" s="50">
        <v>192.06</v>
      </c>
      <c r="S10" s="1">
        <f t="shared" si="3"/>
        <v>192.06666666666669</v>
      </c>
      <c r="T10" s="50">
        <v>40.630000000000003</v>
      </c>
      <c r="U10" s="50">
        <v>40.619999999999997</v>
      </c>
      <c r="V10" s="50">
        <v>40.64</v>
      </c>
      <c r="W10" s="1">
        <f t="shared" si="4"/>
        <v>40.630000000000003</v>
      </c>
      <c r="X10" s="50">
        <v>99.23</v>
      </c>
      <c r="Y10" s="50">
        <v>99.23</v>
      </c>
      <c r="Z10" s="50">
        <v>99.26</v>
      </c>
      <c r="AA10" s="32">
        <f t="shared" si="5"/>
        <v>99.240000000000009</v>
      </c>
      <c r="AB10" s="53">
        <v>132.75</v>
      </c>
      <c r="AC10" s="50">
        <v>132.75</v>
      </c>
      <c r="AD10" s="50">
        <v>132.76</v>
      </c>
      <c r="AE10" s="1">
        <f t="shared" si="6"/>
        <v>132.75333333333333</v>
      </c>
      <c r="AF10" s="50">
        <v>18.190000000000001</v>
      </c>
      <c r="AG10" s="50">
        <v>18.2</v>
      </c>
      <c r="AH10" s="50">
        <v>18.21</v>
      </c>
      <c r="AI10" s="51">
        <f t="shared" si="7"/>
        <v>18.2</v>
      </c>
      <c r="AJ10" s="50">
        <v>132.35</v>
      </c>
      <c r="AK10" s="50">
        <v>132.38999999999999</v>
      </c>
      <c r="AL10" s="50">
        <v>132.41</v>
      </c>
      <c r="AM10" s="1">
        <f t="shared" si="8"/>
        <v>132.38333333333333</v>
      </c>
      <c r="AN10" s="50">
        <v>17.28</v>
      </c>
      <c r="AO10" s="50">
        <v>17.329999999999998</v>
      </c>
      <c r="AP10" s="50">
        <v>17.32</v>
      </c>
      <c r="AQ10" s="32">
        <f t="shared" si="9"/>
        <v>17.309999999999999</v>
      </c>
      <c r="AR10" s="53">
        <v>121.58</v>
      </c>
      <c r="AS10" s="50">
        <v>121.61</v>
      </c>
      <c r="AT10" s="50">
        <v>121.61</v>
      </c>
      <c r="AU10" s="1">
        <f t="shared" si="10"/>
        <v>121.60000000000001</v>
      </c>
      <c r="AV10" s="50">
        <v>10.34</v>
      </c>
      <c r="AW10" s="50">
        <v>10.34</v>
      </c>
      <c r="AX10" s="50">
        <v>10.31</v>
      </c>
      <c r="AY10" s="51">
        <f t="shared" si="11"/>
        <v>10.33</v>
      </c>
      <c r="AZ10" s="50">
        <v>121.7</v>
      </c>
      <c r="BA10" s="50">
        <v>121.68</v>
      </c>
      <c r="BB10" s="50">
        <v>121.69</v>
      </c>
      <c r="BC10" s="1">
        <f t="shared" si="12"/>
        <v>121.69</v>
      </c>
      <c r="BD10" s="50">
        <v>10.18</v>
      </c>
      <c r="BE10" s="50">
        <v>10.1</v>
      </c>
      <c r="BF10" s="50">
        <v>10.130000000000001</v>
      </c>
      <c r="BG10" s="32">
        <f t="shared" si="13"/>
        <v>10.136666666666668</v>
      </c>
      <c r="BH10" s="53">
        <v>150.34</v>
      </c>
      <c r="BI10" s="50">
        <v>150.36000000000001</v>
      </c>
      <c r="BJ10" s="50">
        <v>150.38</v>
      </c>
      <c r="BK10" s="1">
        <f t="shared" si="14"/>
        <v>150.36000000000001</v>
      </c>
      <c r="BL10" s="50">
        <v>9.41</v>
      </c>
      <c r="BM10" s="50">
        <v>9.41</v>
      </c>
      <c r="BN10" s="50">
        <v>9.3800000000000008</v>
      </c>
      <c r="BO10" s="51">
        <f t="shared" si="15"/>
        <v>9.4</v>
      </c>
      <c r="BP10" s="52">
        <v>149.13</v>
      </c>
      <c r="BQ10" s="50">
        <v>149.12</v>
      </c>
      <c r="BR10" s="50">
        <v>149.12</v>
      </c>
      <c r="BS10" s="1">
        <f t="shared" si="16"/>
        <v>149.12333333333333</v>
      </c>
      <c r="BT10" s="50">
        <v>8.65</v>
      </c>
      <c r="BU10" s="50">
        <v>8.6199999999999992</v>
      </c>
      <c r="BV10" s="50">
        <v>8.65</v>
      </c>
      <c r="BW10" s="32">
        <f t="shared" si="17"/>
        <v>8.64</v>
      </c>
      <c r="BX10" s="46" t="s">
        <v>19</v>
      </c>
      <c r="BY10" s="30" t="s">
        <v>62</v>
      </c>
    </row>
    <row r="11" spans="1:78" ht="12.75" x14ac:dyDescent="0.2">
      <c r="A11" s="46" t="s">
        <v>17</v>
      </c>
      <c r="C11" s="33">
        <v>1121</v>
      </c>
      <c r="D11" s="53">
        <v>161.82</v>
      </c>
      <c r="E11" s="50">
        <v>161.81</v>
      </c>
      <c r="F11" s="50">
        <v>161.84</v>
      </c>
      <c r="G11" s="24">
        <f t="shared" si="0"/>
        <v>161.82333333333335</v>
      </c>
      <c r="H11" s="50">
        <v>40.270000000000003</v>
      </c>
      <c r="I11" s="50">
        <v>40.26</v>
      </c>
      <c r="J11" s="50">
        <v>40.24</v>
      </c>
      <c r="K11" s="1">
        <f t="shared" si="1"/>
        <v>40.256666666666668</v>
      </c>
      <c r="L11" s="50">
        <v>94.41</v>
      </c>
      <c r="M11" s="50">
        <v>94.45</v>
      </c>
      <c r="N11" s="50">
        <v>94.51</v>
      </c>
      <c r="O11" s="51">
        <f t="shared" si="2"/>
        <v>94.456666666666663</v>
      </c>
      <c r="P11" s="52">
        <v>163.13999999999999</v>
      </c>
      <c r="Q11" s="50">
        <v>163.1</v>
      </c>
      <c r="R11" s="50">
        <v>163.05000000000001</v>
      </c>
      <c r="S11" s="1">
        <f t="shared" si="3"/>
        <v>163.09666666666666</v>
      </c>
      <c r="T11" s="50">
        <v>40.020000000000003</v>
      </c>
      <c r="U11" s="50">
        <v>40.01</v>
      </c>
      <c r="V11" s="50">
        <v>40.01</v>
      </c>
      <c r="W11" s="1">
        <f t="shared" si="4"/>
        <v>40.013333333333328</v>
      </c>
      <c r="X11" s="50">
        <v>93.84</v>
      </c>
      <c r="Y11" s="50">
        <v>93.89</v>
      </c>
      <c r="Z11" s="50">
        <v>93.87</v>
      </c>
      <c r="AA11" s="32">
        <f t="shared" si="5"/>
        <v>93.866666666666674</v>
      </c>
      <c r="AB11" s="53">
        <v>128.66</v>
      </c>
      <c r="AC11" s="50">
        <v>128.68</v>
      </c>
      <c r="AD11" s="50">
        <v>128.63999999999999</v>
      </c>
      <c r="AE11" s="1">
        <f t="shared" si="6"/>
        <v>128.66</v>
      </c>
      <c r="AF11" s="50">
        <v>16.14</v>
      </c>
      <c r="AG11" s="50">
        <v>16.25</v>
      </c>
      <c r="AH11" s="50">
        <v>16.2</v>
      </c>
      <c r="AI11" s="51">
        <f t="shared" si="7"/>
        <v>16.196666666666669</v>
      </c>
      <c r="AJ11" s="50">
        <v>128.87</v>
      </c>
      <c r="AK11" s="50">
        <v>128.83000000000001</v>
      </c>
      <c r="AL11" s="50">
        <v>128.86000000000001</v>
      </c>
      <c r="AM11" s="1">
        <f t="shared" si="8"/>
        <v>128.85333333333335</v>
      </c>
      <c r="AN11" s="50">
        <v>16.97</v>
      </c>
      <c r="AO11" s="50">
        <v>16.91</v>
      </c>
      <c r="AP11" s="50">
        <v>17.02</v>
      </c>
      <c r="AQ11" s="32">
        <f t="shared" si="9"/>
        <v>16.966666666666665</v>
      </c>
      <c r="AR11" s="53">
        <v>129.76</v>
      </c>
      <c r="AS11" s="50">
        <v>129.71</v>
      </c>
      <c r="AT11" s="50">
        <v>129.72</v>
      </c>
      <c r="AU11" s="1">
        <f t="shared" si="10"/>
        <v>129.73000000000002</v>
      </c>
      <c r="AV11" s="50">
        <v>8.66</v>
      </c>
      <c r="AW11" s="50">
        <v>8.6999999999999993</v>
      </c>
      <c r="AX11" s="50">
        <v>8.67</v>
      </c>
      <c r="AY11" s="51">
        <f t="shared" si="11"/>
        <v>8.6766666666666676</v>
      </c>
      <c r="AZ11" s="50">
        <v>128.72999999999999</v>
      </c>
      <c r="BA11" s="50">
        <v>128.77000000000001</v>
      </c>
      <c r="BB11" s="50">
        <v>128.80000000000001</v>
      </c>
      <c r="BC11" s="1">
        <f t="shared" si="12"/>
        <v>128.76666666666668</v>
      </c>
      <c r="BD11" s="50">
        <v>8.75</v>
      </c>
      <c r="BE11" s="50">
        <v>8.75</v>
      </c>
      <c r="BF11" s="50">
        <v>8.7100000000000009</v>
      </c>
      <c r="BG11" s="32">
        <f t="shared" si="13"/>
        <v>8.7366666666666664</v>
      </c>
      <c r="BH11" s="53">
        <v>157.74</v>
      </c>
      <c r="BI11" s="50">
        <v>157.75</v>
      </c>
      <c r="BJ11" s="50">
        <v>157.74</v>
      </c>
      <c r="BK11" s="1">
        <f t="shared" si="14"/>
        <v>157.74333333333334</v>
      </c>
      <c r="BL11" s="50">
        <v>11.09</v>
      </c>
      <c r="BM11" s="50">
        <v>11.05</v>
      </c>
      <c r="BN11" s="50">
        <v>11.1</v>
      </c>
      <c r="BO11" s="51">
        <f t="shared" si="15"/>
        <v>11.08</v>
      </c>
      <c r="BP11" s="52">
        <v>157.94</v>
      </c>
      <c r="BQ11" s="50">
        <v>157.91999999999999</v>
      </c>
      <c r="BR11" s="50">
        <v>157.93</v>
      </c>
      <c r="BS11" s="1">
        <f t="shared" si="16"/>
        <v>157.93</v>
      </c>
      <c r="BT11" s="50">
        <v>11.66</v>
      </c>
      <c r="BU11" s="50">
        <v>11.71</v>
      </c>
      <c r="BV11" s="50">
        <v>11.73</v>
      </c>
      <c r="BW11" s="32">
        <f t="shared" si="17"/>
        <v>11.700000000000001</v>
      </c>
      <c r="BX11" s="46" t="s">
        <v>17</v>
      </c>
      <c r="BY11" s="30" t="s">
        <v>60</v>
      </c>
    </row>
    <row r="12" spans="1:78" ht="12.75" x14ac:dyDescent="0.2">
      <c r="A12" s="46" t="s">
        <v>19</v>
      </c>
      <c r="C12" s="33">
        <v>455</v>
      </c>
      <c r="D12" s="53">
        <v>223.91</v>
      </c>
      <c r="E12" s="50">
        <v>223.93</v>
      </c>
      <c r="F12" s="50">
        <v>223.92</v>
      </c>
      <c r="G12" s="24">
        <f t="shared" si="0"/>
        <v>223.92</v>
      </c>
      <c r="H12" s="50">
        <v>49.38</v>
      </c>
      <c r="I12" s="50">
        <v>49.42</v>
      </c>
      <c r="J12" s="50">
        <v>49.39</v>
      </c>
      <c r="K12" s="1">
        <f t="shared" si="1"/>
        <v>49.396666666666668</v>
      </c>
      <c r="L12" s="50">
        <v>113.76</v>
      </c>
      <c r="M12" s="50">
        <v>113.93</v>
      </c>
      <c r="N12" s="50">
        <v>113.93</v>
      </c>
      <c r="O12" s="51">
        <f t="shared" si="2"/>
        <v>113.87333333333333</v>
      </c>
      <c r="P12" s="52">
        <v>225.49</v>
      </c>
      <c r="Q12" s="50">
        <v>225.52</v>
      </c>
      <c r="R12" s="50">
        <v>225.51</v>
      </c>
      <c r="S12" s="1">
        <f t="shared" si="3"/>
        <v>225.50666666666666</v>
      </c>
      <c r="T12" s="50">
        <v>45.52</v>
      </c>
      <c r="U12" s="50">
        <v>45.5</v>
      </c>
      <c r="V12" s="50">
        <v>45.51</v>
      </c>
      <c r="W12" s="1">
        <f t="shared" si="4"/>
        <v>45.51</v>
      </c>
      <c r="X12" s="50">
        <v>119.01</v>
      </c>
      <c r="Y12" s="50">
        <v>118.99</v>
      </c>
      <c r="Z12" s="50">
        <v>119.04</v>
      </c>
      <c r="AA12" s="32">
        <f t="shared" si="5"/>
        <v>119.01333333333334</v>
      </c>
      <c r="AB12" s="53">
        <v>153.56</v>
      </c>
      <c r="AC12" s="50">
        <v>153.5</v>
      </c>
      <c r="AD12" s="50">
        <v>153.57</v>
      </c>
      <c r="AE12" s="1">
        <f t="shared" si="6"/>
        <v>153.54333333333332</v>
      </c>
      <c r="AF12" s="50">
        <v>19.75</v>
      </c>
      <c r="AG12" s="50">
        <v>19.8</v>
      </c>
      <c r="AH12" s="50">
        <v>19.8</v>
      </c>
      <c r="AI12" s="51">
        <f t="shared" si="7"/>
        <v>19.783333333333331</v>
      </c>
      <c r="AJ12" s="50">
        <v>155.93</v>
      </c>
      <c r="AK12" s="50">
        <v>155.88999999999999</v>
      </c>
      <c r="AL12" s="50">
        <v>155.88999999999999</v>
      </c>
      <c r="AM12" s="1">
        <f t="shared" si="8"/>
        <v>155.90333333333334</v>
      </c>
      <c r="AN12" s="50">
        <v>20.81</v>
      </c>
      <c r="AO12" s="50">
        <v>20.8</v>
      </c>
      <c r="AP12" s="50">
        <v>20.81</v>
      </c>
      <c r="AQ12" s="32">
        <f t="shared" si="9"/>
        <v>20.806666666666668</v>
      </c>
      <c r="AR12" s="53">
        <v>146.24</v>
      </c>
      <c r="AS12" s="50">
        <v>146.22999999999999</v>
      </c>
      <c r="AT12" s="50">
        <v>146.21</v>
      </c>
      <c r="AU12" s="1">
        <f t="shared" si="10"/>
        <v>146.22666666666669</v>
      </c>
      <c r="AV12" s="50">
        <v>11.1</v>
      </c>
      <c r="AW12" s="50">
        <v>11.13</v>
      </c>
      <c r="AX12" s="50">
        <v>11.09</v>
      </c>
      <c r="AY12" s="51">
        <f t="shared" si="11"/>
        <v>11.106666666666667</v>
      </c>
      <c r="AZ12" s="50">
        <v>145.31</v>
      </c>
      <c r="BA12" s="50">
        <v>145.30000000000001</v>
      </c>
      <c r="BB12" s="50">
        <v>145.32</v>
      </c>
      <c r="BC12" s="1">
        <f t="shared" si="12"/>
        <v>145.31</v>
      </c>
      <c r="BD12" s="50">
        <v>12.09</v>
      </c>
      <c r="BE12" s="50">
        <v>12.13</v>
      </c>
      <c r="BF12" s="50">
        <v>12.1</v>
      </c>
      <c r="BG12" s="32">
        <f t="shared" si="13"/>
        <v>12.106666666666667</v>
      </c>
      <c r="BH12" s="53">
        <v>180.04</v>
      </c>
      <c r="BI12" s="50">
        <v>180.12</v>
      </c>
      <c r="BJ12" s="50">
        <v>180.13</v>
      </c>
      <c r="BK12" s="1">
        <f t="shared" si="14"/>
        <v>180.09666666666666</v>
      </c>
      <c r="BL12" s="50">
        <v>11.88</v>
      </c>
      <c r="BM12" s="50">
        <v>11.87</v>
      </c>
      <c r="BN12" s="50">
        <v>11.91</v>
      </c>
      <c r="BO12" s="51">
        <f t="shared" si="15"/>
        <v>11.886666666666665</v>
      </c>
      <c r="BP12" s="50">
        <v>179.02</v>
      </c>
      <c r="BQ12" s="50">
        <v>179.06</v>
      </c>
      <c r="BR12" s="50">
        <v>179.03</v>
      </c>
      <c r="BS12" s="1">
        <f t="shared" si="16"/>
        <v>179.03666666666666</v>
      </c>
      <c r="BT12" s="50">
        <v>11.9</v>
      </c>
      <c r="BU12" s="50">
        <v>11.9</v>
      </c>
      <c r="BV12" s="50">
        <v>11.87</v>
      </c>
      <c r="BW12" s="32">
        <f t="shared" si="17"/>
        <v>11.89</v>
      </c>
      <c r="BX12" s="46" t="s">
        <v>19</v>
      </c>
      <c r="BY12" s="55" t="s">
        <v>64</v>
      </c>
      <c r="BZ12" s="34" t="s">
        <v>66</v>
      </c>
    </row>
    <row r="13" spans="1:78" ht="12.75" x14ac:dyDescent="0.2">
      <c r="A13" s="46" t="s">
        <v>19</v>
      </c>
      <c r="C13" s="33">
        <v>1113</v>
      </c>
      <c r="D13" s="53">
        <v>174.26</v>
      </c>
      <c r="E13" s="50">
        <v>174.3</v>
      </c>
      <c r="F13" s="50">
        <v>174.36</v>
      </c>
      <c r="G13" s="24">
        <f t="shared" si="0"/>
        <v>174.3066666666667</v>
      </c>
      <c r="H13" s="50">
        <v>42.66</v>
      </c>
      <c r="I13" s="50">
        <v>42.63</v>
      </c>
      <c r="J13" s="50">
        <v>42.64</v>
      </c>
      <c r="K13" s="1">
        <f t="shared" si="1"/>
        <v>42.643333333333331</v>
      </c>
      <c r="L13" s="50">
        <v>105.3</v>
      </c>
      <c r="M13" s="50">
        <v>105.32</v>
      </c>
      <c r="N13" s="50">
        <v>105.31</v>
      </c>
      <c r="O13" s="51">
        <f t="shared" si="2"/>
        <v>105.31</v>
      </c>
      <c r="P13" s="52">
        <v>173.27</v>
      </c>
      <c r="Q13" s="50">
        <v>173.27</v>
      </c>
      <c r="R13" s="50">
        <v>173.26</v>
      </c>
      <c r="S13" s="1">
        <f t="shared" si="3"/>
        <v>173.26666666666665</v>
      </c>
      <c r="T13" s="50">
        <v>41.89</v>
      </c>
      <c r="U13" s="50">
        <v>41.92</v>
      </c>
      <c r="V13" s="50">
        <v>41.91</v>
      </c>
      <c r="W13" s="1">
        <f t="shared" si="4"/>
        <v>41.906666666666666</v>
      </c>
      <c r="X13" s="50">
        <v>107.05</v>
      </c>
      <c r="Y13" s="50">
        <v>107.05</v>
      </c>
      <c r="Z13" s="50">
        <v>107.03</v>
      </c>
      <c r="AA13" s="32">
        <f t="shared" si="5"/>
        <v>107.04333333333334</v>
      </c>
      <c r="AB13" s="53">
        <v>144.13</v>
      </c>
      <c r="AC13" s="50">
        <v>144.13999999999999</v>
      </c>
      <c r="AD13" s="50">
        <v>144.11000000000001</v>
      </c>
      <c r="AE13" s="1">
        <f t="shared" si="6"/>
        <v>144.12666666666667</v>
      </c>
      <c r="AF13" s="50">
        <v>19.02</v>
      </c>
      <c r="AG13" s="50">
        <v>18.989999999999998</v>
      </c>
      <c r="AH13" s="50">
        <v>19.02</v>
      </c>
      <c r="AI13" s="51">
        <f t="shared" si="7"/>
        <v>19.010000000000002</v>
      </c>
      <c r="AJ13" s="50">
        <v>142.35</v>
      </c>
      <c r="AK13" s="50">
        <v>142.33000000000001</v>
      </c>
      <c r="AL13" s="50">
        <v>142.33000000000001</v>
      </c>
      <c r="AM13" s="1">
        <f t="shared" si="8"/>
        <v>142.33666666666667</v>
      </c>
      <c r="AN13" s="50">
        <v>19.04</v>
      </c>
      <c r="AO13" s="50">
        <v>19.100000000000001</v>
      </c>
      <c r="AP13" s="50">
        <v>19.04</v>
      </c>
      <c r="AQ13" s="32">
        <f t="shared" si="9"/>
        <v>19.059999999999999</v>
      </c>
      <c r="AR13" s="53">
        <v>132.15</v>
      </c>
      <c r="AS13" s="50">
        <v>132.15</v>
      </c>
      <c r="AT13" s="50">
        <v>132.18</v>
      </c>
      <c r="AU13" s="1">
        <f t="shared" si="10"/>
        <v>132.16</v>
      </c>
      <c r="AV13" s="50">
        <v>12.11</v>
      </c>
      <c r="AW13" s="50">
        <v>12.1</v>
      </c>
      <c r="AX13" s="50">
        <v>12.09</v>
      </c>
      <c r="AY13" s="51">
        <f t="shared" si="11"/>
        <v>12.1</v>
      </c>
      <c r="AZ13" s="50">
        <v>133.22999999999999</v>
      </c>
      <c r="BA13" s="50">
        <v>133.24</v>
      </c>
      <c r="BB13" s="50">
        <v>133.25</v>
      </c>
      <c r="BC13" s="1">
        <f t="shared" si="12"/>
        <v>133.24</v>
      </c>
      <c r="BD13" s="50">
        <v>12.24</v>
      </c>
      <c r="BE13" s="50">
        <v>12.21</v>
      </c>
      <c r="BF13" s="50">
        <v>12.21</v>
      </c>
      <c r="BG13" s="32">
        <f t="shared" si="13"/>
        <v>12.22</v>
      </c>
      <c r="BH13" s="53">
        <v>164.21</v>
      </c>
      <c r="BI13" s="50">
        <v>164.26</v>
      </c>
      <c r="BJ13" s="50">
        <v>164.25</v>
      </c>
      <c r="BK13" s="1">
        <f t="shared" si="14"/>
        <v>164.24</v>
      </c>
      <c r="BL13" s="50">
        <v>11.73</v>
      </c>
      <c r="BM13" s="50">
        <v>11.69</v>
      </c>
      <c r="BN13" s="50">
        <v>11.69</v>
      </c>
      <c r="BO13" s="51">
        <f t="shared" si="15"/>
        <v>11.703333333333333</v>
      </c>
      <c r="BP13" s="52">
        <v>166.47</v>
      </c>
      <c r="BQ13" s="50">
        <v>166.45</v>
      </c>
      <c r="BR13" s="50">
        <v>166.48</v>
      </c>
      <c r="BS13" s="1">
        <f t="shared" si="16"/>
        <v>166.46666666666667</v>
      </c>
      <c r="BT13" s="50">
        <v>12.35</v>
      </c>
      <c r="BU13" s="50">
        <v>12.23</v>
      </c>
      <c r="BV13" s="50">
        <v>12.29</v>
      </c>
      <c r="BW13" s="32">
        <f t="shared" si="17"/>
        <v>12.29</v>
      </c>
      <c r="BX13" s="46" t="s">
        <v>19</v>
      </c>
      <c r="BY13" s="55" t="s">
        <v>68</v>
      </c>
    </row>
    <row r="14" spans="1:78" ht="12.75" x14ac:dyDescent="0.2">
      <c r="A14" s="29" t="s">
        <v>17</v>
      </c>
      <c r="C14" s="33" t="s">
        <v>69</v>
      </c>
      <c r="D14" s="59">
        <v>202.92</v>
      </c>
      <c r="E14" s="54">
        <v>202.91</v>
      </c>
      <c r="F14" s="54">
        <v>202.94</v>
      </c>
      <c r="G14" s="24">
        <f t="shared" si="0"/>
        <v>202.92333333333332</v>
      </c>
      <c r="H14" s="50">
        <v>47.77</v>
      </c>
      <c r="I14" s="50">
        <v>47.74</v>
      </c>
      <c r="J14" s="50">
        <v>47.74</v>
      </c>
      <c r="K14" s="1">
        <f t="shared" si="1"/>
        <v>47.75</v>
      </c>
      <c r="L14" s="54">
        <v>135.35</v>
      </c>
      <c r="M14" s="54">
        <v>135.28</v>
      </c>
      <c r="N14" s="54">
        <v>135.32</v>
      </c>
      <c r="O14" s="1">
        <f t="shared" si="2"/>
        <v>135.31666666666666</v>
      </c>
      <c r="P14" s="60">
        <v>202.6</v>
      </c>
      <c r="Q14" s="54">
        <v>202.63</v>
      </c>
      <c r="R14" s="54">
        <v>202.62</v>
      </c>
      <c r="S14" s="1">
        <f t="shared" si="3"/>
        <v>202.61666666666667</v>
      </c>
      <c r="T14" s="50">
        <v>48.84</v>
      </c>
      <c r="U14" s="50">
        <v>48.82</v>
      </c>
      <c r="V14" s="50">
        <v>48.82</v>
      </c>
      <c r="W14" s="1">
        <f t="shared" si="4"/>
        <v>48.826666666666661</v>
      </c>
      <c r="X14" s="54">
        <v>139.22999999999999</v>
      </c>
      <c r="Y14" s="54">
        <v>139.19</v>
      </c>
      <c r="Z14" s="54">
        <v>139.22</v>
      </c>
      <c r="AA14" s="32">
        <f t="shared" si="5"/>
        <v>139.21333333333334</v>
      </c>
      <c r="AB14" s="53">
        <v>152.97</v>
      </c>
      <c r="AC14" s="50">
        <v>153.94999999999999</v>
      </c>
      <c r="AD14" s="50">
        <v>154.02000000000001</v>
      </c>
      <c r="AE14" s="1">
        <f t="shared" si="6"/>
        <v>153.64666666666665</v>
      </c>
      <c r="AF14" s="50">
        <v>23.97</v>
      </c>
      <c r="AG14" s="50">
        <v>23.98</v>
      </c>
      <c r="AH14" s="50">
        <v>24.01</v>
      </c>
      <c r="AI14" s="51">
        <f t="shared" si="7"/>
        <v>23.986666666666668</v>
      </c>
      <c r="AJ14" s="50">
        <v>154.12</v>
      </c>
      <c r="AK14" s="50">
        <v>154.11000000000001</v>
      </c>
      <c r="AL14" s="50">
        <v>154.19</v>
      </c>
      <c r="AM14" s="1">
        <f t="shared" si="8"/>
        <v>154.14000000000001</v>
      </c>
      <c r="AN14" s="50">
        <v>22.92</v>
      </c>
      <c r="AO14" s="50">
        <v>22.87</v>
      </c>
      <c r="AP14" s="50">
        <v>22.9</v>
      </c>
      <c r="AQ14" s="32">
        <f t="shared" si="9"/>
        <v>22.896666666666665</v>
      </c>
      <c r="AR14" s="50">
        <v>145.96</v>
      </c>
      <c r="AS14" s="50">
        <v>145.94999999999999</v>
      </c>
      <c r="AT14" s="50">
        <v>145.94</v>
      </c>
      <c r="AU14" s="1">
        <f t="shared" si="10"/>
        <v>145.94999999999999</v>
      </c>
      <c r="AV14" s="50">
        <v>14.08</v>
      </c>
      <c r="AW14" s="50">
        <v>14.13</v>
      </c>
      <c r="AX14" s="50">
        <v>14.09</v>
      </c>
      <c r="AY14" s="51">
        <f t="shared" si="11"/>
        <v>14.1</v>
      </c>
      <c r="AZ14" s="50">
        <v>146.11000000000001</v>
      </c>
      <c r="BA14" s="50">
        <v>146.11000000000001</v>
      </c>
      <c r="BB14" s="50">
        <v>146.09</v>
      </c>
      <c r="BC14" s="1">
        <f t="shared" si="12"/>
        <v>146.10333333333335</v>
      </c>
      <c r="BD14" s="50">
        <v>13.91</v>
      </c>
      <c r="BE14" s="50">
        <v>13.88</v>
      </c>
      <c r="BF14" s="50">
        <v>13.88</v>
      </c>
      <c r="BG14" s="1">
        <f t="shared" si="13"/>
        <v>13.89</v>
      </c>
      <c r="BH14" s="53">
        <v>187.99</v>
      </c>
      <c r="BI14" s="50">
        <v>188.05</v>
      </c>
      <c r="BJ14" s="50">
        <v>188.03</v>
      </c>
      <c r="BK14" s="1">
        <f t="shared" si="14"/>
        <v>188.02333333333334</v>
      </c>
      <c r="BL14" s="50">
        <v>15.01</v>
      </c>
      <c r="BM14" s="50">
        <v>15.06</v>
      </c>
      <c r="BN14" s="50">
        <v>15</v>
      </c>
      <c r="BO14" s="51">
        <f t="shared" si="15"/>
        <v>15.023333333333333</v>
      </c>
      <c r="BP14" s="50">
        <v>188.46</v>
      </c>
      <c r="BQ14" s="50">
        <v>188.48</v>
      </c>
      <c r="BR14" s="50">
        <v>188.49</v>
      </c>
      <c r="BS14" s="1">
        <f t="shared" si="16"/>
        <v>188.47666666666669</v>
      </c>
      <c r="BT14" s="50">
        <v>15.21</v>
      </c>
      <c r="BU14" s="50">
        <v>15.2</v>
      </c>
      <c r="BV14" s="50">
        <v>15.19</v>
      </c>
      <c r="BW14" s="32">
        <f t="shared" si="17"/>
        <v>15.200000000000001</v>
      </c>
      <c r="BX14" s="24" t="s">
        <v>17</v>
      </c>
      <c r="BY14" s="2"/>
      <c r="BZ14" s="34" t="s">
        <v>72</v>
      </c>
    </row>
    <row r="15" spans="1:78" ht="12.75" x14ac:dyDescent="0.2">
      <c r="A15" s="29" t="s">
        <v>17</v>
      </c>
      <c r="C15" s="33">
        <v>935</v>
      </c>
      <c r="D15" s="53">
        <v>70.61</v>
      </c>
      <c r="E15" s="50">
        <v>70.58</v>
      </c>
      <c r="F15" s="50">
        <v>70.62</v>
      </c>
      <c r="G15" s="24">
        <f t="shared" si="0"/>
        <v>70.603333333333339</v>
      </c>
      <c r="H15" s="50">
        <v>21.21</v>
      </c>
      <c r="I15" s="50">
        <v>21.22</v>
      </c>
      <c r="J15" s="50">
        <v>21.22</v>
      </c>
      <c r="K15" s="1">
        <f t="shared" si="1"/>
        <v>21.216666666666665</v>
      </c>
      <c r="L15" s="50">
        <v>36.89</v>
      </c>
      <c r="M15" s="50">
        <v>36.89</v>
      </c>
      <c r="N15" s="50">
        <v>36.89</v>
      </c>
      <c r="O15" s="1">
        <f t="shared" si="2"/>
        <v>36.89</v>
      </c>
      <c r="P15" s="52">
        <v>70.67</v>
      </c>
      <c r="Q15" s="50">
        <v>70.66</v>
      </c>
      <c r="R15" s="50">
        <v>70.67</v>
      </c>
      <c r="S15" s="1">
        <f t="shared" si="3"/>
        <v>70.666666666666671</v>
      </c>
      <c r="T15" s="50">
        <v>21.09</v>
      </c>
      <c r="U15" s="50">
        <v>21.06</v>
      </c>
      <c r="V15" s="50">
        <v>21.05</v>
      </c>
      <c r="W15" s="1">
        <f t="shared" si="4"/>
        <v>21.066666666666666</v>
      </c>
      <c r="X15" s="50">
        <v>37.06</v>
      </c>
      <c r="Y15" s="50">
        <v>37.07</v>
      </c>
      <c r="Z15" s="50">
        <v>37.049999999999997</v>
      </c>
      <c r="AA15" s="32">
        <f t="shared" si="5"/>
        <v>37.059999999999995</v>
      </c>
      <c r="AB15" s="53">
        <v>57.65</v>
      </c>
      <c r="AC15" s="50">
        <v>57.64</v>
      </c>
      <c r="AD15" s="50">
        <v>57.64</v>
      </c>
      <c r="AE15" s="1">
        <f t="shared" si="6"/>
        <v>57.643333333333338</v>
      </c>
      <c r="AF15" s="50">
        <v>9.0500000000000007</v>
      </c>
      <c r="AG15" s="50">
        <v>9.07</v>
      </c>
      <c r="AH15" s="50">
        <v>9.01</v>
      </c>
      <c r="AI15" s="51">
        <f t="shared" si="7"/>
        <v>9.0433333333333348</v>
      </c>
      <c r="AJ15" s="50">
        <v>57.77</v>
      </c>
      <c r="AK15" s="50">
        <v>57.76</v>
      </c>
      <c r="AL15" s="50">
        <v>57.75</v>
      </c>
      <c r="AM15" s="1">
        <f t="shared" si="8"/>
        <v>57.76</v>
      </c>
      <c r="AN15" s="50">
        <v>8.77</v>
      </c>
      <c r="AO15" s="50">
        <v>8.8000000000000007</v>
      </c>
      <c r="AP15" s="50">
        <v>8.74</v>
      </c>
      <c r="AQ15" s="32">
        <f t="shared" si="9"/>
        <v>8.7700000000000014</v>
      </c>
      <c r="AR15" s="50">
        <v>57.78</v>
      </c>
      <c r="AS15" s="50">
        <v>57.78</v>
      </c>
      <c r="AT15" s="50">
        <v>57.8</v>
      </c>
      <c r="AU15" s="1">
        <f t="shared" si="10"/>
        <v>57.786666666666669</v>
      </c>
      <c r="AV15" s="50">
        <v>5.18</v>
      </c>
      <c r="AW15" s="50">
        <v>5.21</v>
      </c>
      <c r="AX15" s="50">
        <v>5.18</v>
      </c>
      <c r="AY15" s="51">
        <f t="shared" si="11"/>
        <v>5.19</v>
      </c>
      <c r="AZ15" s="50">
        <v>58.27</v>
      </c>
      <c r="BA15" s="50">
        <v>58.28</v>
      </c>
      <c r="BB15" s="50">
        <v>58.26</v>
      </c>
      <c r="BC15" s="1">
        <f t="shared" si="12"/>
        <v>58.27</v>
      </c>
      <c r="BD15" s="50">
        <v>5.38</v>
      </c>
      <c r="BE15" s="50">
        <v>5.37</v>
      </c>
      <c r="BF15" s="50">
        <v>5.4</v>
      </c>
      <c r="BG15" s="32">
        <f t="shared" si="13"/>
        <v>5.3833333333333329</v>
      </c>
      <c r="BH15" s="53">
        <v>71.92</v>
      </c>
      <c r="BI15" s="50">
        <v>71.930000000000007</v>
      </c>
      <c r="BJ15" s="50">
        <v>71.92</v>
      </c>
      <c r="BK15" s="1">
        <f t="shared" si="14"/>
        <v>71.923333333333346</v>
      </c>
      <c r="BL15" s="50">
        <v>5.65</v>
      </c>
      <c r="BM15" s="50">
        <v>5.68</v>
      </c>
      <c r="BN15" s="50">
        <v>5.61</v>
      </c>
      <c r="BO15" s="51">
        <f t="shared" si="15"/>
        <v>5.6466666666666674</v>
      </c>
      <c r="BP15" s="50">
        <v>72.22</v>
      </c>
      <c r="BQ15" s="50">
        <v>72.23</v>
      </c>
      <c r="BR15" s="50">
        <v>72.25</v>
      </c>
      <c r="BS15" s="1">
        <f t="shared" si="16"/>
        <v>72.233333333333334</v>
      </c>
      <c r="BT15" s="50">
        <v>5.97</v>
      </c>
      <c r="BU15" s="50">
        <v>6.01</v>
      </c>
      <c r="BV15" s="50">
        <v>5.99</v>
      </c>
      <c r="BW15" s="32">
        <f t="shared" si="17"/>
        <v>5.9899999999999993</v>
      </c>
      <c r="BX15" s="24" t="s">
        <v>17</v>
      </c>
      <c r="BY15" s="55" t="s">
        <v>60</v>
      </c>
    </row>
    <row r="16" spans="1:78" ht="12.75" x14ac:dyDescent="0.2">
      <c r="A16" s="29" t="s">
        <v>19</v>
      </c>
      <c r="C16" s="33">
        <v>1124</v>
      </c>
      <c r="D16" s="53">
        <v>85.95</v>
      </c>
      <c r="E16" s="50">
        <v>85.95</v>
      </c>
      <c r="F16" s="50">
        <v>85.94</v>
      </c>
      <c r="G16" s="24">
        <f t="shared" si="0"/>
        <v>85.946666666666673</v>
      </c>
      <c r="H16" s="50">
        <v>26.42</v>
      </c>
      <c r="I16" s="50">
        <v>26.45</v>
      </c>
      <c r="J16" s="50">
        <v>26.43</v>
      </c>
      <c r="K16" s="1">
        <f t="shared" si="1"/>
        <v>26.433333333333337</v>
      </c>
      <c r="L16" s="50">
        <v>47.81</v>
      </c>
      <c r="M16" s="50">
        <v>47.82</v>
      </c>
      <c r="N16" s="50">
        <v>47.81</v>
      </c>
      <c r="O16" s="1">
        <f t="shared" si="2"/>
        <v>47.813333333333333</v>
      </c>
      <c r="P16" s="52">
        <v>85.81</v>
      </c>
      <c r="Q16" s="50">
        <v>85.81</v>
      </c>
      <c r="R16" s="50">
        <v>85.83</v>
      </c>
      <c r="S16" s="1">
        <f t="shared" si="3"/>
        <v>85.816666666666663</v>
      </c>
      <c r="T16" s="50">
        <v>25.67</v>
      </c>
      <c r="U16" s="50">
        <v>25.64</v>
      </c>
      <c r="V16" s="50">
        <v>25.64</v>
      </c>
      <c r="W16" s="1">
        <f t="shared" si="4"/>
        <v>25.650000000000002</v>
      </c>
      <c r="X16" s="50">
        <v>47.97</v>
      </c>
      <c r="Y16" s="50">
        <v>48.01</v>
      </c>
      <c r="Z16" s="50">
        <v>47.98</v>
      </c>
      <c r="AA16" s="32">
        <f t="shared" si="5"/>
        <v>47.986666666666657</v>
      </c>
      <c r="AB16" s="53">
        <v>67.58</v>
      </c>
      <c r="AC16" s="50">
        <v>67.599999999999994</v>
      </c>
      <c r="AD16" s="50">
        <v>67.58</v>
      </c>
      <c r="AE16" s="1">
        <f t="shared" si="6"/>
        <v>67.586666666666659</v>
      </c>
      <c r="AF16" s="50">
        <v>11.6</v>
      </c>
      <c r="AG16" s="50">
        <v>11.62</v>
      </c>
      <c r="AH16" s="50">
        <v>11.61</v>
      </c>
      <c r="AI16" s="51">
        <f t="shared" si="7"/>
        <v>11.61</v>
      </c>
      <c r="AJ16" s="50">
        <v>68.17</v>
      </c>
      <c r="AK16" s="50">
        <v>68.16</v>
      </c>
      <c r="AL16" s="50">
        <v>68.16</v>
      </c>
      <c r="AM16" s="1">
        <f t="shared" si="8"/>
        <v>68.163333333333327</v>
      </c>
      <c r="AN16" s="50">
        <v>11.88</v>
      </c>
      <c r="AO16" s="50">
        <v>11.84</v>
      </c>
      <c r="AP16" s="50">
        <v>11.88</v>
      </c>
      <c r="AQ16" s="32">
        <f t="shared" si="9"/>
        <v>11.866666666666667</v>
      </c>
      <c r="AR16" s="50">
        <v>66.03</v>
      </c>
      <c r="AS16" s="50">
        <v>66.010000000000005</v>
      </c>
      <c r="AT16" s="50">
        <v>66.02</v>
      </c>
      <c r="AU16" s="1">
        <f t="shared" si="10"/>
        <v>66.02</v>
      </c>
      <c r="AV16" s="50">
        <v>7.52</v>
      </c>
      <c r="AW16" s="50">
        <v>7.52</v>
      </c>
      <c r="AX16" s="50">
        <v>7.51</v>
      </c>
      <c r="AY16" s="51">
        <f t="shared" si="11"/>
        <v>7.5166666666666657</v>
      </c>
      <c r="AZ16" s="50">
        <v>66.41</v>
      </c>
      <c r="BA16" s="50">
        <v>66.400000000000006</v>
      </c>
      <c r="BB16" s="50">
        <v>66.41</v>
      </c>
      <c r="BC16" s="1">
        <f t="shared" si="12"/>
        <v>66.406666666666666</v>
      </c>
      <c r="BD16" s="50">
        <v>7.55</v>
      </c>
      <c r="BE16" s="50">
        <v>7.56</v>
      </c>
      <c r="BF16" s="50">
        <v>7.56</v>
      </c>
      <c r="BG16" s="1">
        <f t="shared" si="13"/>
        <v>7.5566666666666658</v>
      </c>
      <c r="BH16" s="53">
        <v>83.2</v>
      </c>
      <c r="BI16" s="50">
        <v>83.24</v>
      </c>
      <c r="BJ16" s="50">
        <v>83.23</v>
      </c>
      <c r="BK16" s="1">
        <f t="shared" si="14"/>
        <v>83.223333333333343</v>
      </c>
      <c r="BL16" s="50">
        <v>7.35</v>
      </c>
      <c r="BM16" s="50">
        <v>7.38</v>
      </c>
      <c r="BN16" s="50">
        <v>7.36</v>
      </c>
      <c r="BO16" s="51">
        <f t="shared" si="15"/>
        <v>7.3633333333333333</v>
      </c>
      <c r="BP16" s="50">
        <v>83.4</v>
      </c>
      <c r="BQ16" s="50">
        <v>83.44</v>
      </c>
      <c r="BR16" s="50">
        <v>83.41</v>
      </c>
      <c r="BS16" s="1">
        <f t="shared" si="16"/>
        <v>83.416666666666671</v>
      </c>
      <c r="BT16" s="50">
        <v>7.2</v>
      </c>
      <c r="BU16" s="50">
        <v>7.23</v>
      </c>
      <c r="BV16" s="50">
        <v>7.22</v>
      </c>
      <c r="BW16" s="32">
        <f t="shared" si="17"/>
        <v>7.2166666666666659</v>
      </c>
      <c r="BX16" s="24" t="s">
        <v>19</v>
      </c>
      <c r="BY16" s="55" t="s">
        <v>75</v>
      </c>
    </row>
    <row r="17" spans="1:78" ht="12.75" x14ac:dyDescent="0.2">
      <c r="A17" s="61" t="s">
        <v>19</v>
      </c>
      <c r="B17" s="3"/>
      <c r="C17" s="35">
        <v>540</v>
      </c>
      <c r="D17" s="62">
        <v>183.93</v>
      </c>
      <c r="E17" s="63">
        <v>183.89</v>
      </c>
      <c r="F17" s="63">
        <v>183.92</v>
      </c>
      <c r="G17" s="65">
        <f t="shared" si="0"/>
        <v>183.91333333333333</v>
      </c>
      <c r="H17" s="63">
        <v>47.56</v>
      </c>
      <c r="I17" s="63">
        <v>47.58</v>
      </c>
      <c r="J17" s="63">
        <v>47.56</v>
      </c>
      <c r="K17" s="66">
        <f t="shared" si="1"/>
        <v>47.566666666666663</v>
      </c>
      <c r="L17" s="63">
        <v>117.9</v>
      </c>
      <c r="M17" s="63">
        <v>117.91</v>
      </c>
      <c r="N17" s="63">
        <v>117.87</v>
      </c>
      <c r="O17" s="66">
        <f t="shared" si="2"/>
        <v>117.89333333333333</v>
      </c>
      <c r="P17" s="68">
        <v>191.99</v>
      </c>
      <c r="Q17" s="63">
        <v>191.99</v>
      </c>
      <c r="R17" s="63">
        <v>191.99</v>
      </c>
      <c r="S17" s="66">
        <f t="shared" si="3"/>
        <v>191.99</v>
      </c>
      <c r="T17" s="63">
        <v>46.9</v>
      </c>
      <c r="U17" s="63">
        <v>46.92</v>
      </c>
      <c r="V17" s="63">
        <v>46.92</v>
      </c>
      <c r="W17" s="66">
        <f t="shared" si="4"/>
        <v>46.913333333333334</v>
      </c>
      <c r="X17" s="63">
        <v>121.13</v>
      </c>
      <c r="Y17" s="63">
        <v>121.09</v>
      </c>
      <c r="Z17" s="63">
        <v>121.12</v>
      </c>
      <c r="AA17" s="38">
        <f t="shared" si="5"/>
        <v>121.11333333333334</v>
      </c>
      <c r="AB17" s="62">
        <v>160.07</v>
      </c>
      <c r="AC17" s="63">
        <v>160.08000000000001</v>
      </c>
      <c r="AD17" s="63">
        <v>160.08000000000001</v>
      </c>
      <c r="AE17" s="66">
        <f t="shared" si="6"/>
        <v>160.07666666666668</v>
      </c>
      <c r="AF17" s="63">
        <v>20.010000000000002</v>
      </c>
      <c r="AG17" s="63">
        <v>20.02</v>
      </c>
      <c r="AH17" s="63">
        <v>20.05</v>
      </c>
      <c r="AI17" s="69">
        <f t="shared" si="7"/>
        <v>20.026666666666667</v>
      </c>
      <c r="AJ17" s="63">
        <v>163.28</v>
      </c>
      <c r="AK17" s="63">
        <v>163.30000000000001</v>
      </c>
      <c r="AL17" s="63">
        <v>163.29</v>
      </c>
      <c r="AM17" s="66">
        <f t="shared" si="8"/>
        <v>163.29</v>
      </c>
      <c r="AN17" s="63">
        <v>19.97</v>
      </c>
      <c r="AO17" s="63">
        <v>19.920000000000002</v>
      </c>
      <c r="AP17" s="63">
        <v>19.95</v>
      </c>
      <c r="AQ17" s="38">
        <f t="shared" si="9"/>
        <v>19.946666666666669</v>
      </c>
      <c r="AR17" s="63">
        <v>139.47</v>
      </c>
      <c r="AS17" s="63">
        <v>139.44</v>
      </c>
      <c r="AT17" s="63">
        <v>139.46</v>
      </c>
      <c r="AU17" s="66">
        <f t="shared" si="10"/>
        <v>139.45666666666668</v>
      </c>
      <c r="AV17" s="63">
        <v>12.12</v>
      </c>
      <c r="AW17" s="63">
        <v>12.11</v>
      </c>
      <c r="AX17" s="63">
        <v>12.11</v>
      </c>
      <c r="AY17" s="69">
        <f t="shared" si="11"/>
        <v>12.113333333333332</v>
      </c>
      <c r="AZ17" s="63">
        <v>140.26</v>
      </c>
      <c r="BA17" s="63">
        <v>140.27000000000001</v>
      </c>
      <c r="BB17" s="63">
        <v>140.28</v>
      </c>
      <c r="BC17" s="66">
        <f t="shared" si="12"/>
        <v>140.26999999999998</v>
      </c>
      <c r="BD17" s="63">
        <v>12.18</v>
      </c>
      <c r="BE17" s="63">
        <v>12.17</v>
      </c>
      <c r="BF17" s="63">
        <v>12.18</v>
      </c>
      <c r="BG17" s="38">
        <f t="shared" si="13"/>
        <v>12.176666666666668</v>
      </c>
      <c r="BH17" s="62">
        <v>170.77</v>
      </c>
      <c r="BI17" s="63">
        <v>170.79</v>
      </c>
      <c r="BJ17" s="63">
        <v>170.78</v>
      </c>
      <c r="BK17" s="66">
        <f t="shared" si="14"/>
        <v>170.78</v>
      </c>
      <c r="BL17" s="63">
        <v>12.41</v>
      </c>
      <c r="BM17" s="63">
        <v>12.4</v>
      </c>
      <c r="BN17" s="63">
        <v>12.37</v>
      </c>
      <c r="BO17" s="69">
        <f t="shared" si="15"/>
        <v>12.393333333333333</v>
      </c>
      <c r="BP17" s="63">
        <v>171.4</v>
      </c>
      <c r="BQ17" s="63">
        <v>171.41</v>
      </c>
      <c r="BR17" s="63">
        <v>171.39</v>
      </c>
      <c r="BS17" s="66">
        <f t="shared" si="16"/>
        <v>171.4</v>
      </c>
      <c r="BT17" s="63">
        <v>12.03</v>
      </c>
      <c r="BU17" s="63">
        <v>12.04</v>
      </c>
      <c r="BV17" s="63">
        <v>12.04</v>
      </c>
      <c r="BW17" s="38">
        <f t="shared" si="17"/>
        <v>12.036666666666667</v>
      </c>
      <c r="BX17" s="65" t="s">
        <v>19</v>
      </c>
      <c r="BY17" s="70" t="s">
        <v>79</v>
      </c>
      <c r="BZ17" s="34" t="s">
        <v>80</v>
      </c>
    </row>
    <row r="18" spans="1:78" ht="12.75" x14ac:dyDescent="0.2">
      <c r="C18" s="23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24"/>
      <c r="U18" s="24"/>
      <c r="V18" s="24"/>
      <c r="W18" s="24"/>
      <c r="X18" s="1"/>
      <c r="Y18" s="1"/>
      <c r="Z18" s="1"/>
      <c r="AA18" s="1"/>
      <c r="AB18" s="24"/>
      <c r="AC18" s="24"/>
      <c r="AD18" s="24"/>
      <c r="AE18" s="24"/>
      <c r="AF18" s="1"/>
      <c r="AG18" s="1"/>
      <c r="AH18" s="1"/>
      <c r="AI18" s="1"/>
      <c r="AJ18" s="24"/>
      <c r="AK18" s="24"/>
      <c r="AL18" s="24"/>
      <c r="AM18" s="24"/>
      <c r="AN18" s="1"/>
      <c r="AO18" s="1"/>
      <c r="AP18" s="1"/>
      <c r="AQ18" s="1"/>
      <c r="AR18" s="24"/>
      <c r="AS18" s="24"/>
      <c r="AT18" s="24"/>
      <c r="AU18" s="24"/>
      <c r="AV18" s="1"/>
      <c r="AW18" s="1"/>
      <c r="AX18" s="1"/>
      <c r="AY18" s="1"/>
      <c r="AZ18" s="24"/>
      <c r="BA18" s="24"/>
      <c r="BB18" s="24"/>
      <c r="BC18" s="24"/>
      <c r="BD18" s="1"/>
      <c r="BE18" s="1"/>
      <c r="BF18" s="1"/>
      <c r="BG18" s="1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</row>
    <row r="19" spans="1:78" ht="18" customHeight="1" x14ac:dyDescent="0.2">
      <c r="D19" s="71"/>
      <c r="E19" s="27" t="s">
        <v>40</v>
      </c>
      <c r="F19" s="28" t="s">
        <v>41</v>
      </c>
      <c r="G19" s="1"/>
      <c r="H19" s="71"/>
      <c r="I19" s="27" t="s">
        <v>40</v>
      </c>
      <c r="J19" s="28" t="s">
        <v>41</v>
      </c>
      <c r="K19" s="1"/>
      <c r="L19" s="71"/>
      <c r="M19" s="27" t="s">
        <v>40</v>
      </c>
      <c r="N19" s="28" t="s">
        <v>41</v>
      </c>
      <c r="O19" s="1"/>
      <c r="P19" s="71"/>
      <c r="Q19" s="27" t="s">
        <v>40</v>
      </c>
      <c r="R19" s="28" t="s">
        <v>41</v>
      </c>
      <c r="S19" s="1"/>
      <c r="T19" s="71"/>
      <c r="U19" s="27" t="s">
        <v>40</v>
      </c>
      <c r="V19" s="28" t="s">
        <v>41</v>
      </c>
      <c r="W19" s="24"/>
      <c r="X19" s="71"/>
      <c r="Y19" s="27" t="s">
        <v>40</v>
      </c>
      <c r="Z19" s="28" t="s">
        <v>41</v>
      </c>
      <c r="AA19" s="1"/>
      <c r="AB19" s="71"/>
      <c r="AC19" s="27" t="s">
        <v>40</v>
      </c>
      <c r="AD19" s="28" t="s">
        <v>41</v>
      </c>
      <c r="AE19" s="24"/>
      <c r="AF19" s="71"/>
      <c r="AG19" s="27" t="s">
        <v>40</v>
      </c>
      <c r="AH19" s="28" t="s">
        <v>41</v>
      </c>
      <c r="AI19" s="1"/>
      <c r="AJ19" s="71"/>
      <c r="AK19" s="27" t="s">
        <v>40</v>
      </c>
      <c r="AL19" s="28" t="s">
        <v>41</v>
      </c>
      <c r="AM19" s="24"/>
      <c r="AN19" s="71"/>
      <c r="AO19" s="27" t="s">
        <v>40</v>
      </c>
      <c r="AP19" s="28" t="s">
        <v>41</v>
      </c>
      <c r="AQ19" s="1"/>
      <c r="AR19" s="71"/>
      <c r="AS19" s="27" t="s">
        <v>40</v>
      </c>
      <c r="AT19" s="28" t="s">
        <v>41</v>
      </c>
      <c r="AU19" s="24"/>
      <c r="AV19" s="71"/>
      <c r="AW19" s="27" t="s">
        <v>40</v>
      </c>
      <c r="AX19" s="28" t="s">
        <v>41</v>
      </c>
      <c r="AY19" s="1"/>
      <c r="AZ19" s="71"/>
      <c r="BA19" s="27" t="s">
        <v>40</v>
      </c>
      <c r="BB19" s="28" t="s">
        <v>41</v>
      </c>
      <c r="BC19" s="24"/>
      <c r="BD19" s="71"/>
      <c r="BE19" s="27" t="s">
        <v>40</v>
      </c>
      <c r="BF19" s="28" t="s">
        <v>41</v>
      </c>
      <c r="BG19" s="1"/>
      <c r="BH19" s="71"/>
      <c r="BI19" s="27" t="s">
        <v>40</v>
      </c>
      <c r="BJ19" s="28" t="s">
        <v>41</v>
      </c>
      <c r="BK19" s="24"/>
      <c r="BL19" s="71"/>
      <c r="BM19" s="27" t="s">
        <v>40</v>
      </c>
      <c r="BN19" s="28" t="s">
        <v>41</v>
      </c>
      <c r="BO19" s="24"/>
      <c r="BP19" s="71"/>
      <c r="BQ19" s="27" t="s">
        <v>40</v>
      </c>
      <c r="BR19" s="28" t="s">
        <v>41</v>
      </c>
      <c r="BS19" s="24"/>
      <c r="BT19" s="71"/>
      <c r="BU19" s="27" t="s">
        <v>40</v>
      </c>
      <c r="BV19" s="28" t="s">
        <v>41</v>
      </c>
      <c r="BW19" s="24"/>
      <c r="BX19" s="24"/>
    </row>
    <row r="20" spans="1:78" ht="12.75" x14ac:dyDescent="0.2">
      <c r="D20" s="46" t="s">
        <v>17</v>
      </c>
      <c r="E20" s="1">
        <f t="shared" ref="E20:E28" si="18">ABS(D5-E5)</f>
        <v>0.30000000000001137</v>
      </c>
      <c r="F20" s="32">
        <f t="shared" ref="F20:F28" si="19">E20^2</f>
        <v>9.0000000000006825E-2</v>
      </c>
      <c r="G20" s="1"/>
      <c r="H20" s="46" t="s">
        <v>17</v>
      </c>
      <c r="I20" s="1">
        <f t="shared" ref="I20:I28" si="20">ABS(H5-I5)</f>
        <v>0.10000000000000142</v>
      </c>
      <c r="J20" s="32">
        <f t="shared" ref="J20:J28" si="21">I20^2</f>
        <v>1.0000000000000285E-2</v>
      </c>
      <c r="K20" s="1"/>
      <c r="L20" s="46" t="s">
        <v>17</v>
      </c>
      <c r="M20" s="1">
        <f t="shared" ref="M20:M28" si="22">ABS(L5-M5)</f>
        <v>0.12999999999999545</v>
      </c>
      <c r="N20" s="32">
        <f t="shared" ref="N20:N28" si="23">M20^2</f>
        <v>1.6899999999998819E-2</v>
      </c>
      <c r="O20" s="1"/>
      <c r="P20" s="46" t="s">
        <v>17</v>
      </c>
      <c r="Q20" s="1">
        <f t="shared" ref="Q20:Q28" si="24">ABS(P5-Q5)</f>
        <v>3.0000000000001137E-2</v>
      </c>
      <c r="R20" s="32">
        <f t="shared" ref="R20:R28" si="25">Q20^2</f>
        <v>9.0000000000006817E-4</v>
      </c>
      <c r="S20" s="1"/>
      <c r="T20" s="46" t="s">
        <v>17</v>
      </c>
      <c r="U20" s="1">
        <f t="shared" ref="U20:U28" si="26">ABS(T5-U5)</f>
        <v>0.14999999999999858</v>
      </c>
      <c r="V20" s="32">
        <f t="shared" ref="V20:V28" si="27">U20^2</f>
        <v>2.2499999999999572E-2</v>
      </c>
      <c r="W20" s="24"/>
      <c r="X20" s="46" t="s">
        <v>17</v>
      </c>
      <c r="Y20" s="1">
        <f t="shared" ref="Y20:Y28" si="28">ABS(X5-Y5)</f>
        <v>5.9999999999988063E-2</v>
      </c>
      <c r="Z20" s="32">
        <f t="shared" ref="Z20:Z28" si="29">Y20^2</f>
        <v>3.5999999999985675E-3</v>
      </c>
      <c r="AA20" s="1"/>
      <c r="AB20" s="46" t="s">
        <v>17</v>
      </c>
      <c r="AC20" s="1">
        <f t="shared" ref="AC20:AC28" si="30">ABS(AB5-AC5)</f>
        <v>0</v>
      </c>
      <c r="AD20" s="32">
        <f t="shared" ref="AD20:AD28" si="31">AC20^2</f>
        <v>0</v>
      </c>
      <c r="AE20" s="24"/>
      <c r="AF20" s="46" t="s">
        <v>17</v>
      </c>
      <c r="AG20" s="1">
        <f t="shared" ref="AG20:AG28" si="32">ABS(AF5-AG5)</f>
        <v>8.0000000000001847E-2</v>
      </c>
      <c r="AH20" s="32">
        <f t="shared" ref="AH20:AH28" si="33">AG20^2</f>
        <v>6.4000000000002952E-3</v>
      </c>
      <c r="AI20" s="1"/>
      <c r="AJ20" s="46" t="s">
        <v>17</v>
      </c>
      <c r="AK20" s="1">
        <f t="shared" ref="AK20:AK28" si="34">ABS(AJ5-AK5)</f>
        <v>3.0000000000001137E-2</v>
      </c>
      <c r="AL20" s="32">
        <f t="shared" ref="AL20:AL28" si="35">AK20^2</f>
        <v>9.0000000000006817E-4</v>
      </c>
      <c r="AM20" s="24"/>
      <c r="AN20" s="46" t="s">
        <v>17</v>
      </c>
      <c r="AO20" s="1">
        <f t="shared" ref="AO20:AO28" si="36">ABS(AN5-AO5)</f>
        <v>0.14999999999999858</v>
      </c>
      <c r="AP20" s="32">
        <f t="shared" ref="AP20:AP28" si="37">AO20^2</f>
        <v>2.2499999999999572E-2</v>
      </c>
      <c r="AQ20" s="1"/>
      <c r="AR20" s="46" t="s">
        <v>17</v>
      </c>
      <c r="AS20" s="1">
        <f t="shared" ref="AS20:AS28" si="38">ABS(AR5-AS5)</f>
        <v>0.14999999999997726</v>
      </c>
      <c r="AT20" s="32">
        <f t="shared" ref="AT20:AT28" si="39">AS20^2</f>
        <v>2.2499999999993178E-2</v>
      </c>
      <c r="AU20" s="24"/>
      <c r="AV20" s="46" t="s">
        <v>17</v>
      </c>
      <c r="AW20" s="1">
        <f t="shared" ref="AW20:AW28" si="40">ABS(AV5-AW5)</f>
        <v>3.9999999999999147E-2</v>
      </c>
      <c r="AX20" s="32">
        <f t="shared" ref="AX20:AX28" si="41">AW20^2</f>
        <v>1.5999999999999318E-3</v>
      </c>
      <c r="AY20" s="1"/>
      <c r="AZ20" s="46" t="s">
        <v>17</v>
      </c>
      <c r="BA20" s="1">
        <f t="shared" ref="BA20:BA28" si="42">ABS(AZ5-BA5)</f>
        <v>0.12000000000000455</v>
      </c>
      <c r="BB20" s="32">
        <f t="shared" ref="BB20:BB28" si="43">BA20^2</f>
        <v>1.4400000000001091E-2</v>
      </c>
      <c r="BC20" s="24"/>
      <c r="BD20" s="46" t="s">
        <v>17</v>
      </c>
      <c r="BE20" s="1">
        <f t="shared" ref="BE20:BE28" si="44">ABS(BD5-BE5)</f>
        <v>4.0000000000000924E-2</v>
      </c>
      <c r="BF20" s="32">
        <f t="shared" ref="BF20:BF28" si="45">BE20^2</f>
        <v>1.6000000000000738E-3</v>
      </c>
      <c r="BG20" s="1"/>
      <c r="BH20" s="46" t="s">
        <v>17</v>
      </c>
      <c r="BI20" s="1">
        <f t="shared" ref="BI20:BI28" si="46">ABS(BH5-BI5)</f>
        <v>9.9999999999909051E-3</v>
      </c>
      <c r="BJ20" s="32">
        <f t="shared" ref="BJ20:BJ28" si="47">BI20^2</f>
        <v>9.9999999999818103E-5</v>
      </c>
      <c r="BK20" s="24"/>
      <c r="BL20" s="46" t="s">
        <v>17</v>
      </c>
      <c r="BM20" s="1">
        <f t="shared" ref="BM20:BM28" si="48">ABS(BL5-BM5)</f>
        <v>9.9999999999997868E-3</v>
      </c>
      <c r="BN20" s="32">
        <f t="shared" ref="BN20:BN28" si="49">BM20^2</f>
        <v>9.9999999999995736E-5</v>
      </c>
      <c r="BO20" s="24"/>
      <c r="BP20" s="46" t="s">
        <v>17</v>
      </c>
      <c r="BQ20" s="1">
        <f t="shared" ref="BQ20:BQ28" si="50">ABS(BP5-BQ5)</f>
        <v>3.9999999999992042E-2</v>
      </c>
      <c r="BR20" s="32">
        <f t="shared" ref="BR20:BR28" si="51">BQ20^2</f>
        <v>1.5999999999993634E-3</v>
      </c>
      <c r="BS20" s="24"/>
      <c r="BT20" s="46" t="s">
        <v>17</v>
      </c>
      <c r="BU20" s="1">
        <f t="shared" ref="BU20:BU28" si="52">ABS(BT5-BU5)</f>
        <v>6.9999999999998508E-2</v>
      </c>
      <c r="BV20" s="32">
        <f t="shared" ref="BV20:BV28" si="53">BU20^2</f>
        <v>4.8999999999997908E-3</v>
      </c>
      <c r="BW20" s="24"/>
      <c r="BX20" s="24"/>
    </row>
    <row r="21" spans="1:78" ht="12.75" x14ac:dyDescent="0.2">
      <c r="D21" s="46" t="s">
        <v>17</v>
      </c>
      <c r="E21" s="1">
        <f t="shared" si="18"/>
        <v>0.19999999999998863</v>
      </c>
      <c r="F21" s="32">
        <f t="shared" si="19"/>
        <v>3.9999999999995456E-2</v>
      </c>
      <c r="G21" s="1"/>
      <c r="H21" s="46" t="s">
        <v>17</v>
      </c>
      <c r="I21" s="1">
        <f t="shared" si="20"/>
        <v>0</v>
      </c>
      <c r="J21" s="32">
        <f t="shared" si="21"/>
        <v>0</v>
      </c>
      <c r="K21" s="1"/>
      <c r="L21" s="46" t="s">
        <v>17</v>
      </c>
      <c r="M21" s="1">
        <f t="shared" si="22"/>
        <v>0.24999999999998579</v>
      </c>
      <c r="N21" s="32">
        <f t="shared" si="23"/>
        <v>6.2499999999992895E-2</v>
      </c>
      <c r="O21" s="1"/>
      <c r="P21" s="46" t="s">
        <v>17</v>
      </c>
      <c r="Q21" s="1">
        <f t="shared" si="24"/>
        <v>0.28999999999999204</v>
      </c>
      <c r="R21" s="32">
        <f t="shared" si="25"/>
        <v>8.4099999999995387E-2</v>
      </c>
      <c r="S21" s="1"/>
      <c r="T21" s="46" t="s">
        <v>17</v>
      </c>
      <c r="U21" s="1">
        <f t="shared" si="26"/>
        <v>3.0000000000001137E-2</v>
      </c>
      <c r="V21" s="32">
        <f t="shared" si="27"/>
        <v>9.0000000000006817E-4</v>
      </c>
      <c r="W21" s="24"/>
      <c r="X21" s="46" t="s">
        <v>17</v>
      </c>
      <c r="Y21" s="1">
        <f t="shared" si="28"/>
        <v>0.29999999999999716</v>
      </c>
      <c r="Z21" s="32">
        <f t="shared" si="29"/>
        <v>8.999999999999829E-2</v>
      </c>
      <c r="AA21" s="1"/>
      <c r="AB21" s="46" t="s">
        <v>17</v>
      </c>
      <c r="AC21" s="1">
        <f t="shared" si="30"/>
        <v>6.9999999999993179E-2</v>
      </c>
      <c r="AD21" s="32">
        <f t="shared" si="31"/>
        <v>4.8999999999990449E-3</v>
      </c>
      <c r="AE21" s="24"/>
      <c r="AF21" s="46" t="s">
        <v>17</v>
      </c>
      <c r="AG21" s="1">
        <f t="shared" si="32"/>
        <v>4.3333333333333002E-2</v>
      </c>
      <c r="AH21" s="32">
        <f t="shared" si="33"/>
        <v>1.8777777777777491E-3</v>
      </c>
      <c r="AI21" s="1"/>
      <c r="AJ21" s="46" t="s">
        <v>17</v>
      </c>
      <c r="AK21" s="1">
        <f t="shared" si="34"/>
        <v>0.11000000000001364</v>
      </c>
      <c r="AL21" s="32">
        <f t="shared" si="35"/>
        <v>1.2100000000003001E-2</v>
      </c>
      <c r="AM21" s="24"/>
      <c r="AN21" s="46" t="s">
        <v>17</v>
      </c>
      <c r="AO21" s="1">
        <f t="shared" si="36"/>
        <v>0.28999999999999915</v>
      </c>
      <c r="AP21" s="32">
        <f t="shared" si="37"/>
        <v>8.4099999999999508E-2</v>
      </c>
      <c r="AQ21" s="1"/>
      <c r="AR21" s="46" t="s">
        <v>17</v>
      </c>
      <c r="AS21" s="1">
        <f t="shared" si="38"/>
        <v>0.18000000000000682</v>
      </c>
      <c r="AT21" s="32">
        <f t="shared" si="39"/>
        <v>3.2400000000002455E-2</v>
      </c>
      <c r="AU21" s="24"/>
      <c r="AV21" s="46" t="s">
        <v>17</v>
      </c>
      <c r="AW21" s="1">
        <f t="shared" si="40"/>
        <v>5.9999999999998721E-2</v>
      </c>
      <c r="AX21" s="32">
        <f t="shared" si="41"/>
        <v>3.5999999999998464E-3</v>
      </c>
      <c r="AY21" s="1"/>
      <c r="AZ21" s="46" t="s">
        <v>17</v>
      </c>
      <c r="BA21" s="1">
        <f t="shared" si="42"/>
        <v>0.15999999999999659</v>
      </c>
      <c r="BB21" s="32">
        <f t="shared" si="43"/>
        <v>2.5599999999998908E-2</v>
      </c>
      <c r="BC21" s="24"/>
      <c r="BD21" s="46" t="s">
        <v>17</v>
      </c>
      <c r="BE21" s="1">
        <f t="shared" si="44"/>
        <v>7.0000000000000284E-2</v>
      </c>
      <c r="BF21" s="32">
        <f t="shared" si="45"/>
        <v>4.9000000000000397E-3</v>
      </c>
      <c r="BG21" s="1"/>
      <c r="BH21" s="46" t="s">
        <v>17</v>
      </c>
      <c r="BI21" s="1">
        <f t="shared" si="46"/>
        <v>9.9999999999994316E-2</v>
      </c>
      <c r="BJ21" s="32">
        <f t="shared" si="47"/>
        <v>9.999999999998864E-3</v>
      </c>
      <c r="BK21" s="24"/>
      <c r="BL21" s="46" t="s">
        <v>17</v>
      </c>
      <c r="BM21" s="1">
        <f t="shared" si="48"/>
        <v>1.9999999999999574E-2</v>
      </c>
      <c r="BN21" s="32">
        <f t="shared" si="49"/>
        <v>3.9999999999998294E-4</v>
      </c>
      <c r="BO21" s="24"/>
      <c r="BP21" s="46" t="s">
        <v>17</v>
      </c>
      <c r="BQ21" s="1">
        <f t="shared" si="50"/>
        <v>2.0000000000010232E-2</v>
      </c>
      <c r="BR21" s="32">
        <f t="shared" si="51"/>
        <v>4.0000000000040925E-4</v>
      </c>
      <c r="BS21" s="24"/>
      <c r="BT21" s="46" t="s">
        <v>17</v>
      </c>
      <c r="BU21" s="1">
        <f t="shared" si="52"/>
        <v>4.9999999999998934E-2</v>
      </c>
      <c r="BV21" s="32">
        <f t="shared" si="53"/>
        <v>2.4999999999998934E-3</v>
      </c>
      <c r="BW21" s="24"/>
      <c r="BX21" s="24"/>
    </row>
    <row r="22" spans="1:78" ht="12.75" x14ac:dyDescent="0.2">
      <c r="D22" s="46" t="s">
        <v>17</v>
      </c>
      <c r="E22" s="1">
        <f t="shared" si="18"/>
        <v>0</v>
      </c>
      <c r="F22" s="32">
        <f t="shared" si="19"/>
        <v>0</v>
      </c>
      <c r="G22" s="1"/>
      <c r="H22" s="46" t="s">
        <v>17</v>
      </c>
      <c r="I22" s="1">
        <f t="shared" si="20"/>
        <v>4.9999999999997158E-2</v>
      </c>
      <c r="J22" s="32">
        <f t="shared" si="21"/>
        <v>2.499999999999716E-3</v>
      </c>
      <c r="K22" s="1"/>
      <c r="L22" s="46" t="s">
        <v>17</v>
      </c>
      <c r="M22" s="1">
        <f t="shared" si="22"/>
        <v>1.9999999999996021E-2</v>
      </c>
      <c r="N22" s="32">
        <f t="shared" si="23"/>
        <v>3.9999999999984086E-4</v>
      </c>
      <c r="O22" s="1"/>
      <c r="P22" s="46" t="s">
        <v>17</v>
      </c>
      <c r="Q22" s="1">
        <f t="shared" si="24"/>
        <v>6.9999999999993179E-2</v>
      </c>
      <c r="R22" s="32">
        <f t="shared" si="25"/>
        <v>4.8999999999990449E-3</v>
      </c>
      <c r="S22" s="1"/>
      <c r="T22" s="46" t="s">
        <v>17</v>
      </c>
      <c r="U22" s="1">
        <f t="shared" si="26"/>
        <v>0.15999999999999659</v>
      </c>
      <c r="V22" s="32">
        <f t="shared" si="27"/>
        <v>2.5599999999998908E-2</v>
      </c>
      <c r="W22" s="24"/>
      <c r="X22" s="46" t="s">
        <v>17</v>
      </c>
      <c r="Y22" s="1">
        <f t="shared" si="28"/>
        <v>0.14000000000000057</v>
      </c>
      <c r="Z22" s="32">
        <f t="shared" si="29"/>
        <v>1.9600000000000159E-2</v>
      </c>
      <c r="AA22" s="1"/>
      <c r="AB22" s="46" t="s">
        <v>17</v>
      </c>
      <c r="AC22" s="1">
        <f t="shared" si="30"/>
        <v>4.9999999999982947E-2</v>
      </c>
      <c r="AD22" s="32">
        <f t="shared" si="31"/>
        <v>2.4999999999982948E-3</v>
      </c>
      <c r="AE22" s="24"/>
      <c r="AF22" s="46" t="s">
        <v>17</v>
      </c>
      <c r="AG22" s="1">
        <f t="shared" si="32"/>
        <v>8.9999999999999858E-2</v>
      </c>
      <c r="AH22" s="32">
        <f t="shared" si="33"/>
        <v>8.0999999999999753E-3</v>
      </c>
      <c r="AI22" s="1"/>
      <c r="AJ22" s="46" t="s">
        <v>17</v>
      </c>
      <c r="AK22" s="1">
        <f t="shared" si="34"/>
        <v>1.999999999998181E-2</v>
      </c>
      <c r="AL22" s="32">
        <f t="shared" si="35"/>
        <v>3.9999999999927241E-4</v>
      </c>
      <c r="AM22" s="24"/>
      <c r="AN22" s="46" t="s">
        <v>17</v>
      </c>
      <c r="AO22" s="1">
        <f t="shared" si="36"/>
        <v>7.9999999999998295E-2</v>
      </c>
      <c r="AP22" s="32">
        <f t="shared" si="37"/>
        <v>6.3999999999997271E-3</v>
      </c>
      <c r="AQ22" s="1"/>
      <c r="AR22" s="46" t="s">
        <v>17</v>
      </c>
      <c r="AS22" s="1">
        <f t="shared" si="38"/>
        <v>3.0000000000001137E-2</v>
      </c>
      <c r="AT22" s="32">
        <f t="shared" si="39"/>
        <v>9.0000000000006817E-4</v>
      </c>
      <c r="AU22" s="24"/>
      <c r="AV22" s="46" t="s">
        <v>17</v>
      </c>
      <c r="AW22" s="1">
        <f t="shared" si="40"/>
        <v>3.9999999999999147E-2</v>
      </c>
      <c r="AX22" s="32">
        <f t="shared" si="41"/>
        <v>1.5999999999999318E-3</v>
      </c>
      <c r="AY22" s="1"/>
      <c r="AZ22" s="46" t="s">
        <v>17</v>
      </c>
      <c r="BA22" s="1">
        <f t="shared" si="42"/>
        <v>6.0000000000002274E-2</v>
      </c>
      <c r="BB22" s="32">
        <f t="shared" si="43"/>
        <v>3.6000000000002727E-3</v>
      </c>
      <c r="BC22" s="24"/>
      <c r="BD22" s="46" t="s">
        <v>17</v>
      </c>
      <c r="BE22" s="1">
        <f t="shared" si="44"/>
        <v>4.0000000000000924E-2</v>
      </c>
      <c r="BF22" s="32">
        <f t="shared" si="45"/>
        <v>1.6000000000000738E-3</v>
      </c>
      <c r="BG22" s="1"/>
      <c r="BH22" s="46" t="s">
        <v>17</v>
      </c>
      <c r="BI22" s="1">
        <f t="shared" si="46"/>
        <v>8.9999999999974989E-2</v>
      </c>
      <c r="BJ22" s="32">
        <f t="shared" si="47"/>
        <v>8.099999999995498E-3</v>
      </c>
      <c r="BK22" s="24"/>
      <c r="BL22" s="46" t="s">
        <v>17</v>
      </c>
      <c r="BM22" s="1">
        <f t="shared" si="48"/>
        <v>1.9999999999999574E-2</v>
      </c>
      <c r="BN22" s="32">
        <f t="shared" si="49"/>
        <v>3.9999999999998294E-4</v>
      </c>
      <c r="BO22" s="24"/>
      <c r="BP22" s="46" t="s">
        <v>17</v>
      </c>
      <c r="BQ22" s="1">
        <f t="shared" si="50"/>
        <v>1.0000000000019327E-2</v>
      </c>
      <c r="BR22" s="32">
        <f t="shared" si="51"/>
        <v>1.0000000000038654E-4</v>
      </c>
      <c r="BS22" s="24"/>
      <c r="BT22" s="46" t="s">
        <v>17</v>
      </c>
      <c r="BU22" s="1">
        <f t="shared" si="52"/>
        <v>1.9999999999999574E-2</v>
      </c>
      <c r="BV22" s="32">
        <f t="shared" si="53"/>
        <v>3.9999999999998294E-4</v>
      </c>
      <c r="BW22" s="24"/>
      <c r="BX22" s="24"/>
    </row>
    <row r="23" spans="1:78" ht="12.75" x14ac:dyDescent="0.2">
      <c r="D23" s="46" t="s">
        <v>19</v>
      </c>
      <c r="E23" s="1">
        <f t="shared" si="18"/>
        <v>0</v>
      </c>
      <c r="F23" s="32">
        <f t="shared" si="19"/>
        <v>0</v>
      </c>
      <c r="G23" s="1"/>
      <c r="H23" s="46" t="s">
        <v>19</v>
      </c>
      <c r="I23" s="1">
        <f t="shared" si="20"/>
        <v>1.0000000000005116E-2</v>
      </c>
      <c r="J23" s="32">
        <f t="shared" si="21"/>
        <v>1.0000000000010231E-4</v>
      </c>
      <c r="K23" s="1"/>
      <c r="L23" s="46" t="s">
        <v>19</v>
      </c>
      <c r="M23" s="1">
        <f t="shared" si="22"/>
        <v>6.9999999999993179E-2</v>
      </c>
      <c r="N23" s="32">
        <f t="shared" si="23"/>
        <v>4.8999999999990449E-3</v>
      </c>
      <c r="O23" s="1"/>
      <c r="P23" s="46" t="s">
        <v>19</v>
      </c>
      <c r="Q23" s="1">
        <f t="shared" si="24"/>
        <v>1.999999999998181E-2</v>
      </c>
      <c r="R23" s="32">
        <f t="shared" si="25"/>
        <v>3.9999999999927241E-4</v>
      </c>
      <c r="S23" s="1"/>
      <c r="T23" s="46" t="s">
        <v>19</v>
      </c>
      <c r="U23" s="1">
        <f t="shared" si="26"/>
        <v>9.9999999999980105E-3</v>
      </c>
      <c r="V23" s="32">
        <f t="shared" si="27"/>
        <v>9.9999999999960215E-5</v>
      </c>
      <c r="W23" s="24"/>
      <c r="X23" s="46" t="s">
        <v>19</v>
      </c>
      <c r="Y23" s="1">
        <f t="shared" si="28"/>
        <v>0.1600000000000108</v>
      </c>
      <c r="Z23" s="32">
        <f t="shared" si="29"/>
        <v>2.5600000000003457E-2</v>
      </c>
      <c r="AA23" s="1"/>
      <c r="AB23" s="46" t="s">
        <v>19</v>
      </c>
      <c r="AC23" s="1">
        <f t="shared" si="30"/>
        <v>9.9999999999909051E-3</v>
      </c>
      <c r="AD23" s="32">
        <f t="shared" si="31"/>
        <v>9.9999999999818103E-5</v>
      </c>
      <c r="AE23" s="24"/>
      <c r="AF23" s="46" t="s">
        <v>19</v>
      </c>
      <c r="AG23" s="1">
        <f t="shared" si="32"/>
        <v>0.12999999999999901</v>
      </c>
      <c r="AH23" s="32">
        <f t="shared" si="33"/>
        <v>1.6899999999999742E-2</v>
      </c>
      <c r="AI23" s="1"/>
      <c r="AJ23" s="46" t="s">
        <v>19</v>
      </c>
      <c r="AK23" s="1">
        <f t="shared" si="34"/>
        <v>9.9999999999909051E-3</v>
      </c>
      <c r="AL23" s="32">
        <f t="shared" si="35"/>
        <v>9.9999999999818103E-5</v>
      </c>
      <c r="AM23" s="24"/>
      <c r="AN23" s="46" t="s">
        <v>19</v>
      </c>
      <c r="AO23" s="1">
        <f t="shared" si="36"/>
        <v>7.9999999999998295E-2</v>
      </c>
      <c r="AP23" s="32">
        <f t="shared" si="37"/>
        <v>6.3999999999997271E-3</v>
      </c>
      <c r="AQ23" s="1"/>
      <c r="AR23" s="46" t="s">
        <v>19</v>
      </c>
      <c r="AS23" s="1">
        <f t="shared" si="38"/>
        <v>9.9999999999909051E-3</v>
      </c>
      <c r="AT23" s="32">
        <f t="shared" si="39"/>
        <v>9.9999999999818103E-5</v>
      </c>
      <c r="AU23" s="24"/>
      <c r="AV23" s="46" t="s">
        <v>19</v>
      </c>
      <c r="AW23" s="1">
        <f t="shared" si="40"/>
        <v>9.9999999999997868E-3</v>
      </c>
      <c r="AX23" s="32">
        <f t="shared" si="41"/>
        <v>9.9999999999995736E-5</v>
      </c>
      <c r="AY23" s="1"/>
      <c r="AZ23" s="46" t="s">
        <v>19</v>
      </c>
      <c r="BA23" s="1">
        <f t="shared" si="42"/>
        <v>0</v>
      </c>
      <c r="BB23" s="32">
        <f t="shared" si="43"/>
        <v>0</v>
      </c>
      <c r="BC23" s="24"/>
      <c r="BD23" s="46" t="s">
        <v>19</v>
      </c>
      <c r="BE23" s="1">
        <f t="shared" si="44"/>
        <v>0</v>
      </c>
      <c r="BF23" s="32">
        <f t="shared" si="45"/>
        <v>0</v>
      </c>
      <c r="BG23" s="1"/>
      <c r="BH23" s="46" t="s">
        <v>19</v>
      </c>
      <c r="BI23" s="1">
        <f t="shared" si="46"/>
        <v>2.0000000000010232E-2</v>
      </c>
      <c r="BJ23" s="32">
        <f t="shared" si="47"/>
        <v>4.0000000000040925E-4</v>
      </c>
      <c r="BK23" s="24"/>
      <c r="BL23" s="46" t="s">
        <v>19</v>
      </c>
      <c r="BM23" s="1">
        <f t="shared" si="48"/>
        <v>5.0000000000000711E-2</v>
      </c>
      <c r="BN23" s="32">
        <f t="shared" si="49"/>
        <v>2.5000000000000712E-3</v>
      </c>
      <c r="BO23" s="24"/>
      <c r="BP23" s="46" t="s">
        <v>19</v>
      </c>
      <c r="BQ23" s="1">
        <f t="shared" si="50"/>
        <v>9.9999999999909051E-3</v>
      </c>
      <c r="BR23" s="32">
        <f t="shared" si="51"/>
        <v>9.9999999999818103E-5</v>
      </c>
      <c r="BS23" s="24"/>
      <c r="BT23" s="46" t="s">
        <v>19</v>
      </c>
      <c r="BU23" s="1">
        <f t="shared" si="52"/>
        <v>0</v>
      </c>
      <c r="BV23" s="32">
        <f t="shared" si="53"/>
        <v>0</v>
      </c>
      <c r="BW23" s="24"/>
      <c r="BX23" s="24"/>
    </row>
    <row r="24" spans="1:78" ht="12.75" x14ac:dyDescent="0.2">
      <c r="D24" s="46" t="s">
        <v>17</v>
      </c>
      <c r="E24" s="1">
        <f t="shared" si="18"/>
        <v>3.9999999999992042E-2</v>
      </c>
      <c r="F24" s="32">
        <f t="shared" si="19"/>
        <v>1.5999999999993634E-3</v>
      </c>
      <c r="G24" s="1"/>
      <c r="H24" s="46" t="s">
        <v>17</v>
      </c>
      <c r="I24" s="1">
        <f t="shared" si="20"/>
        <v>2.0000000000003126E-2</v>
      </c>
      <c r="J24" s="32">
        <f t="shared" si="21"/>
        <v>4.0000000000012508E-4</v>
      </c>
      <c r="K24" s="1"/>
      <c r="L24" s="46" t="s">
        <v>17</v>
      </c>
      <c r="M24" s="1">
        <f t="shared" si="22"/>
        <v>3.0000000000001137E-2</v>
      </c>
      <c r="N24" s="32">
        <f t="shared" si="23"/>
        <v>9.0000000000006817E-4</v>
      </c>
      <c r="O24" s="1"/>
      <c r="P24" s="46" t="s">
        <v>17</v>
      </c>
      <c r="Q24" s="1">
        <f t="shared" si="24"/>
        <v>4.9999999999982947E-2</v>
      </c>
      <c r="R24" s="32">
        <f t="shared" si="25"/>
        <v>2.4999999999982948E-3</v>
      </c>
      <c r="S24" s="1"/>
      <c r="T24" s="46" t="s">
        <v>17</v>
      </c>
      <c r="U24" s="1">
        <f t="shared" si="26"/>
        <v>0</v>
      </c>
      <c r="V24" s="32">
        <f t="shared" si="27"/>
        <v>0</v>
      </c>
      <c r="W24" s="24"/>
      <c r="X24" s="46" t="s">
        <v>17</v>
      </c>
      <c r="Y24" s="1">
        <f t="shared" si="28"/>
        <v>6.9999999999993179E-2</v>
      </c>
      <c r="Z24" s="32">
        <f t="shared" si="29"/>
        <v>4.8999999999990449E-3</v>
      </c>
      <c r="AA24" s="1"/>
      <c r="AB24" s="46" t="s">
        <v>17</v>
      </c>
      <c r="AC24" s="1">
        <f t="shared" si="30"/>
        <v>3.0000000000001137E-2</v>
      </c>
      <c r="AD24" s="32">
        <f t="shared" si="31"/>
        <v>9.0000000000006817E-4</v>
      </c>
      <c r="AE24" s="24"/>
      <c r="AF24" s="46" t="s">
        <v>17</v>
      </c>
      <c r="AG24" s="1">
        <f t="shared" si="32"/>
        <v>0.16000000000000014</v>
      </c>
      <c r="AH24" s="32">
        <f t="shared" si="33"/>
        <v>2.5600000000000046E-2</v>
      </c>
      <c r="AI24" s="1"/>
      <c r="AJ24" s="46" t="s">
        <v>17</v>
      </c>
      <c r="AK24" s="1">
        <f t="shared" si="34"/>
        <v>5.0000000000011369E-2</v>
      </c>
      <c r="AL24" s="32">
        <f t="shared" si="35"/>
        <v>2.5000000000011367E-3</v>
      </c>
      <c r="AM24" s="24"/>
      <c r="AN24" s="46" t="s">
        <v>17</v>
      </c>
      <c r="AO24" s="1">
        <f t="shared" si="36"/>
        <v>8.0000000000001847E-2</v>
      </c>
      <c r="AP24" s="32">
        <f t="shared" si="37"/>
        <v>6.4000000000002952E-3</v>
      </c>
      <c r="AQ24" s="1"/>
      <c r="AR24" s="46" t="s">
        <v>17</v>
      </c>
      <c r="AS24" s="1">
        <f t="shared" si="38"/>
        <v>2.0000000000010232E-2</v>
      </c>
      <c r="AT24" s="32">
        <f t="shared" si="39"/>
        <v>4.0000000000040925E-4</v>
      </c>
      <c r="AU24" s="24"/>
      <c r="AV24" s="46" t="s">
        <v>17</v>
      </c>
      <c r="AW24" s="1">
        <f t="shared" si="40"/>
        <v>6.0000000000000497E-2</v>
      </c>
      <c r="AX24" s="32">
        <f t="shared" si="41"/>
        <v>3.6000000000000597E-3</v>
      </c>
      <c r="AY24" s="1"/>
      <c r="AZ24" s="46" t="s">
        <v>17</v>
      </c>
      <c r="BA24" s="1">
        <f t="shared" si="42"/>
        <v>0.12000000000000455</v>
      </c>
      <c r="BB24" s="32">
        <f t="shared" si="43"/>
        <v>1.4400000000001091E-2</v>
      </c>
      <c r="BC24" s="24"/>
      <c r="BD24" s="46" t="s">
        <v>17</v>
      </c>
      <c r="BE24" s="1">
        <f t="shared" si="44"/>
        <v>1.9999999999999574E-2</v>
      </c>
      <c r="BF24" s="32">
        <f t="shared" si="45"/>
        <v>3.9999999999998294E-4</v>
      </c>
      <c r="BG24" s="1"/>
      <c r="BH24" s="46" t="s">
        <v>17</v>
      </c>
      <c r="BI24" s="1">
        <f t="shared" si="46"/>
        <v>8.0000000000012506E-2</v>
      </c>
      <c r="BJ24" s="32">
        <f t="shared" si="47"/>
        <v>6.4000000000020013E-3</v>
      </c>
      <c r="BK24" s="24"/>
      <c r="BL24" s="46" t="s">
        <v>17</v>
      </c>
      <c r="BM24" s="1">
        <f t="shared" si="48"/>
        <v>7.9999999999998295E-2</v>
      </c>
      <c r="BN24" s="32">
        <f t="shared" si="49"/>
        <v>6.3999999999997271E-3</v>
      </c>
      <c r="BO24" s="24"/>
      <c r="BP24" s="46" t="s">
        <v>17</v>
      </c>
      <c r="BQ24" s="1">
        <f t="shared" si="50"/>
        <v>0</v>
      </c>
      <c r="BR24" s="32">
        <f t="shared" si="51"/>
        <v>0</v>
      </c>
      <c r="BS24" s="24"/>
      <c r="BT24" s="46" t="s">
        <v>17</v>
      </c>
      <c r="BU24" s="1">
        <f t="shared" si="52"/>
        <v>7.0000000000000284E-2</v>
      </c>
      <c r="BV24" s="32">
        <f t="shared" si="53"/>
        <v>4.9000000000000397E-3</v>
      </c>
      <c r="BW24" s="24"/>
      <c r="BX24" s="24"/>
    </row>
    <row r="25" spans="1:78" ht="12.75" x14ac:dyDescent="0.2">
      <c r="D25" s="46" t="s">
        <v>19</v>
      </c>
      <c r="E25" s="1">
        <f t="shared" si="18"/>
        <v>3.0000000000001137E-2</v>
      </c>
      <c r="F25" s="32">
        <f t="shared" si="19"/>
        <v>9.0000000000006817E-4</v>
      </c>
      <c r="G25" s="1"/>
      <c r="H25" s="46" t="s">
        <v>19</v>
      </c>
      <c r="I25" s="1">
        <f t="shared" si="20"/>
        <v>0</v>
      </c>
      <c r="J25" s="32">
        <f t="shared" si="21"/>
        <v>0</v>
      </c>
      <c r="K25" s="1"/>
      <c r="L25" s="46" t="s">
        <v>19</v>
      </c>
      <c r="M25" s="1">
        <f t="shared" si="22"/>
        <v>9.9999999999909051E-3</v>
      </c>
      <c r="N25" s="32">
        <f t="shared" si="23"/>
        <v>9.9999999999818103E-5</v>
      </c>
      <c r="O25" s="1"/>
      <c r="P25" s="46" t="s">
        <v>19</v>
      </c>
      <c r="Q25" s="1">
        <f t="shared" si="24"/>
        <v>2.0000000000010232E-2</v>
      </c>
      <c r="R25" s="32">
        <f t="shared" si="25"/>
        <v>4.0000000000040925E-4</v>
      </c>
      <c r="S25" s="1"/>
      <c r="T25" s="46" t="s">
        <v>19</v>
      </c>
      <c r="U25" s="1">
        <f t="shared" si="26"/>
        <v>1.0000000000005116E-2</v>
      </c>
      <c r="V25" s="32">
        <f t="shared" si="27"/>
        <v>1.0000000000010231E-4</v>
      </c>
      <c r="W25" s="24"/>
      <c r="X25" s="46" t="s">
        <v>19</v>
      </c>
      <c r="Y25" s="1">
        <f t="shared" si="28"/>
        <v>0</v>
      </c>
      <c r="Z25" s="32">
        <f t="shared" si="29"/>
        <v>0</v>
      </c>
      <c r="AA25" s="1"/>
      <c r="AB25" s="46" t="s">
        <v>19</v>
      </c>
      <c r="AC25" s="1">
        <f t="shared" si="30"/>
        <v>0</v>
      </c>
      <c r="AD25" s="32">
        <f t="shared" si="31"/>
        <v>0</v>
      </c>
      <c r="AE25" s="24"/>
      <c r="AF25" s="46" t="s">
        <v>19</v>
      </c>
      <c r="AG25" s="1">
        <f t="shared" si="32"/>
        <v>9.9999999999980105E-3</v>
      </c>
      <c r="AH25" s="32">
        <f t="shared" si="33"/>
        <v>9.9999999999960215E-5</v>
      </c>
      <c r="AI25" s="1"/>
      <c r="AJ25" s="46" t="s">
        <v>19</v>
      </c>
      <c r="AK25" s="1">
        <f t="shared" si="34"/>
        <v>3.9999999999992042E-2</v>
      </c>
      <c r="AL25" s="32">
        <f t="shared" si="35"/>
        <v>1.5999999999993634E-3</v>
      </c>
      <c r="AM25" s="24"/>
      <c r="AN25" s="46" t="s">
        <v>19</v>
      </c>
      <c r="AO25" s="1">
        <f t="shared" si="36"/>
        <v>4.9999999999997158E-2</v>
      </c>
      <c r="AP25" s="32">
        <f t="shared" si="37"/>
        <v>2.499999999999716E-3</v>
      </c>
      <c r="AQ25" s="1"/>
      <c r="AR25" s="46" t="s">
        <v>19</v>
      </c>
      <c r="AS25" s="1">
        <f t="shared" si="38"/>
        <v>3.0000000000001137E-2</v>
      </c>
      <c r="AT25" s="32">
        <f t="shared" si="39"/>
        <v>9.0000000000006817E-4</v>
      </c>
      <c r="AU25" s="24"/>
      <c r="AV25" s="46" t="s">
        <v>19</v>
      </c>
      <c r="AW25" s="1">
        <f t="shared" si="40"/>
        <v>0</v>
      </c>
      <c r="AX25" s="32">
        <f t="shared" si="41"/>
        <v>0</v>
      </c>
      <c r="AY25" s="1"/>
      <c r="AZ25" s="46" t="s">
        <v>19</v>
      </c>
      <c r="BA25" s="1">
        <f t="shared" si="42"/>
        <v>1.9999999999996021E-2</v>
      </c>
      <c r="BB25" s="32">
        <f t="shared" si="43"/>
        <v>3.9999999999984086E-4</v>
      </c>
      <c r="BC25" s="24"/>
      <c r="BD25" s="46" t="s">
        <v>19</v>
      </c>
      <c r="BE25" s="1">
        <f t="shared" si="44"/>
        <v>8.0000000000000071E-2</v>
      </c>
      <c r="BF25" s="32">
        <f t="shared" si="45"/>
        <v>6.4000000000000116E-3</v>
      </c>
      <c r="BG25" s="1"/>
      <c r="BH25" s="46" t="s">
        <v>19</v>
      </c>
      <c r="BI25" s="1">
        <f t="shared" si="46"/>
        <v>2.0000000000010232E-2</v>
      </c>
      <c r="BJ25" s="32">
        <f t="shared" si="47"/>
        <v>4.0000000000040925E-4</v>
      </c>
      <c r="BK25" s="24"/>
      <c r="BL25" s="46" t="s">
        <v>19</v>
      </c>
      <c r="BM25" s="1">
        <f t="shared" si="48"/>
        <v>0</v>
      </c>
      <c r="BN25" s="32">
        <f t="shared" si="49"/>
        <v>0</v>
      </c>
      <c r="BO25" s="24"/>
      <c r="BP25" s="46" t="s">
        <v>19</v>
      </c>
      <c r="BQ25" s="1">
        <f t="shared" si="50"/>
        <v>9.9999999999909051E-3</v>
      </c>
      <c r="BR25" s="32">
        <f t="shared" si="51"/>
        <v>9.9999999999818103E-5</v>
      </c>
      <c r="BS25" s="24"/>
      <c r="BT25" s="46" t="s">
        <v>19</v>
      </c>
      <c r="BU25" s="1">
        <f t="shared" si="52"/>
        <v>3.0000000000001137E-2</v>
      </c>
      <c r="BV25" s="32">
        <f t="shared" si="53"/>
        <v>9.0000000000006817E-4</v>
      </c>
      <c r="BW25" s="24"/>
      <c r="BX25" s="24"/>
    </row>
    <row r="26" spans="1:78" ht="12.75" x14ac:dyDescent="0.2">
      <c r="D26" s="46" t="s">
        <v>17</v>
      </c>
      <c r="E26" s="1">
        <f t="shared" si="18"/>
        <v>9.9999999999909051E-3</v>
      </c>
      <c r="F26" s="32">
        <f t="shared" si="19"/>
        <v>9.9999999999818103E-5</v>
      </c>
      <c r="G26" s="1"/>
      <c r="H26" s="46" t="s">
        <v>17</v>
      </c>
      <c r="I26" s="1">
        <f t="shared" si="20"/>
        <v>1.0000000000005116E-2</v>
      </c>
      <c r="J26" s="32">
        <f t="shared" si="21"/>
        <v>1.0000000000010231E-4</v>
      </c>
      <c r="K26" s="1"/>
      <c r="L26" s="46" t="s">
        <v>17</v>
      </c>
      <c r="M26" s="1">
        <f t="shared" si="22"/>
        <v>4.0000000000006253E-2</v>
      </c>
      <c r="N26" s="32">
        <f t="shared" si="23"/>
        <v>1.6000000000005003E-3</v>
      </c>
      <c r="O26" s="1"/>
      <c r="P26" s="46" t="s">
        <v>17</v>
      </c>
      <c r="Q26" s="1">
        <f t="shared" si="24"/>
        <v>3.9999999999992042E-2</v>
      </c>
      <c r="R26" s="32">
        <f t="shared" si="25"/>
        <v>1.5999999999993634E-3</v>
      </c>
      <c r="S26" s="1"/>
      <c r="T26" s="46" t="s">
        <v>17</v>
      </c>
      <c r="U26" s="1">
        <f t="shared" si="26"/>
        <v>1.0000000000005116E-2</v>
      </c>
      <c r="V26" s="32">
        <f t="shared" si="27"/>
        <v>1.0000000000010231E-4</v>
      </c>
      <c r="W26" s="24"/>
      <c r="X26" s="46" t="s">
        <v>17</v>
      </c>
      <c r="Y26" s="1">
        <f t="shared" si="28"/>
        <v>4.9999999999997158E-2</v>
      </c>
      <c r="Z26" s="32">
        <f t="shared" si="29"/>
        <v>2.499999999999716E-3</v>
      </c>
      <c r="AA26" s="1"/>
      <c r="AB26" s="46" t="s">
        <v>17</v>
      </c>
      <c r="AC26" s="1">
        <f t="shared" si="30"/>
        <v>2.0000000000010232E-2</v>
      </c>
      <c r="AD26" s="32">
        <f t="shared" si="31"/>
        <v>4.0000000000040925E-4</v>
      </c>
      <c r="AE26" s="24"/>
      <c r="AF26" s="46" t="s">
        <v>17</v>
      </c>
      <c r="AG26" s="1">
        <f t="shared" si="32"/>
        <v>0.10999999999999943</v>
      </c>
      <c r="AH26" s="32">
        <f t="shared" si="33"/>
        <v>1.2099999999999875E-2</v>
      </c>
      <c r="AI26" s="1"/>
      <c r="AJ26" s="46" t="s">
        <v>17</v>
      </c>
      <c r="AK26" s="1">
        <f t="shared" si="34"/>
        <v>3.9999999999992042E-2</v>
      </c>
      <c r="AL26" s="32">
        <f t="shared" si="35"/>
        <v>1.5999999999993634E-3</v>
      </c>
      <c r="AM26" s="24"/>
      <c r="AN26" s="46" t="s">
        <v>17</v>
      </c>
      <c r="AO26" s="1">
        <f t="shared" si="36"/>
        <v>5.9999999999998721E-2</v>
      </c>
      <c r="AP26" s="32">
        <f t="shared" si="37"/>
        <v>3.5999999999998464E-3</v>
      </c>
      <c r="AQ26" s="1"/>
      <c r="AR26" s="46" t="s">
        <v>17</v>
      </c>
      <c r="AS26" s="1">
        <f t="shared" si="38"/>
        <v>4.9999999999982947E-2</v>
      </c>
      <c r="AT26" s="32">
        <f t="shared" si="39"/>
        <v>2.4999999999982948E-3</v>
      </c>
      <c r="AU26" s="24"/>
      <c r="AV26" s="46" t="s">
        <v>17</v>
      </c>
      <c r="AW26" s="1">
        <f t="shared" si="40"/>
        <v>3.9999999999999147E-2</v>
      </c>
      <c r="AX26" s="32">
        <f t="shared" si="41"/>
        <v>1.5999999999999318E-3</v>
      </c>
      <c r="AY26" s="1"/>
      <c r="AZ26" s="46" t="s">
        <v>17</v>
      </c>
      <c r="BA26" s="1">
        <f t="shared" si="42"/>
        <v>4.0000000000020464E-2</v>
      </c>
      <c r="BB26" s="32">
        <f t="shared" si="43"/>
        <v>1.600000000001637E-3</v>
      </c>
      <c r="BC26" s="24"/>
      <c r="BD26" s="46" t="s">
        <v>17</v>
      </c>
      <c r="BE26" s="1">
        <f t="shared" si="44"/>
        <v>0</v>
      </c>
      <c r="BF26" s="32">
        <f t="shared" si="45"/>
        <v>0</v>
      </c>
      <c r="BG26" s="1"/>
      <c r="BH26" s="46" t="s">
        <v>17</v>
      </c>
      <c r="BI26" s="1">
        <f t="shared" si="46"/>
        <v>9.9999999999909051E-3</v>
      </c>
      <c r="BJ26" s="32">
        <f t="shared" si="47"/>
        <v>9.9999999999818103E-5</v>
      </c>
      <c r="BK26" s="24"/>
      <c r="BL26" s="46" t="s">
        <v>17</v>
      </c>
      <c r="BM26" s="1">
        <f t="shared" si="48"/>
        <v>3.9999999999999147E-2</v>
      </c>
      <c r="BN26" s="32">
        <f t="shared" si="49"/>
        <v>1.5999999999999318E-3</v>
      </c>
      <c r="BO26" s="24"/>
      <c r="BP26" s="46" t="s">
        <v>17</v>
      </c>
      <c r="BQ26" s="1">
        <f t="shared" si="50"/>
        <v>2.0000000000010232E-2</v>
      </c>
      <c r="BR26" s="32">
        <f t="shared" si="51"/>
        <v>4.0000000000040925E-4</v>
      </c>
      <c r="BS26" s="24"/>
      <c r="BT26" s="46" t="s">
        <v>17</v>
      </c>
      <c r="BU26" s="1">
        <f t="shared" si="52"/>
        <v>5.0000000000000711E-2</v>
      </c>
      <c r="BV26" s="32">
        <f t="shared" si="53"/>
        <v>2.5000000000000712E-3</v>
      </c>
      <c r="BW26" s="24"/>
      <c r="BX26" s="24"/>
    </row>
    <row r="27" spans="1:78" ht="12.75" x14ac:dyDescent="0.2">
      <c r="D27" s="46" t="s">
        <v>19</v>
      </c>
      <c r="E27" s="1">
        <f t="shared" si="18"/>
        <v>2.0000000000010232E-2</v>
      </c>
      <c r="F27" s="32">
        <f t="shared" si="19"/>
        <v>4.0000000000040925E-4</v>
      </c>
      <c r="G27" s="1"/>
      <c r="H27" s="46" t="s">
        <v>19</v>
      </c>
      <c r="I27" s="1">
        <f t="shared" si="20"/>
        <v>3.9999999999999147E-2</v>
      </c>
      <c r="J27" s="32">
        <f t="shared" si="21"/>
        <v>1.5999999999999318E-3</v>
      </c>
      <c r="K27" s="1"/>
      <c r="L27" s="46" t="s">
        <v>19</v>
      </c>
      <c r="M27" s="1">
        <f t="shared" si="22"/>
        <v>0.17000000000000171</v>
      </c>
      <c r="N27" s="32">
        <f t="shared" si="23"/>
        <v>2.8900000000000581E-2</v>
      </c>
      <c r="O27" s="1"/>
      <c r="P27" s="46" t="s">
        <v>19</v>
      </c>
      <c r="Q27" s="1">
        <f t="shared" si="24"/>
        <v>3.0000000000001137E-2</v>
      </c>
      <c r="R27" s="32">
        <f t="shared" si="25"/>
        <v>9.0000000000006817E-4</v>
      </c>
      <c r="S27" s="1"/>
      <c r="T27" s="46" t="s">
        <v>19</v>
      </c>
      <c r="U27" s="1">
        <f t="shared" si="26"/>
        <v>2.0000000000003126E-2</v>
      </c>
      <c r="V27" s="32">
        <f t="shared" si="27"/>
        <v>4.0000000000012508E-4</v>
      </c>
      <c r="W27" s="24"/>
      <c r="X27" s="46" t="s">
        <v>19</v>
      </c>
      <c r="Y27" s="1">
        <f t="shared" si="28"/>
        <v>2.0000000000010232E-2</v>
      </c>
      <c r="Z27" s="32">
        <f t="shared" si="29"/>
        <v>4.0000000000040925E-4</v>
      </c>
      <c r="AA27" s="1"/>
      <c r="AB27" s="46" t="s">
        <v>19</v>
      </c>
      <c r="AC27" s="1">
        <f t="shared" si="30"/>
        <v>6.0000000000002274E-2</v>
      </c>
      <c r="AD27" s="32">
        <f t="shared" si="31"/>
        <v>3.6000000000002727E-3</v>
      </c>
      <c r="AE27" s="24"/>
      <c r="AF27" s="46" t="s">
        <v>19</v>
      </c>
      <c r="AG27" s="1">
        <f t="shared" si="32"/>
        <v>5.0000000000000711E-2</v>
      </c>
      <c r="AH27" s="32">
        <f t="shared" si="33"/>
        <v>2.5000000000000712E-3</v>
      </c>
      <c r="AI27" s="1"/>
      <c r="AJ27" s="46" t="s">
        <v>19</v>
      </c>
      <c r="AK27" s="1">
        <f t="shared" si="34"/>
        <v>4.0000000000020464E-2</v>
      </c>
      <c r="AL27" s="32">
        <f t="shared" si="35"/>
        <v>1.600000000001637E-3</v>
      </c>
      <c r="AM27" s="24"/>
      <c r="AN27" s="46" t="s">
        <v>19</v>
      </c>
      <c r="AO27" s="1">
        <f t="shared" si="36"/>
        <v>9.9999999999980105E-3</v>
      </c>
      <c r="AP27" s="32">
        <f t="shared" si="37"/>
        <v>9.9999999999960215E-5</v>
      </c>
      <c r="AQ27" s="1"/>
      <c r="AR27" s="46" t="s">
        <v>19</v>
      </c>
      <c r="AS27" s="1">
        <f t="shared" si="38"/>
        <v>1.0000000000019327E-2</v>
      </c>
      <c r="AT27" s="32">
        <f t="shared" si="39"/>
        <v>1.0000000000038654E-4</v>
      </c>
      <c r="AU27" s="24"/>
      <c r="AV27" s="46" t="s">
        <v>19</v>
      </c>
      <c r="AW27" s="1">
        <f t="shared" si="40"/>
        <v>3.0000000000001137E-2</v>
      </c>
      <c r="AX27" s="32">
        <f t="shared" si="41"/>
        <v>9.0000000000006817E-4</v>
      </c>
      <c r="AY27" s="1"/>
      <c r="AZ27" s="46" t="s">
        <v>19</v>
      </c>
      <c r="BA27" s="1">
        <f t="shared" si="42"/>
        <v>9.9999999999909051E-3</v>
      </c>
      <c r="BB27" s="32">
        <f t="shared" si="43"/>
        <v>9.9999999999818103E-5</v>
      </c>
      <c r="BC27" s="24"/>
      <c r="BD27" s="46" t="s">
        <v>19</v>
      </c>
      <c r="BE27" s="1">
        <f t="shared" si="44"/>
        <v>4.0000000000000924E-2</v>
      </c>
      <c r="BF27" s="32">
        <f t="shared" si="45"/>
        <v>1.6000000000000738E-3</v>
      </c>
      <c r="BG27" s="1"/>
      <c r="BH27" s="46" t="s">
        <v>19</v>
      </c>
      <c r="BI27" s="1">
        <f t="shared" si="46"/>
        <v>8.0000000000012506E-2</v>
      </c>
      <c r="BJ27" s="32">
        <f t="shared" si="47"/>
        <v>6.4000000000020013E-3</v>
      </c>
      <c r="BK27" s="24"/>
      <c r="BL27" s="46" t="s">
        <v>19</v>
      </c>
      <c r="BM27" s="1">
        <f t="shared" si="48"/>
        <v>1.0000000000001563E-2</v>
      </c>
      <c r="BN27" s="32">
        <f t="shared" si="49"/>
        <v>1.0000000000003127E-4</v>
      </c>
      <c r="BO27" s="24"/>
      <c r="BP27" s="46" t="s">
        <v>19</v>
      </c>
      <c r="BQ27" s="1">
        <f t="shared" si="50"/>
        <v>3.9999999999992042E-2</v>
      </c>
      <c r="BR27" s="32">
        <f t="shared" si="51"/>
        <v>1.5999999999993634E-3</v>
      </c>
      <c r="BS27" s="24"/>
      <c r="BT27" s="46" t="s">
        <v>19</v>
      </c>
      <c r="BU27" s="1">
        <f t="shared" si="52"/>
        <v>0</v>
      </c>
      <c r="BV27" s="32">
        <f t="shared" si="53"/>
        <v>0</v>
      </c>
      <c r="BW27" s="24"/>
      <c r="BX27" s="24"/>
    </row>
    <row r="28" spans="1:78" ht="12.75" x14ac:dyDescent="0.2">
      <c r="D28" s="56" t="s">
        <v>19</v>
      </c>
      <c r="E28" s="66">
        <f t="shared" si="18"/>
        <v>4.0000000000020464E-2</v>
      </c>
      <c r="F28" s="38">
        <f t="shared" si="19"/>
        <v>1.600000000001637E-3</v>
      </c>
      <c r="G28" s="1"/>
      <c r="H28" s="56" t="s">
        <v>19</v>
      </c>
      <c r="I28" s="66">
        <f t="shared" si="20"/>
        <v>2.9999999999994031E-2</v>
      </c>
      <c r="J28" s="38">
        <f t="shared" si="21"/>
        <v>8.9999999999964186E-4</v>
      </c>
      <c r="K28" s="1"/>
      <c r="L28" s="56" t="s">
        <v>19</v>
      </c>
      <c r="M28" s="66">
        <f t="shared" si="22"/>
        <v>1.9999999999996021E-2</v>
      </c>
      <c r="N28" s="38">
        <f t="shared" si="23"/>
        <v>3.9999999999984086E-4</v>
      </c>
      <c r="O28" s="1"/>
      <c r="P28" s="56" t="s">
        <v>19</v>
      </c>
      <c r="Q28" s="66">
        <f t="shared" si="24"/>
        <v>0</v>
      </c>
      <c r="R28" s="38">
        <f t="shared" si="25"/>
        <v>0</v>
      </c>
      <c r="S28" s="1"/>
      <c r="T28" s="56" t="s">
        <v>19</v>
      </c>
      <c r="U28" s="66">
        <f t="shared" si="26"/>
        <v>3.0000000000001137E-2</v>
      </c>
      <c r="V28" s="38">
        <f t="shared" si="27"/>
        <v>9.0000000000006817E-4</v>
      </c>
      <c r="W28" s="24"/>
      <c r="X28" s="56" t="s">
        <v>19</v>
      </c>
      <c r="Y28" s="66">
        <f t="shared" si="28"/>
        <v>0</v>
      </c>
      <c r="Z28" s="38">
        <f t="shared" si="29"/>
        <v>0</v>
      </c>
      <c r="AA28" s="1"/>
      <c r="AB28" s="56" t="s">
        <v>19</v>
      </c>
      <c r="AC28" s="66">
        <f t="shared" si="30"/>
        <v>9.9999999999909051E-3</v>
      </c>
      <c r="AD28" s="38">
        <f t="shared" si="31"/>
        <v>9.9999999999818103E-5</v>
      </c>
      <c r="AE28" s="24"/>
      <c r="AF28" s="56" t="s">
        <v>19</v>
      </c>
      <c r="AG28" s="66">
        <f t="shared" si="32"/>
        <v>3.0000000000001137E-2</v>
      </c>
      <c r="AH28" s="38">
        <f t="shared" si="33"/>
        <v>9.0000000000006817E-4</v>
      </c>
      <c r="AI28" s="1"/>
      <c r="AJ28" s="56" t="s">
        <v>19</v>
      </c>
      <c r="AK28" s="66">
        <f t="shared" si="34"/>
        <v>1.999999999998181E-2</v>
      </c>
      <c r="AL28" s="38">
        <f t="shared" si="35"/>
        <v>3.9999999999927241E-4</v>
      </c>
      <c r="AM28" s="24"/>
      <c r="AN28" s="56" t="s">
        <v>19</v>
      </c>
      <c r="AO28" s="66">
        <f t="shared" si="36"/>
        <v>6.0000000000002274E-2</v>
      </c>
      <c r="AP28" s="38">
        <f t="shared" si="37"/>
        <v>3.6000000000002727E-3</v>
      </c>
      <c r="AQ28" s="1"/>
      <c r="AR28" s="56" t="s">
        <v>19</v>
      </c>
      <c r="AS28" s="66">
        <f t="shared" si="38"/>
        <v>0</v>
      </c>
      <c r="AT28" s="38">
        <f t="shared" si="39"/>
        <v>0</v>
      </c>
      <c r="AU28" s="24"/>
      <c r="AV28" s="56" t="s">
        <v>19</v>
      </c>
      <c r="AW28" s="66">
        <f t="shared" si="40"/>
        <v>9.9999999999997868E-3</v>
      </c>
      <c r="AX28" s="38">
        <f t="shared" si="41"/>
        <v>9.9999999999995736E-5</v>
      </c>
      <c r="AY28" s="1"/>
      <c r="AZ28" s="56" t="s">
        <v>19</v>
      </c>
      <c r="BA28" s="66">
        <f t="shared" si="42"/>
        <v>1.0000000000019327E-2</v>
      </c>
      <c r="BB28" s="38">
        <f t="shared" si="43"/>
        <v>1.0000000000038654E-4</v>
      </c>
      <c r="BC28" s="24"/>
      <c r="BD28" s="56" t="s">
        <v>19</v>
      </c>
      <c r="BE28" s="66">
        <f t="shared" si="44"/>
        <v>2.9999999999999361E-2</v>
      </c>
      <c r="BF28" s="38">
        <f t="shared" si="45"/>
        <v>8.9999999999996159E-4</v>
      </c>
      <c r="BG28" s="1"/>
      <c r="BH28" s="56" t="s">
        <v>19</v>
      </c>
      <c r="BI28" s="66">
        <f t="shared" si="46"/>
        <v>4.9999999999982947E-2</v>
      </c>
      <c r="BJ28" s="38">
        <f t="shared" si="47"/>
        <v>2.4999999999982948E-3</v>
      </c>
      <c r="BK28" s="24"/>
      <c r="BL28" s="56" t="s">
        <v>19</v>
      </c>
      <c r="BM28" s="66">
        <f t="shared" si="48"/>
        <v>4.0000000000000924E-2</v>
      </c>
      <c r="BN28" s="38">
        <f t="shared" si="49"/>
        <v>1.6000000000000738E-3</v>
      </c>
      <c r="BO28" s="24"/>
      <c r="BP28" s="56" t="s">
        <v>19</v>
      </c>
      <c r="BQ28" s="66">
        <f t="shared" si="50"/>
        <v>2.0000000000010232E-2</v>
      </c>
      <c r="BR28" s="38">
        <f t="shared" si="51"/>
        <v>4.0000000000040925E-4</v>
      </c>
      <c r="BS28" s="24"/>
      <c r="BT28" s="56" t="s">
        <v>19</v>
      </c>
      <c r="BU28" s="66">
        <f t="shared" si="52"/>
        <v>0.11999999999999922</v>
      </c>
      <c r="BV28" s="38">
        <f t="shared" si="53"/>
        <v>1.4399999999999812E-2</v>
      </c>
      <c r="BW28" s="24"/>
      <c r="BX28" s="24"/>
    </row>
    <row r="29" spans="1:78" ht="18" customHeight="1" x14ac:dyDescent="0.2">
      <c r="C29" s="23"/>
      <c r="D29" s="1"/>
      <c r="E29" s="39"/>
      <c r="F29" s="39"/>
      <c r="G29" s="24"/>
      <c r="H29" s="1"/>
      <c r="I29" s="39"/>
      <c r="J29" s="39"/>
      <c r="K29" s="1"/>
      <c r="L29" s="1"/>
      <c r="M29" s="39"/>
      <c r="N29" s="39"/>
      <c r="O29" s="1"/>
      <c r="P29" s="1"/>
      <c r="Q29" s="39"/>
      <c r="R29" s="39"/>
      <c r="S29" s="1"/>
      <c r="T29" s="1"/>
      <c r="U29" s="39"/>
      <c r="V29" s="39"/>
      <c r="W29" s="24"/>
      <c r="X29" s="1"/>
      <c r="Y29" s="39"/>
      <c r="Z29" s="39"/>
      <c r="AA29" s="1"/>
      <c r="AB29" s="1"/>
      <c r="AC29" s="39"/>
      <c r="AD29" s="39"/>
      <c r="AE29" s="24"/>
      <c r="AF29" s="1"/>
      <c r="AG29" s="39"/>
      <c r="AH29" s="39"/>
      <c r="AI29" s="1"/>
      <c r="AJ29" s="1"/>
      <c r="AK29" s="39"/>
      <c r="AL29" s="39"/>
      <c r="AM29" s="24"/>
      <c r="AN29" s="1"/>
      <c r="AO29" s="39"/>
      <c r="AP29" s="39"/>
      <c r="AQ29" s="1"/>
      <c r="AR29" s="1"/>
      <c r="AS29" s="39"/>
      <c r="AT29" s="39"/>
      <c r="AU29" s="24"/>
      <c r="AV29" s="1"/>
      <c r="AW29" s="39"/>
      <c r="AX29" s="39"/>
      <c r="AY29" s="1"/>
      <c r="AZ29" s="1"/>
      <c r="BA29" s="39"/>
      <c r="BB29" s="39"/>
      <c r="BC29" s="24"/>
      <c r="BD29" s="1"/>
      <c r="BE29" s="39"/>
      <c r="BF29" s="39"/>
      <c r="BG29" s="1"/>
      <c r="BH29" s="1"/>
      <c r="BI29" s="39"/>
      <c r="BJ29" s="39"/>
      <c r="BK29" s="24"/>
      <c r="BL29" s="1"/>
      <c r="BM29" s="39"/>
      <c r="BN29" s="39"/>
      <c r="BO29" s="24"/>
      <c r="BP29" s="1"/>
      <c r="BQ29" s="39"/>
      <c r="BR29" s="39"/>
      <c r="BS29" s="24"/>
      <c r="BT29" s="1"/>
      <c r="BU29" s="39"/>
      <c r="BV29" s="39"/>
      <c r="BW29" s="24"/>
      <c r="BX29" s="24"/>
    </row>
    <row r="30" spans="1:78" ht="19.5" customHeight="1" x14ac:dyDescent="0.2">
      <c r="A30" s="34"/>
      <c r="B30" s="44"/>
      <c r="C30" s="23"/>
      <c r="D30" s="40"/>
      <c r="E30" s="41" t="s">
        <v>44</v>
      </c>
      <c r="F30" s="42" t="s">
        <v>45</v>
      </c>
      <c r="G30" s="43"/>
      <c r="H30" s="40"/>
      <c r="I30" s="41" t="s">
        <v>44</v>
      </c>
      <c r="J30" s="42" t="s">
        <v>45</v>
      </c>
      <c r="K30" s="1"/>
      <c r="L30" s="40"/>
      <c r="M30" s="41" t="s">
        <v>44</v>
      </c>
      <c r="N30" s="42" t="s">
        <v>45</v>
      </c>
      <c r="O30" s="1"/>
      <c r="P30" s="40"/>
      <c r="Q30" s="41" t="s">
        <v>44</v>
      </c>
      <c r="R30" s="42" t="s">
        <v>45</v>
      </c>
      <c r="S30" s="1"/>
      <c r="T30" s="40"/>
      <c r="U30" s="41" t="s">
        <v>44</v>
      </c>
      <c r="V30" s="42" t="s">
        <v>45</v>
      </c>
      <c r="W30" s="24"/>
      <c r="X30" s="40"/>
      <c r="Y30" s="41" t="s">
        <v>44</v>
      </c>
      <c r="Z30" s="42" t="s">
        <v>45</v>
      </c>
      <c r="AA30" s="1"/>
      <c r="AB30" s="40"/>
      <c r="AC30" s="41" t="s">
        <v>44</v>
      </c>
      <c r="AD30" s="42" t="s">
        <v>45</v>
      </c>
      <c r="AE30" s="24"/>
      <c r="AF30" s="40"/>
      <c r="AG30" s="41" t="s">
        <v>44</v>
      </c>
      <c r="AH30" s="42" t="s">
        <v>45</v>
      </c>
      <c r="AI30" s="1"/>
      <c r="AJ30" s="40"/>
      <c r="AK30" s="41" t="s">
        <v>44</v>
      </c>
      <c r="AL30" s="42" t="s">
        <v>45</v>
      </c>
      <c r="AM30" s="24"/>
      <c r="AN30" s="40"/>
      <c r="AO30" s="41" t="s">
        <v>44</v>
      </c>
      <c r="AP30" s="42" t="s">
        <v>45</v>
      </c>
      <c r="AQ30" s="1"/>
      <c r="AR30" s="40"/>
      <c r="AS30" s="41" t="s">
        <v>44</v>
      </c>
      <c r="AT30" s="42" t="s">
        <v>45</v>
      </c>
      <c r="AU30" s="24"/>
      <c r="AV30" s="40"/>
      <c r="AW30" s="41" t="s">
        <v>44</v>
      </c>
      <c r="AX30" s="42" t="s">
        <v>45</v>
      </c>
      <c r="AY30" s="1"/>
      <c r="AZ30" s="40"/>
      <c r="BA30" s="41" t="s">
        <v>44</v>
      </c>
      <c r="BB30" s="42" t="s">
        <v>45</v>
      </c>
      <c r="BC30" s="24"/>
      <c r="BD30" s="40"/>
      <c r="BE30" s="41" t="s">
        <v>44</v>
      </c>
      <c r="BF30" s="42" t="s">
        <v>45</v>
      </c>
      <c r="BG30" s="1"/>
      <c r="BH30" s="40"/>
      <c r="BI30" s="41" t="s">
        <v>44</v>
      </c>
      <c r="BJ30" s="42" t="s">
        <v>45</v>
      </c>
      <c r="BK30" s="24"/>
      <c r="BL30" s="40"/>
      <c r="BM30" s="41" t="s">
        <v>44</v>
      </c>
      <c r="BN30" s="42" t="s">
        <v>45</v>
      </c>
      <c r="BO30" s="24"/>
      <c r="BP30" s="40"/>
      <c r="BQ30" s="41" t="s">
        <v>44</v>
      </c>
      <c r="BR30" s="42" t="s">
        <v>45</v>
      </c>
      <c r="BS30" s="24"/>
      <c r="BT30" s="40"/>
      <c r="BU30" s="41" t="s">
        <v>44</v>
      </c>
      <c r="BV30" s="42" t="s">
        <v>45</v>
      </c>
      <c r="BW30" s="24"/>
      <c r="BX30" s="24"/>
    </row>
    <row r="31" spans="1:78" ht="14.25" x14ac:dyDescent="0.2">
      <c r="A31" s="34"/>
      <c r="C31" s="34"/>
      <c r="D31" s="29" t="s">
        <v>87</v>
      </c>
      <c r="E31" s="44">
        <f>AVERAGE(E20:E22,E24,E26)</f>
        <v>0.10999999999999659</v>
      </c>
      <c r="F31" s="32">
        <f>AVERAGE(F23,F25,F27:F28)</f>
        <v>7.2500000000052861E-4</v>
      </c>
      <c r="G31" s="43"/>
      <c r="H31" s="29" t="s">
        <v>87</v>
      </c>
      <c r="I31" s="44">
        <f>AVERAGE(H5:I7,H9:I9,H11:I11)</f>
        <v>44.057999999999993</v>
      </c>
      <c r="J31" s="32">
        <f>AVERAGE(H8:I8,H10:I10,H12:I12,H13:I13)</f>
        <v>44.492499999999993</v>
      </c>
      <c r="K31" s="1"/>
      <c r="L31" s="29" t="s">
        <v>87</v>
      </c>
      <c r="M31" s="44">
        <f>AVERAGE(L5:M7,L9:M9,L11:M11)</f>
        <v>111.61499999999998</v>
      </c>
      <c r="N31" s="32">
        <f>AVERAGE(L8:M8,L10:M10,L12:M12,L13:M13)</f>
        <v>110.51624999999999</v>
      </c>
      <c r="O31" s="1"/>
      <c r="P31" s="29" t="s">
        <v>87</v>
      </c>
      <c r="Q31" s="44">
        <f>AVERAGE(P5:Q7,P9:Q9,P11:Q11)</f>
        <v>190.17</v>
      </c>
      <c r="R31" s="32">
        <f>AVERAGE(P8:Q8,P10:Q10,P12:Q12,P13:Q13)</f>
        <v>205.60874999999999</v>
      </c>
      <c r="S31" s="1"/>
      <c r="T31" s="29" t="s">
        <v>87</v>
      </c>
      <c r="U31" s="44">
        <f>AVERAGE(T5:U7,T9:U9,T11:U11)</f>
        <v>43.62299999999999</v>
      </c>
      <c r="V31" s="32">
        <f>AVERAGE(T8:U8,T10:U10,T12:U12,T13:U13)</f>
        <v>43.373750000000001</v>
      </c>
      <c r="W31" s="24"/>
      <c r="X31" s="29" t="s">
        <v>87</v>
      </c>
      <c r="Y31" s="44">
        <f>AVERAGE(X5:Y7,X9:Y9,X11:Y11)</f>
        <v>112.96200000000002</v>
      </c>
      <c r="Z31" s="32">
        <f>AVERAGE(X8:Y8,X10:Y10,X12:Y12,X13:Y13)</f>
        <v>112.86499999999999</v>
      </c>
      <c r="AA31" s="1"/>
      <c r="AB31" s="29" t="s">
        <v>87</v>
      </c>
      <c r="AC31" s="44">
        <f>AVERAGE(AB5:AC7,AB9:AC9,AB11:AC11)</f>
        <v>145.78100000000003</v>
      </c>
      <c r="AD31" s="32">
        <f>AVERAGE(AB8:AC8,AB10:AC10,AB12:AC12,AB13:AC13)</f>
        <v>144.89499999999998</v>
      </c>
      <c r="AE31" s="24"/>
      <c r="AF31" s="29" t="s">
        <v>87</v>
      </c>
      <c r="AG31" s="44">
        <f>AVERAGE(AF5:AG7,AF9:AG9,AF11:AG11)</f>
        <v>19.10166666666667</v>
      </c>
      <c r="AH31" s="32">
        <f>AVERAGE(AF8:AG8,AF10:AG10,AF12:AG12,AF13:AG13)</f>
        <v>19.64</v>
      </c>
      <c r="AI31" s="1"/>
      <c r="AJ31" s="29" t="s">
        <v>87</v>
      </c>
      <c r="AK31" s="44">
        <f>AVERAGE(AJ5:AK7,AJ9:AK9,AJ11:AK11)</f>
        <v>146.99499999999998</v>
      </c>
      <c r="AL31" s="32">
        <f>AVERAGE(AJ8:AK8,AJ10:AK10,AJ12:AK12,AJ13:AK13)</f>
        <v>144.74875</v>
      </c>
      <c r="AM31" s="24"/>
      <c r="AN31" s="29" t="s">
        <v>87</v>
      </c>
      <c r="AO31" s="44">
        <f>AVERAGE(AN5:AO7,AN9:AO9,AN11:AO11)</f>
        <v>18.869999999999997</v>
      </c>
      <c r="AP31" s="32">
        <f>AVERAGE(AN8:AO8,AN10:AO10,AN12:AO12,AN13:AO13)</f>
        <v>19.62</v>
      </c>
      <c r="AQ31" s="1"/>
      <c r="AR31" s="29" t="s">
        <v>87</v>
      </c>
      <c r="AS31" s="44">
        <f>AVERAGE(AR5:AS7,AR9:AS9,AR11:AS11)</f>
        <v>136.47899999999998</v>
      </c>
      <c r="AT31" s="32">
        <f>AVERAGE(AR8:AS8,AR10:AS10,AR12:AS12,AR13:AS13)</f>
        <v>134.03625</v>
      </c>
      <c r="AU31" s="24"/>
      <c r="AV31" s="29" t="s">
        <v>87</v>
      </c>
      <c r="AW31" s="44">
        <f>AVERAGE(AV5:AW7,AV9:AW9,AV11:AW11)</f>
        <v>10.384</v>
      </c>
      <c r="AX31" s="32">
        <f>AVERAGE(AV8:AW8,AV10:AW10,AV12:AW12,AV13:AW13)</f>
        <v>11.686249999999999</v>
      </c>
      <c r="AY31" s="1"/>
      <c r="AZ31" s="29" t="s">
        <v>87</v>
      </c>
      <c r="BA31" s="44">
        <f>AVERAGE(AZ5:BA7,AZ9:BA9,AZ11:BA11)</f>
        <v>136.57599999999999</v>
      </c>
      <c r="BB31" s="32">
        <f>AVERAGE(AZ8:BA8,AZ10:BA10,AZ12:BA12,AZ13:BA13)</f>
        <v>134.4325</v>
      </c>
      <c r="BC31" s="24"/>
      <c r="BD31" s="29" t="s">
        <v>87</v>
      </c>
      <c r="BE31" s="44">
        <f>AVERAGE(BD5:BE7,BD9:BE9,BD11:BE11)</f>
        <v>10.343</v>
      </c>
      <c r="BF31" s="32">
        <f>AVERAGE(BD8:BE8,BD10:BE10,BD12:BE12,BD13:BE13)</f>
        <v>12.013749999999998</v>
      </c>
      <c r="BG31" s="1"/>
      <c r="BH31" s="29" t="s">
        <v>87</v>
      </c>
      <c r="BI31" s="44">
        <f>AVERAGE(BH5:BI7,BH9:BI9,BH11:BI11)</f>
        <v>171.04900000000001</v>
      </c>
      <c r="BJ31" s="32">
        <f>AVERAGE(BH8:BI8,BH10:BI10,BH12:BI12,BH13:BI13)</f>
        <v>167.68375</v>
      </c>
      <c r="BK31" s="24"/>
      <c r="BL31" s="29" t="s">
        <v>87</v>
      </c>
      <c r="BM31" s="44">
        <f>AVERAGE(BL5:BM7,BL9:BM9,BL11:BM11)</f>
        <v>11.468999999999998</v>
      </c>
      <c r="BN31" s="32">
        <f>AVERAGE(BL8:BM8,BL10:BM10,BL12:BM12,BL13:BM13)</f>
        <v>11.1525</v>
      </c>
      <c r="BO31" s="24"/>
      <c r="BP31" s="29" t="s">
        <v>87</v>
      </c>
      <c r="BQ31" s="44">
        <f>AVERAGE(BP5:BQ7,BP9:BQ9,BP11:BQ11)</f>
        <v>171.74299999999999</v>
      </c>
      <c r="BR31" s="32">
        <f>AVERAGE(BP8:BQ8,BP10:BQ10,BP12:BQ12,BP13:BQ13)</f>
        <v>167.60249999999999</v>
      </c>
      <c r="BS31" s="24"/>
      <c r="BT31" s="29" t="s">
        <v>87</v>
      </c>
      <c r="BU31" s="44">
        <f>AVERAGE(BT5:BU7,BT9:BU9,BT11:BU11)</f>
        <v>11.746</v>
      </c>
      <c r="BV31" s="32">
        <f>AVERAGE(BT8:BU8,BT10:BU10,BT12:BU12,BT13:BU13)</f>
        <v>11.05625</v>
      </c>
      <c r="BW31" s="24"/>
      <c r="BX31" s="24"/>
    </row>
    <row r="32" spans="1:78" ht="12.75" x14ac:dyDescent="0.2">
      <c r="C32" s="23"/>
      <c r="D32" s="33" t="s">
        <v>50</v>
      </c>
      <c r="E32" s="1">
        <f>COUNT(E20:E22,E24,E26)</f>
        <v>5</v>
      </c>
      <c r="F32" s="32">
        <f>COUNT(E23,E25,E27,E28)</f>
        <v>4</v>
      </c>
      <c r="G32" s="1"/>
      <c r="H32" s="33" t="s">
        <v>50</v>
      </c>
      <c r="I32" s="1">
        <f>COUNT(I20:I22,I24,I26)</f>
        <v>5</v>
      </c>
      <c r="J32" s="32">
        <f>COUNT(I23,I25,I27,I28)</f>
        <v>4</v>
      </c>
      <c r="K32" s="1"/>
      <c r="L32" s="33" t="s">
        <v>50</v>
      </c>
      <c r="M32" s="1">
        <f>COUNT(M20:M22,M24,M26)</f>
        <v>5</v>
      </c>
      <c r="N32" s="32">
        <f>COUNT(M23,M25,M27,M28)</f>
        <v>4</v>
      </c>
      <c r="O32" s="1"/>
      <c r="P32" s="33" t="s">
        <v>50</v>
      </c>
      <c r="Q32" s="1">
        <f>COUNT(Q20:Q22,Q24,Q26)</f>
        <v>5</v>
      </c>
      <c r="R32" s="32">
        <f>COUNT(Q23,Q25,Q27,Q28)</f>
        <v>4</v>
      </c>
      <c r="S32" s="1"/>
      <c r="T32" s="33" t="s">
        <v>50</v>
      </c>
      <c r="U32" s="1">
        <f>COUNT(U20:U22,U24,U26)</f>
        <v>5</v>
      </c>
      <c r="V32" s="32">
        <f>COUNT(U23,U25,U27,U28)</f>
        <v>4</v>
      </c>
      <c r="W32" s="24"/>
      <c r="X32" s="33" t="s">
        <v>50</v>
      </c>
      <c r="Y32" s="1">
        <f>COUNT(Y20:Y22,Y24,Y26)</f>
        <v>5</v>
      </c>
      <c r="Z32" s="32">
        <f>COUNT(Y23,Y25,Y27,Y28)</f>
        <v>4</v>
      </c>
      <c r="AA32" s="1"/>
      <c r="AB32" s="33" t="s">
        <v>50</v>
      </c>
      <c r="AC32" s="1">
        <f>COUNT(AC20:AC22,AC24,AC26)</f>
        <v>5</v>
      </c>
      <c r="AD32" s="32">
        <f>COUNT(AC23,AC25,AC27,AC28)</f>
        <v>4</v>
      </c>
      <c r="AE32" s="24"/>
      <c r="AF32" s="33" t="s">
        <v>50</v>
      </c>
      <c r="AG32" s="1">
        <f>COUNT(AG20:AG22,AG24,AG26)</f>
        <v>5</v>
      </c>
      <c r="AH32" s="32">
        <f>COUNT(AG23,AG25,AG27,AG28)</f>
        <v>4</v>
      </c>
      <c r="AI32" s="1"/>
      <c r="AJ32" s="33" t="s">
        <v>50</v>
      </c>
      <c r="AK32" s="1">
        <f>COUNT(AK20:AK22,AK24,AK26)</f>
        <v>5</v>
      </c>
      <c r="AL32" s="32">
        <f>COUNT(AK23,AK25,AK27,AK28)</f>
        <v>4</v>
      </c>
      <c r="AM32" s="24"/>
      <c r="AN32" s="33" t="s">
        <v>50</v>
      </c>
      <c r="AO32" s="1">
        <f>COUNT(AO20:AO22,AO24,AO26)</f>
        <v>5</v>
      </c>
      <c r="AP32" s="32">
        <f>COUNT(AO23,AO25,AO27,AO28)</f>
        <v>4</v>
      </c>
      <c r="AQ32" s="1"/>
      <c r="AR32" s="33" t="s">
        <v>50</v>
      </c>
      <c r="AS32" s="1">
        <f>COUNT(AS20:AS22,AS24,AS26)</f>
        <v>5</v>
      </c>
      <c r="AT32" s="32">
        <f>COUNT(AS23,AS25,AS27,AS28)</f>
        <v>4</v>
      </c>
      <c r="AU32" s="24"/>
      <c r="AV32" s="33" t="s">
        <v>50</v>
      </c>
      <c r="AW32" s="1">
        <f>COUNT(AW20:AW22,AW24,AW26)</f>
        <v>5</v>
      </c>
      <c r="AX32" s="32">
        <f>COUNT(AW23,AW25,AW27,AW28)</f>
        <v>4</v>
      </c>
      <c r="AY32" s="1"/>
      <c r="AZ32" s="33" t="s">
        <v>50</v>
      </c>
      <c r="BA32" s="1">
        <f>COUNT(BA20:BA22,BA24,BA26)</f>
        <v>5</v>
      </c>
      <c r="BB32" s="32">
        <f>COUNT(BA23,BA25,BA27,BA28)</f>
        <v>4</v>
      </c>
      <c r="BC32" s="24"/>
      <c r="BD32" s="33" t="s">
        <v>50</v>
      </c>
      <c r="BE32" s="1">
        <f>COUNT(BE20:BE22,BE24,BE26)</f>
        <v>5</v>
      </c>
      <c r="BF32" s="32">
        <f>COUNT(BE23,BE25,BE27,BE28)</f>
        <v>4</v>
      </c>
      <c r="BG32" s="1"/>
      <c r="BH32" s="33" t="s">
        <v>50</v>
      </c>
      <c r="BI32" s="1">
        <f>COUNT(BI20:BI22,BI24,BI26)</f>
        <v>5</v>
      </c>
      <c r="BJ32" s="32">
        <f>COUNT(BI23,BI25,BI27,BI28)</f>
        <v>4</v>
      </c>
      <c r="BK32" s="24"/>
      <c r="BL32" s="33" t="s">
        <v>50</v>
      </c>
      <c r="BM32" s="1">
        <f>COUNT(BM20:BM22,BM24,BM26)</f>
        <v>5</v>
      </c>
      <c r="BN32" s="32">
        <f>COUNT(BM23,BM25,BM27,BM28)</f>
        <v>4</v>
      </c>
      <c r="BO32" s="24"/>
      <c r="BP32" s="33" t="s">
        <v>50</v>
      </c>
      <c r="BQ32" s="1">
        <f>COUNT(BQ20:BQ22,BQ24,BQ26)</f>
        <v>5</v>
      </c>
      <c r="BR32" s="32">
        <f>COUNT(BQ23,BQ25,BQ27,BQ28)</f>
        <v>4</v>
      </c>
      <c r="BS32" s="24"/>
      <c r="BT32" s="33" t="s">
        <v>50</v>
      </c>
      <c r="BU32" s="1">
        <f>COUNT(BU20:BU22,BU24,BU26)</f>
        <v>5</v>
      </c>
      <c r="BV32" s="32">
        <f>COUNT(BU23,BU25,BU27,BU28)</f>
        <v>4</v>
      </c>
      <c r="BW32" s="24"/>
      <c r="BX32" s="24"/>
    </row>
    <row r="33" spans="3:76" ht="12.75" x14ac:dyDescent="0.2">
      <c r="C33" s="23"/>
      <c r="D33" s="46" t="s">
        <v>54</v>
      </c>
      <c r="E33" s="1">
        <f>SUM(F20:F22,F24,F26)</f>
        <v>0.13170000000000145</v>
      </c>
      <c r="F33" s="32">
        <f>SUM(F23,F25,F27:F28)</f>
        <v>2.9000000000021144E-3</v>
      </c>
      <c r="G33" s="1"/>
      <c r="H33" s="46" t="s">
        <v>54</v>
      </c>
      <c r="I33" s="1">
        <f>SUM(J20:J22,J24,J26)</f>
        <v>1.3000000000000228E-2</v>
      </c>
      <c r="J33" s="32">
        <f>SUM(J23,J25,J27:J28)</f>
        <v>2.5999999999996759E-3</v>
      </c>
      <c r="K33" s="1"/>
      <c r="L33" s="46" t="s">
        <v>54</v>
      </c>
      <c r="M33" s="1">
        <f>SUM(N20:N22,N24,N26)</f>
        <v>8.2299999999992129E-2</v>
      </c>
      <c r="N33" s="32">
        <f>SUM(N23,N25,N27:N28)</f>
        <v>3.4299999999999282E-2</v>
      </c>
      <c r="O33" s="1"/>
      <c r="P33" s="46" t="s">
        <v>54</v>
      </c>
      <c r="Q33" s="1">
        <f>SUM(R20:R22,R24,R26)</f>
        <v>9.3999999999992159E-2</v>
      </c>
      <c r="R33" s="32">
        <f>SUM(R23,R25,R27:R28)</f>
        <v>1.6999999999997499E-3</v>
      </c>
      <c r="S33" s="1"/>
      <c r="T33" s="46" t="s">
        <v>54</v>
      </c>
      <c r="U33" s="1">
        <f>SUM(V20:V22,V24,V26)</f>
        <v>4.9099999999998645E-2</v>
      </c>
      <c r="V33" s="32">
        <f>SUM(V23,V25,V27:V28)</f>
        <v>1.5000000000002559E-3</v>
      </c>
      <c r="W33" s="24"/>
      <c r="X33" s="46" t="s">
        <v>54</v>
      </c>
      <c r="Y33" s="1">
        <f>SUM(Z20:Z22,Z24,Z26)</f>
        <v>0.12059999999999577</v>
      </c>
      <c r="Z33" s="32">
        <f>SUM(Z23,Z25,Z27:Z28)</f>
        <v>2.6000000000003867E-2</v>
      </c>
      <c r="AA33" s="1"/>
      <c r="AB33" s="46" t="s">
        <v>54</v>
      </c>
      <c r="AC33" s="1">
        <f>SUM(AD20:AD22,AD24,AD26)</f>
        <v>8.6999999999978154E-3</v>
      </c>
      <c r="AD33" s="32">
        <f>SUM(AD23,AD25,AD27:AD28)</f>
        <v>3.7999999999999089E-3</v>
      </c>
      <c r="AE33" s="24"/>
      <c r="AF33" s="46" t="s">
        <v>54</v>
      </c>
      <c r="AG33" s="1">
        <f>SUM(AH20:AH22,AH24,AH26)</f>
        <v>5.407777777777794E-2</v>
      </c>
      <c r="AH33" s="32">
        <f>SUM(AH23,AH25,AH27:AH28)</f>
        <v>2.0399999999999842E-2</v>
      </c>
      <c r="AI33" s="1"/>
      <c r="AJ33" s="46" t="s">
        <v>54</v>
      </c>
      <c r="AK33" s="1">
        <f>SUM(AL20:AL22,AL24,AL26)</f>
        <v>1.750000000000284E-2</v>
      </c>
      <c r="AL33" s="32">
        <f>SUM(AL23,AL25,AL27:AL28)</f>
        <v>3.7000000000000912E-3</v>
      </c>
      <c r="AM33" s="24"/>
      <c r="AN33" s="46" t="s">
        <v>54</v>
      </c>
      <c r="AO33" s="1">
        <f>SUM(AP20:AP22,AP24,AP26)</f>
        <v>0.12299999999999894</v>
      </c>
      <c r="AP33" s="32">
        <f>SUM(AP23,AP25,AP27:AP28)</f>
        <v>1.2599999999999676E-2</v>
      </c>
      <c r="AQ33" s="1"/>
      <c r="AR33" s="46" t="s">
        <v>54</v>
      </c>
      <c r="AS33" s="1">
        <f>SUM(AT20:AT22,AT24,AT26)</f>
        <v>5.8699999999994402E-2</v>
      </c>
      <c r="AT33" s="32">
        <f>SUM(AT23,AT25,AT27:AT28)</f>
        <v>1.1000000000002726E-3</v>
      </c>
      <c r="AU33" s="24"/>
      <c r="AV33" s="46" t="s">
        <v>54</v>
      </c>
      <c r="AW33" s="1">
        <f>SUM(AX20:AX22,AX24,AX26)</f>
        <v>1.19999999999997E-2</v>
      </c>
      <c r="AX33" s="32">
        <f>SUM(AX23,AX25,AX27:AX28)</f>
        <v>1.1000000000000597E-3</v>
      </c>
      <c r="AY33" s="1"/>
      <c r="AZ33" s="46" t="s">
        <v>54</v>
      </c>
      <c r="BA33" s="1">
        <f>SUM(BB20:BB22,BB24,BB26)</f>
        <v>5.9600000000002998E-2</v>
      </c>
      <c r="BB33" s="32">
        <f>SUM(BB23,BB25,BB27:BB28)</f>
        <v>6.0000000000004548E-4</v>
      </c>
      <c r="BC33" s="24"/>
      <c r="BD33" s="46" t="s">
        <v>54</v>
      </c>
      <c r="BE33" s="1">
        <f>SUM(BF20:BF22,BF24,BF26)</f>
        <v>8.5000000000001706E-3</v>
      </c>
      <c r="BF33" s="32">
        <f>SUM(BF23,BF25,BF27:BF28)</f>
        <v>8.9000000000000468E-3</v>
      </c>
      <c r="BG33" s="1"/>
      <c r="BH33" s="46" t="s">
        <v>54</v>
      </c>
      <c r="BI33" s="1">
        <f>SUM(BJ20:BJ22,BJ24,BJ26)</f>
        <v>2.4699999999995999E-2</v>
      </c>
      <c r="BJ33" s="32">
        <f>SUM(BJ23,BJ25,BJ27:BJ28)</f>
        <v>9.700000000001114E-3</v>
      </c>
      <c r="BK33" s="24"/>
      <c r="BL33" s="46" t="s">
        <v>54</v>
      </c>
      <c r="BM33" s="1">
        <f>SUM(BN20:BN22,BN24,BN26)</f>
        <v>8.89999999999962E-3</v>
      </c>
      <c r="BN33" s="32">
        <f>SUM(BN23,BN25,BN27:BN28)</f>
        <v>4.2000000000001758E-3</v>
      </c>
      <c r="BO33" s="24"/>
      <c r="BP33" s="46" t="s">
        <v>54</v>
      </c>
      <c r="BQ33" s="1">
        <f>SUM(BR20:BR22,BR24,BR26)</f>
        <v>2.5000000000005686E-3</v>
      </c>
      <c r="BR33" s="32">
        <f>SUM(BR23,BR25,BR27:BR28)</f>
        <v>2.199999999999409E-3</v>
      </c>
      <c r="BS33" s="24"/>
      <c r="BT33" s="46" t="s">
        <v>54</v>
      </c>
      <c r="BU33" s="1">
        <f>SUM(BV20:BV22,BV24,BV26)</f>
        <v>1.519999999999978E-2</v>
      </c>
      <c r="BV33" s="32">
        <f>SUM(BV23,BV25,BV27:BV28)</f>
        <v>1.529999999999988E-2</v>
      </c>
      <c r="BW33" s="24"/>
      <c r="BX33" s="24"/>
    </row>
    <row r="34" spans="3:76" ht="12.75" x14ac:dyDescent="0.2">
      <c r="C34" s="23"/>
      <c r="D34" s="56" t="s">
        <v>65</v>
      </c>
      <c r="E34" s="57">
        <f t="shared" ref="E34:F34" si="54">SQRT((E33/(2*E32)))</f>
        <v>0.11476062042355882</v>
      </c>
      <c r="F34" s="58">
        <f t="shared" si="54"/>
        <v>1.903943276466671E-2</v>
      </c>
      <c r="G34" s="1"/>
      <c r="H34" s="56" t="s">
        <v>65</v>
      </c>
      <c r="I34" s="57">
        <f t="shared" ref="I34:J34" si="55">SQRT((I33/(2*I32)))</f>
        <v>3.6055512754640209E-2</v>
      </c>
      <c r="J34" s="58">
        <f t="shared" si="55"/>
        <v>1.8027756377318824E-2</v>
      </c>
      <c r="K34" s="1"/>
      <c r="L34" s="56" t="s">
        <v>65</v>
      </c>
      <c r="M34" s="57">
        <f t="shared" ref="M34:N34" si="56">SQRT((M33/(2*M32)))</f>
        <v>9.0719347440329473E-2</v>
      </c>
      <c r="N34" s="58">
        <f t="shared" si="56"/>
        <v>6.5479004268543292E-2</v>
      </c>
      <c r="O34" s="1"/>
      <c r="P34" s="56" t="s">
        <v>65</v>
      </c>
      <c r="Q34" s="57">
        <f t="shared" ref="Q34:R34" si="57">SQRT((Q33/(2*Q32)))</f>
        <v>9.6953597148322537E-2</v>
      </c>
      <c r="R34" s="58">
        <f t="shared" si="57"/>
        <v>1.4577379737112178E-2</v>
      </c>
      <c r="S34" s="1"/>
      <c r="T34" s="56" t="s">
        <v>65</v>
      </c>
      <c r="U34" s="57">
        <f t="shared" ref="U34:V34" si="58">SQRT((U33/(2*U32)))</f>
        <v>7.0071392165418439E-2</v>
      </c>
      <c r="V34" s="58">
        <f t="shared" si="58"/>
        <v>1.3693063937630321E-2</v>
      </c>
      <c r="W34" s="24"/>
      <c r="X34" s="56" t="s">
        <v>65</v>
      </c>
      <c r="Y34" s="57">
        <f t="shared" ref="Y34:Z34" si="59">SQRT((Y33/(2*Y32)))</f>
        <v>0.10981803130633683</v>
      </c>
      <c r="Z34" s="58">
        <f t="shared" si="59"/>
        <v>5.7008771254961135E-2</v>
      </c>
      <c r="AA34" s="1"/>
      <c r="AB34" s="56" t="s">
        <v>65</v>
      </c>
      <c r="AC34" s="57">
        <f t="shared" ref="AC34:AD34" si="60">SQRT((AC33/(2*AC32)))</f>
        <v>2.9495762407501548E-2</v>
      </c>
      <c r="AD34" s="58">
        <f t="shared" si="60"/>
        <v>2.1794494717703106E-2</v>
      </c>
      <c r="AE34" s="24"/>
      <c r="AF34" s="56" t="s">
        <v>65</v>
      </c>
      <c r="AG34" s="57">
        <f t="shared" ref="AG34:AH34" si="61">SQRT((AG33/(2*AG32)))</f>
        <v>7.3537594315953761E-2</v>
      </c>
      <c r="AH34" s="58">
        <f t="shared" si="61"/>
        <v>5.0497524691810194E-2</v>
      </c>
      <c r="AI34" s="1"/>
      <c r="AJ34" s="56" t="s">
        <v>65</v>
      </c>
      <c r="AK34" s="57">
        <f t="shared" ref="AK34:AL34" si="62">SQRT((AK33/(2*AK32)))</f>
        <v>4.183300132670717E-2</v>
      </c>
      <c r="AL34" s="58">
        <f t="shared" si="62"/>
        <v>2.1505813167606833E-2</v>
      </c>
      <c r="AM34" s="24"/>
      <c r="AN34" s="56" t="s">
        <v>65</v>
      </c>
      <c r="AO34" s="57">
        <f t="shared" ref="AO34:AP34" si="63">SQRT((AO33/(2*AO32)))</f>
        <v>0.11090536506409369</v>
      </c>
      <c r="AP34" s="58">
        <f t="shared" si="63"/>
        <v>3.9686269665968346E-2</v>
      </c>
      <c r="AQ34" s="1"/>
      <c r="AR34" s="56" t="s">
        <v>65</v>
      </c>
      <c r="AS34" s="57">
        <f t="shared" ref="AS34:AT34" si="64">SQRT((AS33/(2*AS32)))</f>
        <v>7.6615925237508167E-2</v>
      </c>
      <c r="AT34" s="58">
        <f t="shared" si="64"/>
        <v>1.1726039399560026E-2</v>
      </c>
      <c r="AU34" s="24"/>
      <c r="AV34" s="56" t="s">
        <v>65</v>
      </c>
      <c r="AW34" s="57">
        <f t="shared" ref="AW34:AX34" si="65">SQRT((AW33/(2*AW32)))</f>
        <v>3.4641016151377116E-2</v>
      </c>
      <c r="AX34" s="58">
        <f t="shared" si="65"/>
        <v>1.1726039399558892E-2</v>
      </c>
      <c r="AY34" s="1"/>
      <c r="AZ34" s="56" t="s">
        <v>65</v>
      </c>
      <c r="BA34" s="57">
        <f t="shared" ref="BA34:BB34" si="66">SQRT((BA33/(2*BA32)))</f>
        <v>7.7201036262477069E-2</v>
      </c>
      <c r="BB34" s="58">
        <f t="shared" si="66"/>
        <v>8.6602540378447144E-3</v>
      </c>
      <c r="BC34" s="24"/>
      <c r="BD34" s="56" t="s">
        <v>65</v>
      </c>
      <c r="BE34" s="57">
        <f t="shared" ref="BE34:BF34" si="67">SQRT((BE33/(2*BE32)))</f>
        <v>2.9154759474226796E-2</v>
      </c>
      <c r="BF34" s="58">
        <f t="shared" si="67"/>
        <v>3.3354160160315921E-2</v>
      </c>
      <c r="BG34" s="1"/>
      <c r="BH34" s="56" t="s">
        <v>65</v>
      </c>
      <c r="BI34" s="57">
        <f t="shared" ref="BI34:BJ34" si="68">SQRT((BI33/(2*BI32)))</f>
        <v>4.9699094559152689E-2</v>
      </c>
      <c r="BJ34" s="58">
        <f t="shared" si="68"/>
        <v>3.4820970692962298E-2</v>
      </c>
      <c r="BK34" s="24"/>
      <c r="BL34" s="56" t="s">
        <v>65</v>
      </c>
      <c r="BM34" s="57">
        <f t="shared" ref="BM34:BN34" si="69">SQRT((BM33/(2*BM32)))</f>
        <v>2.9832867780351959E-2</v>
      </c>
      <c r="BN34" s="58">
        <f t="shared" si="69"/>
        <v>2.2912878474779678E-2</v>
      </c>
      <c r="BO34" s="24"/>
      <c r="BP34" s="56" t="s">
        <v>65</v>
      </c>
      <c r="BQ34" s="57">
        <f t="shared" ref="BQ34:BR34" si="70">SQRT((BQ33/(2*BQ32)))</f>
        <v>1.5811388300843696E-2</v>
      </c>
      <c r="BR34" s="58">
        <f t="shared" si="70"/>
        <v>1.6583123951774772E-2</v>
      </c>
      <c r="BS34" s="24"/>
      <c r="BT34" s="56" t="s">
        <v>65</v>
      </c>
      <c r="BU34" s="57">
        <f t="shared" ref="BU34:BV34" si="71">SQRT((BU33/(2*BU32)))</f>
        <v>3.8987177379235571E-2</v>
      </c>
      <c r="BV34" s="58">
        <f t="shared" si="71"/>
        <v>4.3732139211339581E-2</v>
      </c>
      <c r="BW34" s="24"/>
      <c r="BX34" s="24"/>
    </row>
    <row r="35" spans="3:76" ht="12.75" x14ac:dyDescent="0.2">
      <c r="C35" s="23"/>
      <c r="E35" s="31">
        <f>SQRT(((E33+F33)/(2*(E32+F32))))</f>
        <v>8.6474145140486791E-2</v>
      </c>
      <c r="F35" s="24"/>
      <c r="G35" s="1"/>
      <c r="I35" s="31">
        <f>SQRT(((I33+J33)/(2*(I32+J32))))</f>
        <v>2.9439202887759398E-2</v>
      </c>
      <c r="J35" s="1"/>
      <c r="K35" s="1"/>
      <c r="M35" s="31">
        <f>SQRT(((M33+N33)/(2*(M32+N32))))</f>
        <v>8.0484643117661278E-2</v>
      </c>
      <c r="N35" s="1"/>
      <c r="O35" s="1"/>
      <c r="Q35" s="31">
        <f>SQRT(((Q33+R33)/(2*(Q32+R32))))</f>
        <v>7.2915476180754765E-2</v>
      </c>
      <c r="R35" s="1"/>
      <c r="S35" s="1"/>
      <c r="U35" s="31">
        <f>SQRT(((U33+V33)/(2*(U32+V32))))</f>
        <v>5.3019912401955645E-2</v>
      </c>
      <c r="V35" s="24"/>
      <c r="W35" s="24"/>
      <c r="Y35" s="31">
        <f>SQRT(((Y33+Z33)/(2*(Y32+Z32))))</f>
        <v>9.0246575804539111E-2</v>
      </c>
      <c r="Z35" s="24"/>
      <c r="AA35" s="1"/>
      <c r="AC35" s="31">
        <f>SQRT(((AC33+AD33)/(2*(AC32+AD32))))</f>
        <v>2.6352313834734097E-2</v>
      </c>
      <c r="AD35" s="24"/>
      <c r="AE35" s="24"/>
      <c r="AG35" s="31">
        <f>SQRT(((AG33+AH33)/(2*(AG32+AH32))))</f>
        <v>6.4324601211260171E-2</v>
      </c>
      <c r="AH35" s="1"/>
      <c r="AI35" s="1"/>
      <c r="AK35" s="31">
        <f>SQRT(((AK33+AL33)/(2*(AK32+AL32))))</f>
        <v>3.4318767136625711E-2</v>
      </c>
      <c r="AL35" s="24"/>
      <c r="AM35" s="24"/>
      <c r="AO35" s="31">
        <f>SQRT(((AO33+AP33)/(2*(AO32+AP32))))</f>
        <v>8.6794777108609805E-2</v>
      </c>
      <c r="AP35" s="24"/>
      <c r="AQ35" s="1"/>
      <c r="AS35" s="31">
        <f>SQRT(((AS33+AT33)/(2*(AS32+AT32))))</f>
        <v>5.7638721552632707E-2</v>
      </c>
      <c r="AT35" s="24"/>
      <c r="AU35" s="24"/>
      <c r="AW35" s="31">
        <f>SQRT(((AW33+AX33)/(2*(AW32+AX32))))</f>
        <v>2.6977356760397492E-2</v>
      </c>
      <c r="AX35" s="1"/>
      <c r="AY35" s="1"/>
      <c r="BA35" s="31">
        <f>SQRT(((BA33+BB33)/(2*(BA32+BB32))))</f>
        <v>5.7831171909659702E-2</v>
      </c>
      <c r="BB35" s="24"/>
      <c r="BC35" s="24"/>
      <c r="BE35" s="31">
        <f>SQRT(((BE33+BF33)/(2*(BE32+BF32))))</f>
        <v>3.1091263510296244E-2</v>
      </c>
      <c r="BF35" s="1"/>
      <c r="BG35" s="1"/>
      <c r="BI35" s="31">
        <f>SQRT(((BI33+BJ33)/(2*(BI32+BJ32))))</f>
        <v>4.371625682867817E-2</v>
      </c>
      <c r="BJ35" s="24"/>
      <c r="BK35" s="24"/>
      <c r="BM35" s="31">
        <f>SQRT(((BM33+BN33)/(2*(BM32+BN32))))</f>
        <v>2.6977356760397531E-2</v>
      </c>
      <c r="BN35" s="24"/>
      <c r="BO35" s="24"/>
      <c r="BP35" s="24"/>
      <c r="BQ35" s="31">
        <f>SQRT(((BQ33+BR33)/(2*(BQ32+BR32))))</f>
        <v>1.6158932858054392E-2</v>
      </c>
      <c r="BR35" s="24"/>
      <c r="BS35" s="24"/>
      <c r="BT35" s="24"/>
      <c r="BU35" s="31">
        <f>SQRT(((BU33+BV33)/(2*(BU32+BV32))))</f>
        <v>4.1163630117427998E-2</v>
      </c>
      <c r="BV35" s="24"/>
      <c r="BW35" s="24"/>
      <c r="BX35" s="24"/>
    </row>
    <row r="36" spans="3:76" ht="12.75" x14ac:dyDescent="0.2">
      <c r="C36" s="23"/>
      <c r="D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24"/>
      <c r="U36" s="24"/>
      <c r="V36" s="24"/>
      <c r="W36" s="24"/>
      <c r="X36" s="1"/>
      <c r="Y36" s="1"/>
      <c r="Z36" s="1"/>
      <c r="AA36" s="1"/>
      <c r="AB36" s="24"/>
      <c r="AC36" s="24"/>
      <c r="AD36" s="24"/>
      <c r="AE36" s="24"/>
      <c r="AF36" s="1"/>
      <c r="AG36" s="1"/>
      <c r="AH36" s="1"/>
      <c r="AI36" s="1"/>
      <c r="AJ36" s="24"/>
      <c r="AK36" s="24"/>
      <c r="AL36" s="24"/>
      <c r="AM36" s="24"/>
      <c r="AN36" s="1"/>
      <c r="AO36" s="1"/>
      <c r="AP36" s="1"/>
      <c r="AQ36" s="1"/>
      <c r="AR36" s="24"/>
      <c r="AS36" s="24"/>
      <c r="AT36" s="24"/>
      <c r="AU36" s="24"/>
      <c r="AV36" s="1"/>
      <c r="AW36" s="1"/>
      <c r="AX36" s="1"/>
      <c r="AY36" s="1"/>
      <c r="AZ36" s="24"/>
      <c r="BA36" s="24"/>
      <c r="BB36" s="24"/>
      <c r="BC36" s="24"/>
      <c r="BD36" s="1"/>
      <c r="BE36" s="1"/>
      <c r="BF36" s="1"/>
      <c r="BG36" s="1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</row>
    <row r="37" spans="3:76" ht="12.75" x14ac:dyDescent="0.2">
      <c r="C37" s="23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24"/>
      <c r="U37" s="24"/>
      <c r="V37" s="24"/>
      <c r="W37" s="24"/>
      <c r="X37" s="1"/>
      <c r="Y37" s="1"/>
      <c r="Z37" s="1"/>
      <c r="AA37" s="1"/>
      <c r="AB37" s="24"/>
      <c r="AC37" s="24"/>
      <c r="AD37" s="24"/>
      <c r="AE37" s="24"/>
      <c r="AF37" s="1"/>
      <c r="AG37" s="1"/>
      <c r="AH37" s="1"/>
      <c r="AI37" s="1"/>
      <c r="AJ37" s="24"/>
      <c r="AK37" s="24"/>
      <c r="AL37" s="24"/>
      <c r="AM37" s="24"/>
      <c r="AN37" s="1"/>
      <c r="AO37" s="1"/>
      <c r="AP37" s="1"/>
      <c r="AQ37" s="1"/>
      <c r="AR37" s="24"/>
      <c r="AS37" s="24"/>
      <c r="AT37" s="24"/>
      <c r="AU37" s="24"/>
      <c r="AV37" s="1"/>
      <c r="AW37" s="1"/>
      <c r="AX37" s="1"/>
      <c r="AY37" s="1"/>
      <c r="AZ37" s="24"/>
      <c r="BA37" s="24"/>
      <c r="BB37" s="24"/>
      <c r="BC37" s="24"/>
      <c r="BD37" s="1"/>
      <c r="BE37" s="1"/>
      <c r="BF37" s="1"/>
      <c r="BG37" s="1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</row>
    <row r="52" spans="4:5" ht="15.75" customHeight="1" x14ac:dyDescent="0.2">
      <c r="D52">
        <v>0</v>
      </c>
      <c r="E52">
        <v>0</v>
      </c>
    </row>
    <row r="53" spans="4:5" ht="15.75" customHeight="1" x14ac:dyDescent="0.2">
      <c r="D53">
        <v>300</v>
      </c>
      <c r="E53">
        <v>300</v>
      </c>
    </row>
  </sheetData>
  <mergeCells count="34">
    <mergeCell ref="BH3:BO3"/>
    <mergeCell ref="BP4:BS4"/>
    <mergeCell ref="BT4:BW4"/>
    <mergeCell ref="BY2:BY4"/>
    <mergeCell ref="P4:S4"/>
    <mergeCell ref="BH4:BK4"/>
    <mergeCell ref="D2:AA2"/>
    <mergeCell ref="AB2:AQ2"/>
    <mergeCell ref="BX2:BX4"/>
    <mergeCell ref="BL4:BO4"/>
    <mergeCell ref="BH2:BW2"/>
    <mergeCell ref="BP3:BW3"/>
    <mergeCell ref="H4:K4"/>
    <mergeCell ref="D4:G4"/>
    <mergeCell ref="T4:W4"/>
    <mergeCell ref="AZ3:BG3"/>
    <mergeCell ref="X4:AA4"/>
    <mergeCell ref="AB4:AE4"/>
    <mergeCell ref="C2:C4"/>
    <mergeCell ref="A2:A4"/>
    <mergeCell ref="D3:O3"/>
    <mergeCell ref="AR3:AY3"/>
    <mergeCell ref="AB3:AI3"/>
    <mergeCell ref="AJ3:AQ3"/>
    <mergeCell ref="P3:AA3"/>
    <mergeCell ref="AR2:BG2"/>
    <mergeCell ref="BD4:BG4"/>
    <mergeCell ref="AZ4:BC4"/>
    <mergeCell ref="AV4:AY4"/>
    <mergeCell ref="AN4:AQ4"/>
    <mergeCell ref="AJ4:AM4"/>
    <mergeCell ref="AR4:AU4"/>
    <mergeCell ref="AF4:AI4"/>
    <mergeCell ref="L4:O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57"/>
  <sheetViews>
    <sheetView topLeftCell="AI57" workbookViewId="0">
      <selection activeCell="BR70" sqref="BR70"/>
    </sheetView>
  </sheetViews>
  <sheetFormatPr defaultColWidth="14.42578125" defaultRowHeight="15.75" customHeight="1" x14ac:dyDescent="0.2"/>
  <cols>
    <col min="1" max="2" width="4.42578125" customWidth="1"/>
    <col min="3" max="3" width="6.42578125" customWidth="1"/>
    <col min="4" max="4" width="4" customWidth="1"/>
    <col min="5" max="5" width="4.42578125" customWidth="1"/>
    <col min="6" max="6" width="4.85546875" customWidth="1"/>
    <col min="7" max="7" width="6" customWidth="1"/>
    <col min="8" max="8" width="3.5703125" customWidth="1"/>
    <col min="9" max="9" width="4.7109375" customWidth="1"/>
    <col min="10" max="10" width="4.5703125" customWidth="1"/>
    <col min="11" max="11" width="4.28515625" customWidth="1"/>
    <col min="12" max="12" width="4" customWidth="1"/>
    <col min="13" max="13" width="4.85546875" customWidth="1"/>
    <col min="14" max="14" width="4.42578125" customWidth="1"/>
    <col min="15" max="15" width="5.42578125" customWidth="1"/>
    <col min="16" max="16" width="3.85546875" customWidth="1"/>
    <col min="17" max="17" width="4.28515625" customWidth="1"/>
    <col min="18" max="18" width="4.140625" customWidth="1"/>
    <col min="19" max="19" width="5.7109375" customWidth="1"/>
    <col min="20" max="21" width="3.5703125" customWidth="1"/>
    <col min="22" max="22" width="3.140625" customWidth="1"/>
    <col min="23" max="23" width="5.140625" customWidth="1"/>
    <col min="24" max="24" width="3.7109375" customWidth="1"/>
    <col min="25" max="25" width="4" customWidth="1"/>
    <col min="26" max="26" width="3.85546875" customWidth="1"/>
    <col min="27" max="27" width="5.85546875" customWidth="1"/>
    <col min="28" max="29" width="4" customWidth="1"/>
    <col min="30" max="30" width="3.85546875" customWidth="1"/>
    <col min="31" max="31" width="5.7109375" customWidth="1"/>
    <col min="32" max="32" width="4" customWidth="1"/>
    <col min="33" max="34" width="3.42578125" customWidth="1"/>
    <col min="35" max="35" width="5.140625" customWidth="1"/>
    <col min="36" max="36" width="3.5703125" customWidth="1"/>
    <col min="37" max="37" width="3.85546875" customWidth="1"/>
    <col min="38" max="38" width="3.42578125" customWidth="1"/>
    <col min="39" max="39" width="6.7109375" customWidth="1"/>
    <col min="40" max="40" width="4.28515625" customWidth="1"/>
    <col min="41" max="41" width="3.7109375" customWidth="1"/>
    <col min="42" max="42" width="4.7109375" customWidth="1"/>
    <col min="43" max="43" width="6.140625" customWidth="1"/>
    <col min="44" max="44" width="4.42578125" customWidth="1"/>
    <col min="45" max="45" width="4" customWidth="1"/>
    <col min="46" max="46" width="4.28515625" customWidth="1"/>
    <col min="47" max="47" width="5.28515625" customWidth="1"/>
    <col min="48" max="48" width="4.5703125" customWidth="1"/>
    <col min="49" max="51" width="4.85546875" customWidth="1"/>
    <col min="52" max="52" width="4.28515625" customWidth="1"/>
    <col min="53" max="53" width="4.85546875" customWidth="1"/>
    <col min="54" max="54" width="4.5703125" customWidth="1"/>
    <col min="55" max="55" width="6.42578125" customWidth="1"/>
    <col min="56" max="56" width="4.28515625" customWidth="1"/>
    <col min="57" max="57" width="4.140625" customWidth="1"/>
    <col min="58" max="58" width="4.28515625" customWidth="1"/>
    <col min="59" max="59" width="5.28515625" customWidth="1"/>
    <col min="60" max="60" width="3.85546875" customWidth="1"/>
    <col min="61" max="62" width="4.28515625" customWidth="1"/>
    <col min="63" max="63" width="6.42578125" customWidth="1"/>
    <col min="64" max="64" width="3.85546875" customWidth="1"/>
    <col min="65" max="65" width="4.28515625" customWidth="1"/>
    <col min="66" max="66" width="4.140625" customWidth="1"/>
    <col min="67" max="67" width="6" customWidth="1"/>
    <col min="68" max="68" width="4.42578125" customWidth="1"/>
    <col min="69" max="72" width="4.85546875" customWidth="1"/>
    <col min="73" max="73" width="4.5703125" customWidth="1"/>
    <col min="74" max="74" width="5" customWidth="1"/>
    <col min="75" max="75" width="5.42578125" customWidth="1"/>
    <col min="76" max="76" width="6.42578125" customWidth="1"/>
    <col min="77" max="77" width="22.5703125" customWidth="1"/>
    <col min="78" max="78" width="12.85546875" customWidth="1"/>
  </cols>
  <sheetData>
    <row r="1" spans="1:78" ht="12.75" x14ac:dyDescent="0.2">
      <c r="A1" s="34"/>
      <c r="B1" s="34" t="s">
        <v>42</v>
      </c>
    </row>
    <row r="2" spans="1:78" ht="12.75" x14ac:dyDescent="0.2">
      <c r="A2" s="113" t="s">
        <v>47</v>
      </c>
      <c r="B2" s="113" t="s">
        <v>43</v>
      </c>
      <c r="C2" s="98" t="s">
        <v>2</v>
      </c>
      <c r="D2" s="105" t="s">
        <v>3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5" t="s">
        <v>4</v>
      </c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5" t="s">
        <v>5</v>
      </c>
      <c r="AS2" s="106"/>
      <c r="AT2" s="106"/>
      <c r="AU2" s="106"/>
      <c r="AV2" s="106"/>
      <c r="AW2" s="106"/>
      <c r="AX2" s="106"/>
      <c r="AY2" s="106"/>
      <c r="AZ2" s="106"/>
      <c r="BA2" s="106"/>
      <c r="BB2" s="106"/>
      <c r="BC2" s="106"/>
      <c r="BD2" s="106"/>
      <c r="BE2" s="106"/>
      <c r="BF2" s="106"/>
      <c r="BG2" s="106"/>
      <c r="BH2" s="105" t="s">
        <v>6</v>
      </c>
      <c r="BI2" s="106"/>
      <c r="BJ2" s="106"/>
      <c r="BK2" s="106"/>
      <c r="BL2" s="106"/>
      <c r="BM2" s="106"/>
      <c r="BN2" s="106"/>
      <c r="BO2" s="106"/>
      <c r="BP2" s="106"/>
      <c r="BQ2" s="106"/>
      <c r="BR2" s="106"/>
      <c r="BS2" s="106"/>
      <c r="BT2" s="106"/>
      <c r="BU2" s="106"/>
      <c r="BV2" s="106"/>
      <c r="BW2" s="106"/>
      <c r="BX2" s="98" t="s">
        <v>1</v>
      </c>
      <c r="BY2" s="111" t="s">
        <v>7</v>
      </c>
      <c r="BZ2" s="112" t="s">
        <v>49</v>
      </c>
    </row>
    <row r="3" spans="1:78" ht="12.75" x14ac:dyDescent="0.2">
      <c r="A3" s="99"/>
      <c r="B3" s="99"/>
      <c r="C3" s="99"/>
      <c r="D3" s="102" t="s">
        <v>9</v>
      </c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104" t="s">
        <v>10</v>
      </c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102" t="s">
        <v>9</v>
      </c>
      <c r="AC3" s="80"/>
      <c r="AD3" s="80"/>
      <c r="AE3" s="80"/>
      <c r="AF3" s="80"/>
      <c r="AG3" s="80"/>
      <c r="AH3" s="80"/>
      <c r="AI3" s="80"/>
      <c r="AJ3" s="103" t="s">
        <v>10</v>
      </c>
      <c r="AK3" s="80"/>
      <c r="AL3" s="80"/>
      <c r="AM3" s="80"/>
      <c r="AN3" s="80"/>
      <c r="AO3" s="80"/>
      <c r="AP3" s="80"/>
      <c r="AQ3" s="80"/>
      <c r="AR3" s="102" t="s">
        <v>9</v>
      </c>
      <c r="AS3" s="80"/>
      <c r="AT3" s="80"/>
      <c r="AU3" s="80"/>
      <c r="AV3" s="80"/>
      <c r="AW3" s="80"/>
      <c r="AX3" s="80"/>
      <c r="AY3" s="80"/>
      <c r="AZ3" s="103" t="s">
        <v>10</v>
      </c>
      <c r="BA3" s="80"/>
      <c r="BB3" s="80"/>
      <c r="BC3" s="80"/>
      <c r="BD3" s="80"/>
      <c r="BE3" s="80"/>
      <c r="BF3" s="80"/>
      <c r="BG3" s="80"/>
      <c r="BH3" s="102" t="s">
        <v>9</v>
      </c>
      <c r="BI3" s="80"/>
      <c r="BJ3" s="80"/>
      <c r="BK3" s="80"/>
      <c r="BL3" s="80"/>
      <c r="BM3" s="80"/>
      <c r="BN3" s="80"/>
      <c r="BO3" s="80"/>
      <c r="BP3" s="104" t="s">
        <v>10</v>
      </c>
      <c r="BQ3" s="80"/>
      <c r="BR3" s="80"/>
      <c r="BS3" s="80"/>
      <c r="BT3" s="80"/>
      <c r="BU3" s="80"/>
      <c r="BV3" s="80"/>
      <c r="BW3" s="80"/>
      <c r="BX3" s="99"/>
      <c r="BY3" s="83"/>
      <c r="BZ3" s="80"/>
    </row>
    <row r="4" spans="1:78" ht="12.75" x14ac:dyDescent="0.2">
      <c r="A4" s="100"/>
      <c r="B4" s="100"/>
      <c r="C4" s="99"/>
      <c r="D4" s="109" t="s">
        <v>11</v>
      </c>
      <c r="E4" s="76"/>
      <c r="F4" s="76"/>
      <c r="G4" s="76"/>
      <c r="H4" s="108" t="s">
        <v>12</v>
      </c>
      <c r="I4" s="76"/>
      <c r="J4" s="76"/>
      <c r="K4" s="76"/>
      <c r="L4" s="108" t="s">
        <v>13</v>
      </c>
      <c r="M4" s="76"/>
      <c r="N4" s="76"/>
      <c r="O4" s="76"/>
      <c r="P4" s="110" t="s">
        <v>11</v>
      </c>
      <c r="Q4" s="76"/>
      <c r="R4" s="76"/>
      <c r="S4" s="76"/>
      <c r="T4" s="108" t="s">
        <v>12</v>
      </c>
      <c r="U4" s="76"/>
      <c r="V4" s="76"/>
      <c r="W4" s="76"/>
      <c r="X4" s="108" t="s">
        <v>13</v>
      </c>
      <c r="Y4" s="76"/>
      <c r="Z4" s="76"/>
      <c r="AA4" s="76"/>
      <c r="AB4" s="109" t="s">
        <v>14</v>
      </c>
      <c r="AC4" s="76"/>
      <c r="AD4" s="76"/>
      <c r="AE4" s="76"/>
      <c r="AF4" s="108" t="s">
        <v>15</v>
      </c>
      <c r="AG4" s="76"/>
      <c r="AH4" s="76"/>
      <c r="AI4" s="76"/>
      <c r="AJ4" s="108" t="s">
        <v>14</v>
      </c>
      <c r="AK4" s="76"/>
      <c r="AL4" s="76"/>
      <c r="AM4" s="76"/>
      <c r="AN4" s="108" t="s">
        <v>15</v>
      </c>
      <c r="AO4" s="76"/>
      <c r="AP4" s="76"/>
      <c r="AQ4" s="76"/>
      <c r="AR4" s="109" t="s">
        <v>14</v>
      </c>
      <c r="AS4" s="76"/>
      <c r="AT4" s="76"/>
      <c r="AU4" s="76"/>
      <c r="AV4" s="108" t="s">
        <v>16</v>
      </c>
      <c r="AW4" s="76"/>
      <c r="AX4" s="76"/>
      <c r="AY4" s="76"/>
      <c r="AZ4" s="108" t="s">
        <v>14</v>
      </c>
      <c r="BA4" s="76"/>
      <c r="BB4" s="76"/>
      <c r="BC4" s="76"/>
      <c r="BD4" s="108" t="s">
        <v>16</v>
      </c>
      <c r="BE4" s="76"/>
      <c r="BF4" s="76"/>
      <c r="BG4" s="76"/>
      <c r="BH4" s="109" t="s">
        <v>14</v>
      </c>
      <c r="BI4" s="76"/>
      <c r="BJ4" s="76"/>
      <c r="BK4" s="76"/>
      <c r="BL4" s="108" t="s">
        <v>16</v>
      </c>
      <c r="BM4" s="76"/>
      <c r="BN4" s="76"/>
      <c r="BO4" s="76"/>
      <c r="BP4" s="110" t="s">
        <v>14</v>
      </c>
      <c r="BQ4" s="76"/>
      <c r="BR4" s="76"/>
      <c r="BS4" s="76"/>
      <c r="BT4" s="108" t="s">
        <v>16</v>
      </c>
      <c r="BU4" s="76"/>
      <c r="BV4" s="76"/>
      <c r="BW4" s="76"/>
      <c r="BX4" s="99"/>
      <c r="BY4" s="83"/>
      <c r="BZ4" s="80"/>
    </row>
    <row r="5" spans="1:78" ht="12.75" x14ac:dyDescent="0.2">
      <c r="A5" s="23">
        <v>1</v>
      </c>
      <c r="B5" s="46" t="s">
        <v>17</v>
      </c>
      <c r="C5" s="47">
        <v>1244</v>
      </c>
      <c r="D5" s="48">
        <v>117.52</v>
      </c>
      <c r="E5" s="49">
        <v>117.51</v>
      </c>
      <c r="F5" s="49">
        <v>117.51</v>
      </c>
      <c r="G5" s="24">
        <f t="shared" ref="G5:G25" si="0">AVERAGE(D5:F5)</f>
        <v>117.51333333333334</v>
      </c>
      <c r="H5" s="50">
        <v>26.93</v>
      </c>
      <c r="I5" s="50">
        <v>26.9</v>
      </c>
      <c r="J5" s="50">
        <v>26.91</v>
      </c>
      <c r="K5" s="1">
        <f t="shared" ref="K5:K25" si="1">AVERAGE(H5:J5)</f>
        <v>26.91333333333333</v>
      </c>
      <c r="L5" s="50">
        <v>54.91</v>
      </c>
      <c r="M5" s="50">
        <v>54.94</v>
      </c>
      <c r="N5" s="50">
        <v>54.92</v>
      </c>
      <c r="O5" s="51">
        <f t="shared" ref="O5:O25" si="2">AVERAGE(L5:N5)</f>
        <v>54.923333333333325</v>
      </c>
      <c r="P5" s="52">
        <v>117.45</v>
      </c>
      <c r="Q5" s="50">
        <v>117.46</v>
      </c>
      <c r="R5" s="50">
        <v>117.45</v>
      </c>
      <c r="S5" s="1">
        <f t="shared" ref="S5:S25" si="3">AVERAGE(P5:R5)</f>
        <v>117.45333333333333</v>
      </c>
      <c r="T5" s="50">
        <v>26.91</v>
      </c>
      <c r="U5" s="50">
        <v>26.93</v>
      </c>
      <c r="V5" s="50">
        <v>26.93</v>
      </c>
      <c r="W5" s="1">
        <f t="shared" ref="W5:W25" si="4">AVERAGE(T5:V5)</f>
        <v>26.923333333333336</v>
      </c>
      <c r="X5" s="50">
        <v>55.43</v>
      </c>
      <c r="Y5" s="50">
        <v>55.45</v>
      </c>
      <c r="Z5" s="50">
        <v>55.44</v>
      </c>
      <c r="AA5" s="32">
        <f t="shared" ref="AA5:AA25" si="5">AVERAGE(X5:Z5)</f>
        <v>55.44</v>
      </c>
      <c r="AB5" s="53">
        <v>81.8</v>
      </c>
      <c r="AC5" s="50">
        <v>81.819999999999993</v>
      </c>
      <c r="AD5" s="50">
        <v>81.81</v>
      </c>
      <c r="AE5" s="1">
        <f t="shared" ref="AE5:AE25" si="6">AVERAGE(AB5:AD5)</f>
        <v>81.81</v>
      </c>
      <c r="AF5" s="50">
        <v>10.92</v>
      </c>
      <c r="AG5" s="50">
        <v>10.93</v>
      </c>
      <c r="AH5" s="50">
        <v>10.92</v>
      </c>
      <c r="AI5" s="51">
        <f t="shared" ref="AI5:AI25" si="7">AVERAGE(AF5:AH5)</f>
        <v>10.923333333333334</v>
      </c>
      <c r="AJ5" s="50">
        <v>81.73</v>
      </c>
      <c r="AK5" s="50">
        <v>81.72</v>
      </c>
      <c r="AL5" s="50">
        <v>81.73</v>
      </c>
      <c r="AM5" s="1">
        <f t="shared" ref="AM5:AM25" si="8">AVERAGE(AJ5:AL5)</f>
        <v>81.726666666666674</v>
      </c>
      <c r="AN5" s="50">
        <v>11.08</v>
      </c>
      <c r="AO5" s="50">
        <v>11.06</v>
      </c>
      <c r="AP5" s="50">
        <v>11.06</v>
      </c>
      <c r="AQ5" s="32">
        <f t="shared" ref="AQ5:AQ25" si="9">AVERAGE(AN5:AP5)</f>
        <v>11.066666666666668</v>
      </c>
      <c r="AR5" s="53">
        <v>75.41</v>
      </c>
      <c r="AS5" s="50">
        <v>75.38</v>
      </c>
      <c r="AT5" s="50">
        <v>75.39</v>
      </c>
      <c r="AU5" s="1">
        <f t="shared" ref="AU5:AU25" si="10">AVERAGE(AR5:AT5)</f>
        <v>75.393333333333331</v>
      </c>
      <c r="AV5" s="50">
        <v>6.12</v>
      </c>
      <c r="AW5" s="50">
        <v>6.11</v>
      </c>
      <c r="AX5" s="50">
        <v>6.12</v>
      </c>
      <c r="AY5" s="51">
        <f t="shared" ref="AY5:AY25" si="11">AVERAGE(AV5:AX5)</f>
        <v>6.1166666666666671</v>
      </c>
      <c r="AZ5" s="50">
        <v>75.33</v>
      </c>
      <c r="BA5" s="50">
        <v>75.33</v>
      </c>
      <c r="BB5" s="50">
        <v>75.33</v>
      </c>
      <c r="BC5" s="1">
        <f t="shared" ref="BC5:BC25" si="12">AVERAGE(AZ5:BB5)</f>
        <v>75.33</v>
      </c>
      <c r="BD5" s="50">
        <v>6.44</v>
      </c>
      <c r="BE5" s="50">
        <v>6.44</v>
      </c>
      <c r="BF5" s="50">
        <v>6.44</v>
      </c>
      <c r="BG5" s="32">
        <f t="shared" ref="BG5:BG25" si="13">AVERAGE(BD5:BF5)</f>
        <v>6.44</v>
      </c>
      <c r="BH5" s="53">
        <v>98.38</v>
      </c>
      <c r="BI5" s="50">
        <v>98.36</v>
      </c>
      <c r="BJ5" s="50">
        <v>98.36</v>
      </c>
      <c r="BK5" s="1">
        <f t="shared" ref="BK5:BK25" si="14">AVERAGE(BH5:BJ5)</f>
        <v>98.366666666666674</v>
      </c>
      <c r="BL5" s="50">
        <v>6.1</v>
      </c>
      <c r="BM5" s="50">
        <v>6.08</v>
      </c>
      <c r="BN5" s="50">
        <v>6.08</v>
      </c>
      <c r="BO5" s="51">
        <f t="shared" ref="BO5:BO25" si="15">AVERAGE(BL5:BN5)</f>
        <v>6.086666666666666</v>
      </c>
      <c r="BP5" s="52">
        <v>98.53</v>
      </c>
      <c r="BQ5" s="50">
        <v>98.5</v>
      </c>
      <c r="BR5" s="50">
        <v>98.51</v>
      </c>
      <c r="BS5" s="1">
        <f t="shared" ref="BS5:BS25" si="16">AVERAGE(BP5:BR5)</f>
        <v>98.513333333333335</v>
      </c>
      <c r="BT5" s="50">
        <v>6.39</v>
      </c>
      <c r="BU5" s="50">
        <v>6.4</v>
      </c>
      <c r="BV5" s="50">
        <v>6.4</v>
      </c>
      <c r="BW5" s="32">
        <f t="shared" ref="BW5:BW25" si="17">AVERAGE(BT5:BV5)</f>
        <v>6.3966666666666656</v>
      </c>
      <c r="BX5" s="46" t="str">
        <f t="shared" ref="BX5:BX7" si="18">B5</f>
        <v>M</v>
      </c>
      <c r="BY5" s="30" t="s">
        <v>55</v>
      </c>
      <c r="BZ5" s="34" t="s">
        <v>56</v>
      </c>
    </row>
    <row r="6" spans="1:78" ht="14.25" x14ac:dyDescent="0.2">
      <c r="A6" s="23">
        <v>2</v>
      </c>
      <c r="B6" s="46" t="s">
        <v>19</v>
      </c>
      <c r="C6" s="33">
        <v>1213</v>
      </c>
      <c r="D6" s="53">
        <v>94.45</v>
      </c>
      <c r="E6" s="14">
        <v>94.47</v>
      </c>
      <c r="F6" s="14">
        <v>94.47</v>
      </c>
      <c r="G6" s="24">
        <f t="shared" si="0"/>
        <v>94.463333333333324</v>
      </c>
      <c r="H6" s="50">
        <v>22.01</v>
      </c>
      <c r="I6" s="14">
        <v>21.98</v>
      </c>
      <c r="J6" s="14">
        <v>22.01</v>
      </c>
      <c r="K6" s="1">
        <f t="shared" si="1"/>
        <v>22</v>
      </c>
      <c r="L6" s="50">
        <v>45.77</v>
      </c>
      <c r="M6" s="14">
        <v>45.79</v>
      </c>
      <c r="N6" s="14">
        <v>45.78</v>
      </c>
      <c r="O6" s="51">
        <f t="shared" si="2"/>
        <v>45.78</v>
      </c>
      <c r="P6" s="52">
        <v>94.05</v>
      </c>
      <c r="Q6" s="14">
        <v>94</v>
      </c>
      <c r="R6" s="14">
        <v>94.02</v>
      </c>
      <c r="S6" s="1">
        <f t="shared" si="3"/>
        <v>94.023333333333326</v>
      </c>
      <c r="T6" s="50">
        <v>21.81</v>
      </c>
      <c r="U6" s="14">
        <v>21.84</v>
      </c>
      <c r="V6" s="14">
        <v>21.84</v>
      </c>
      <c r="W6" s="1">
        <f t="shared" si="4"/>
        <v>21.83</v>
      </c>
      <c r="X6" s="50">
        <v>46.91</v>
      </c>
      <c r="Y6" s="14">
        <v>46.82</v>
      </c>
      <c r="Z6" s="14">
        <v>46.85</v>
      </c>
      <c r="AA6" s="32">
        <f t="shared" si="5"/>
        <v>46.859999999999992</v>
      </c>
      <c r="AB6" s="53" t="s">
        <v>34</v>
      </c>
      <c r="AC6" s="14" t="s">
        <v>34</v>
      </c>
      <c r="AD6" s="14" t="s">
        <v>34</v>
      </c>
      <c r="AE6" s="1" t="e">
        <f t="shared" si="6"/>
        <v>#DIV/0!</v>
      </c>
      <c r="AF6" s="50" t="s">
        <v>34</v>
      </c>
      <c r="AG6" s="50" t="s">
        <v>34</v>
      </c>
      <c r="AH6" s="14" t="s">
        <v>34</v>
      </c>
      <c r="AI6" s="51" t="e">
        <f t="shared" si="7"/>
        <v>#DIV/0!</v>
      </c>
      <c r="AJ6" s="50" t="s">
        <v>34</v>
      </c>
      <c r="AK6" s="50" t="s">
        <v>34</v>
      </c>
      <c r="AL6" s="50" t="s">
        <v>34</v>
      </c>
      <c r="AM6" s="1" t="e">
        <f t="shared" si="8"/>
        <v>#DIV/0!</v>
      </c>
      <c r="AN6" s="50" t="s">
        <v>34</v>
      </c>
      <c r="AO6" s="50" t="s">
        <v>34</v>
      </c>
      <c r="AP6" s="50" t="s">
        <v>34</v>
      </c>
      <c r="AQ6" s="32" t="e">
        <f t="shared" si="9"/>
        <v>#DIV/0!</v>
      </c>
      <c r="AR6" s="53">
        <v>63.47</v>
      </c>
      <c r="AS6" s="50">
        <v>63.48</v>
      </c>
      <c r="AT6" s="50">
        <v>63.47</v>
      </c>
      <c r="AU6" s="1">
        <f t="shared" si="10"/>
        <v>63.473333333333329</v>
      </c>
      <c r="AV6" s="50">
        <v>5.42</v>
      </c>
      <c r="AW6" s="50">
        <v>5.39</v>
      </c>
      <c r="AX6" s="50">
        <v>5.4</v>
      </c>
      <c r="AY6" s="51">
        <f t="shared" si="11"/>
        <v>5.4033333333333333</v>
      </c>
      <c r="AZ6" s="50">
        <v>64.180000000000007</v>
      </c>
      <c r="BA6" s="50">
        <v>64.13</v>
      </c>
      <c r="BB6" s="50">
        <v>64.180000000000007</v>
      </c>
      <c r="BC6" s="1">
        <f t="shared" si="12"/>
        <v>64.163333333333341</v>
      </c>
      <c r="BD6" s="50">
        <v>5.46</v>
      </c>
      <c r="BE6" s="50">
        <v>5.47</v>
      </c>
      <c r="BF6" s="50">
        <v>5.46</v>
      </c>
      <c r="BG6" s="32">
        <f t="shared" si="13"/>
        <v>5.4633333333333338</v>
      </c>
      <c r="BH6" s="53">
        <v>80.75</v>
      </c>
      <c r="BI6" s="50">
        <v>80.739999999999995</v>
      </c>
      <c r="BJ6" s="50">
        <v>80.75</v>
      </c>
      <c r="BK6" s="1">
        <f t="shared" si="14"/>
        <v>80.74666666666667</v>
      </c>
      <c r="BL6" s="50">
        <v>4.84</v>
      </c>
      <c r="BM6" s="50">
        <v>4.82</v>
      </c>
      <c r="BN6" s="50">
        <v>4.84</v>
      </c>
      <c r="BO6" s="51">
        <f t="shared" si="15"/>
        <v>4.833333333333333</v>
      </c>
      <c r="BP6" s="52">
        <v>81.87</v>
      </c>
      <c r="BQ6" s="50">
        <v>81.849999999999994</v>
      </c>
      <c r="BR6" s="50">
        <v>81.86</v>
      </c>
      <c r="BS6" s="1">
        <f t="shared" si="16"/>
        <v>81.86</v>
      </c>
      <c r="BT6" s="50">
        <v>5.14</v>
      </c>
      <c r="BU6" s="50">
        <v>5.1100000000000003</v>
      </c>
      <c r="BV6" s="50">
        <v>5.12</v>
      </c>
      <c r="BW6" s="32">
        <f t="shared" si="17"/>
        <v>5.123333333333334</v>
      </c>
      <c r="BX6" s="46" t="str">
        <f t="shared" si="18"/>
        <v>K</v>
      </c>
      <c r="BY6" s="30" t="s">
        <v>58</v>
      </c>
      <c r="BZ6" s="34" t="s">
        <v>59</v>
      </c>
    </row>
    <row r="7" spans="1:78" ht="12.75" x14ac:dyDescent="0.2">
      <c r="A7" s="23">
        <v>3</v>
      </c>
      <c r="B7" s="46" t="s">
        <v>19</v>
      </c>
      <c r="C7" s="33">
        <v>1249</v>
      </c>
      <c r="D7" s="53">
        <v>90.6</v>
      </c>
      <c r="E7" s="50">
        <v>90.57</v>
      </c>
      <c r="F7" s="50">
        <v>90.57</v>
      </c>
      <c r="G7" s="24">
        <f t="shared" si="0"/>
        <v>90.58</v>
      </c>
      <c r="H7" s="50">
        <v>23.65</v>
      </c>
      <c r="I7" s="50">
        <v>23.69</v>
      </c>
      <c r="J7" s="50">
        <v>23.67</v>
      </c>
      <c r="K7" s="1">
        <f t="shared" si="1"/>
        <v>23.67</v>
      </c>
      <c r="L7" s="50">
        <v>48.1</v>
      </c>
      <c r="M7" s="50">
        <v>48.2</v>
      </c>
      <c r="N7" s="50">
        <v>48.18</v>
      </c>
      <c r="O7" s="51">
        <f t="shared" si="2"/>
        <v>48.160000000000004</v>
      </c>
      <c r="P7" s="52">
        <v>91.13</v>
      </c>
      <c r="Q7" s="50">
        <v>91.14</v>
      </c>
      <c r="R7" s="50">
        <v>91.13</v>
      </c>
      <c r="S7" s="1">
        <f t="shared" si="3"/>
        <v>91.133333333333326</v>
      </c>
      <c r="T7" s="50">
        <v>23.55</v>
      </c>
      <c r="U7" s="50">
        <v>23.54</v>
      </c>
      <c r="V7" s="50">
        <v>23.55</v>
      </c>
      <c r="W7" s="1">
        <f t="shared" si="4"/>
        <v>23.546666666666667</v>
      </c>
      <c r="X7" s="50">
        <v>47.57</v>
      </c>
      <c r="Y7" s="50">
        <v>47.63</v>
      </c>
      <c r="Z7" s="50">
        <v>47.6</v>
      </c>
      <c r="AA7" s="32">
        <f t="shared" si="5"/>
        <v>47.6</v>
      </c>
      <c r="AB7" s="53" t="s">
        <v>34</v>
      </c>
      <c r="AC7" s="50" t="s">
        <v>34</v>
      </c>
      <c r="AD7" s="50" t="s">
        <v>34</v>
      </c>
      <c r="AE7" s="1" t="e">
        <f t="shared" si="6"/>
        <v>#DIV/0!</v>
      </c>
      <c r="AF7" s="50" t="s">
        <v>34</v>
      </c>
      <c r="AG7" s="50" t="s">
        <v>34</v>
      </c>
      <c r="AH7" s="50" t="s">
        <v>34</v>
      </c>
      <c r="AI7" s="51" t="e">
        <f t="shared" si="7"/>
        <v>#DIV/0!</v>
      </c>
      <c r="AJ7" s="50" t="s">
        <v>34</v>
      </c>
      <c r="AK7" s="50" t="s">
        <v>34</v>
      </c>
      <c r="AL7" s="50" t="s">
        <v>34</v>
      </c>
      <c r="AM7" s="1" t="e">
        <f t="shared" si="8"/>
        <v>#DIV/0!</v>
      </c>
      <c r="AN7" s="50" t="s">
        <v>34</v>
      </c>
      <c r="AO7" s="50" t="s">
        <v>34</v>
      </c>
      <c r="AP7" s="50" t="s">
        <v>34</v>
      </c>
      <c r="AQ7" s="32" t="e">
        <f t="shared" si="9"/>
        <v>#DIV/0!</v>
      </c>
      <c r="AR7" s="53">
        <v>60.17</v>
      </c>
      <c r="AS7" s="50">
        <v>60.15</v>
      </c>
      <c r="AT7" s="50">
        <v>60.17</v>
      </c>
      <c r="AU7" s="1">
        <f t="shared" si="10"/>
        <v>60.163333333333334</v>
      </c>
      <c r="AV7" s="50">
        <v>5.61</v>
      </c>
      <c r="AW7" s="50">
        <v>5.57</v>
      </c>
      <c r="AX7" s="50">
        <v>5.61</v>
      </c>
      <c r="AY7" s="51">
        <f t="shared" si="11"/>
        <v>5.5966666666666667</v>
      </c>
      <c r="AZ7" s="50">
        <v>60.23</v>
      </c>
      <c r="BA7" s="50">
        <v>60.21</v>
      </c>
      <c r="BB7" s="50">
        <v>60.21</v>
      </c>
      <c r="BC7" s="1">
        <f t="shared" si="12"/>
        <v>60.216666666666669</v>
      </c>
      <c r="BD7" s="50">
        <v>5.65</v>
      </c>
      <c r="BE7" s="50">
        <v>5.67</v>
      </c>
      <c r="BF7" s="50">
        <v>5.65</v>
      </c>
      <c r="BG7" s="32">
        <f t="shared" si="13"/>
        <v>5.6566666666666663</v>
      </c>
      <c r="BH7" s="53">
        <v>76.650000000000006</v>
      </c>
      <c r="BI7" s="50">
        <v>76.64</v>
      </c>
      <c r="BJ7" s="50">
        <v>76.650000000000006</v>
      </c>
      <c r="BK7" s="1">
        <f t="shared" si="14"/>
        <v>76.646666666666675</v>
      </c>
      <c r="BL7" s="50">
        <v>5.0599999999999996</v>
      </c>
      <c r="BM7" s="50">
        <v>5.09</v>
      </c>
      <c r="BN7" s="50">
        <v>5.0599999999999996</v>
      </c>
      <c r="BO7" s="51">
        <f t="shared" si="15"/>
        <v>5.0699999999999994</v>
      </c>
      <c r="BP7" s="52">
        <v>77.25</v>
      </c>
      <c r="BQ7" s="50">
        <v>77.22</v>
      </c>
      <c r="BR7" s="50">
        <v>77.239999999999995</v>
      </c>
      <c r="BS7" s="1">
        <f t="shared" si="16"/>
        <v>77.236666666666665</v>
      </c>
      <c r="BT7" s="50">
        <v>4.83</v>
      </c>
      <c r="BU7" s="50">
        <v>4.8099999999999996</v>
      </c>
      <c r="BV7" s="50">
        <v>4.83</v>
      </c>
      <c r="BW7" s="32">
        <f t="shared" si="17"/>
        <v>4.8233333333333333</v>
      </c>
      <c r="BX7" s="46" t="str">
        <f t="shared" si="18"/>
        <v>K</v>
      </c>
      <c r="BY7" s="30" t="s">
        <v>61</v>
      </c>
      <c r="BZ7" s="34" t="s">
        <v>59</v>
      </c>
    </row>
    <row r="8" spans="1:78" ht="12.75" x14ac:dyDescent="0.2">
      <c r="A8" s="23">
        <v>4</v>
      </c>
      <c r="B8" s="46" t="s">
        <v>17</v>
      </c>
      <c r="C8" s="33">
        <v>1252</v>
      </c>
      <c r="D8" s="53">
        <v>125.79</v>
      </c>
      <c r="E8" s="50">
        <v>125.8</v>
      </c>
      <c r="F8" s="50">
        <v>125.8</v>
      </c>
      <c r="G8" s="24">
        <f t="shared" si="0"/>
        <v>125.79666666666667</v>
      </c>
      <c r="H8" s="50">
        <v>27.98</v>
      </c>
      <c r="I8" s="50">
        <v>27.96</v>
      </c>
      <c r="J8" s="50">
        <v>27.98</v>
      </c>
      <c r="K8" s="1">
        <f t="shared" si="1"/>
        <v>27.973333333333333</v>
      </c>
      <c r="L8" s="50">
        <v>59.47</v>
      </c>
      <c r="M8" s="50">
        <v>59.45</v>
      </c>
      <c r="N8" s="50">
        <v>59.46</v>
      </c>
      <c r="O8" s="51">
        <f t="shared" si="2"/>
        <v>59.46</v>
      </c>
      <c r="P8" s="52">
        <v>126.32</v>
      </c>
      <c r="Q8" s="50">
        <v>126.32</v>
      </c>
      <c r="R8" s="50">
        <v>126.32</v>
      </c>
      <c r="S8" s="1">
        <f t="shared" si="3"/>
        <v>126.32</v>
      </c>
      <c r="T8" s="50">
        <v>27.97</v>
      </c>
      <c r="U8" s="50">
        <v>27.97</v>
      </c>
      <c r="V8" s="50">
        <v>27.97</v>
      </c>
      <c r="W8" s="1">
        <f t="shared" si="4"/>
        <v>27.97</v>
      </c>
      <c r="X8" s="50">
        <v>59.94</v>
      </c>
      <c r="Y8" s="50">
        <v>59.93</v>
      </c>
      <c r="Z8" s="50">
        <v>59.94</v>
      </c>
      <c r="AA8" s="32">
        <f t="shared" si="5"/>
        <v>59.936666666666667</v>
      </c>
      <c r="AB8" s="53">
        <v>102.19</v>
      </c>
      <c r="AC8" s="50">
        <v>102.19</v>
      </c>
      <c r="AD8" s="50">
        <v>102.19</v>
      </c>
      <c r="AE8" s="1">
        <f t="shared" si="6"/>
        <v>102.19</v>
      </c>
      <c r="AF8" s="50">
        <v>12.21</v>
      </c>
      <c r="AG8" s="50">
        <v>12.23</v>
      </c>
      <c r="AH8" s="50">
        <v>12.22</v>
      </c>
      <c r="AI8" s="51">
        <f t="shared" si="7"/>
        <v>12.22</v>
      </c>
      <c r="AJ8" s="50">
        <v>102.55</v>
      </c>
      <c r="AK8" s="50">
        <v>102.54</v>
      </c>
      <c r="AL8" s="50">
        <v>102.55</v>
      </c>
      <c r="AM8" s="1">
        <f t="shared" si="8"/>
        <v>102.54666666666667</v>
      </c>
      <c r="AN8" s="50">
        <v>12.29</v>
      </c>
      <c r="AO8" s="50">
        <v>12.33</v>
      </c>
      <c r="AP8" s="50">
        <v>12.31</v>
      </c>
      <c r="AQ8" s="32">
        <f t="shared" si="9"/>
        <v>12.31</v>
      </c>
      <c r="AR8" s="53">
        <v>88.68</v>
      </c>
      <c r="AS8" s="50">
        <v>88.69</v>
      </c>
      <c r="AT8" s="50">
        <v>88.69</v>
      </c>
      <c r="AU8" s="1">
        <f t="shared" si="10"/>
        <v>88.686666666666667</v>
      </c>
      <c r="AV8" s="50">
        <v>7.97</v>
      </c>
      <c r="AW8" s="50">
        <v>7.99</v>
      </c>
      <c r="AX8" s="50">
        <v>7.99</v>
      </c>
      <c r="AY8" s="51">
        <f t="shared" si="11"/>
        <v>7.9833333333333343</v>
      </c>
      <c r="AZ8" s="50">
        <v>89.09</v>
      </c>
      <c r="BA8" s="50">
        <v>89.1</v>
      </c>
      <c r="BB8" s="50">
        <v>89.09</v>
      </c>
      <c r="BC8" s="1">
        <f t="shared" si="12"/>
        <v>89.09333333333332</v>
      </c>
      <c r="BD8" s="50">
        <v>8.1300000000000008</v>
      </c>
      <c r="BE8" s="50">
        <v>8.15</v>
      </c>
      <c r="BF8" s="50">
        <v>8.1300000000000008</v>
      </c>
      <c r="BG8" s="32">
        <f t="shared" si="13"/>
        <v>8.1366666666666685</v>
      </c>
      <c r="BH8" s="53">
        <v>106.9</v>
      </c>
      <c r="BI8" s="50">
        <v>106.88</v>
      </c>
      <c r="BJ8" s="50">
        <v>106.88</v>
      </c>
      <c r="BK8" s="1">
        <f t="shared" si="14"/>
        <v>106.88666666666666</v>
      </c>
      <c r="BL8" s="50">
        <v>7.39</v>
      </c>
      <c r="BM8" s="50">
        <v>7.38</v>
      </c>
      <c r="BN8" s="50">
        <v>7.39</v>
      </c>
      <c r="BO8" s="51">
        <f t="shared" si="15"/>
        <v>7.3866666666666667</v>
      </c>
      <c r="BP8" s="52">
        <v>105.96</v>
      </c>
      <c r="BQ8" s="50">
        <v>105.95</v>
      </c>
      <c r="BR8" s="50">
        <v>105.95</v>
      </c>
      <c r="BS8" s="1">
        <f t="shared" si="16"/>
        <v>105.95333333333333</v>
      </c>
      <c r="BT8" s="50">
        <v>7.39</v>
      </c>
      <c r="BU8" s="50">
        <v>7.43</v>
      </c>
      <c r="BV8" s="50">
        <v>7.42</v>
      </c>
      <c r="BW8" s="32">
        <f t="shared" si="17"/>
        <v>7.413333333333334</v>
      </c>
      <c r="BX8" s="46" t="s">
        <v>17</v>
      </c>
      <c r="BY8" s="30" t="s">
        <v>63</v>
      </c>
      <c r="BZ8" s="34" t="s">
        <v>56</v>
      </c>
    </row>
    <row r="9" spans="1:78" ht="12.75" x14ac:dyDescent="0.2">
      <c r="A9" s="23">
        <v>5</v>
      </c>
      <c r="B9" s="33" t="s">
        <v>19</v>
      </c>
      <c r="C9" s="23">
        <v>1247</v>
      </c>
      <c r="D9" s="53">
        <v>97.2</v>
      </c>
      <c r="E9" s="50">
        <v>97.21</v>
      </c>
      <c r="F9" s="50">
        <v>97.2</v>
      </c>
      <c r="G9" s="24">
        <f t="shared" si="0"/>
        <v>97.203333333333333</v>
      </c>
      <c r="H9" s="50">
        <v>23.56</v>
      </c>
      <c r="I9" s="50">
        <v>23.55</v>
      </c>
      <c r="J9" s="50">
        <v>23.56</v>
      </c>
      <c r="K9" s="1">
        <f t="shared" si="1"/>
        <v>23.556666666666668</v>
      </c>
      <c r="L9" s="50">
        <v>48.57</v>
      </c>
      <c r="M9" s="50">
        <v>48.54</v>
      </c>
      <c r="N9" s="50">
        <v>48.56</v>
      </c>
      <c r="O9" s="51">
        <f t="shared" si="2"/>
        <v>48.556666666666672</v>
      </c>
      <c r="P9" s="52">
        <v>97.51</v>
      </c>
      <c r="Q9" s="50">
        <v>97.5</v>
      </c>
      <c r="R9" s="50">
        <v>97.51</v>
      </c>
      <c r="S9" s="1">
        <f t="shared" si="3"/>
        <v>97.506666666666661</v>
      </c>
      <c r="T9" s="50">
        <v>23.5</v>
      </c>
      <c r="U9" s="50">
        <v>23.47</v>
      </c>
      <c r="V9" s="50">
        <v>23.48</v>
      </c>
      <c r="W9" s="1">
        <f t="shared" si="4"/>
        <v>23.483333333333334</v>
      </c>
      <c r="X9" s="50">
        <v>48.22</v>
      </c>
      <c r="Y9" s="50">
        <v>48.29</v>
      </c>
      <c r="Z9" s="50">
        <v>48.24</v>
      </c>
      <c r="AA9" s="32">
        <f t="shared" si="5"/>
        <v>48.25</v>
      </c>
      <c r="AB9" s="53">
        <v>63.81</v>
      </c>
      <c r="AC9" s="50">
        <v>63.84</v>
      </c>
      <c r="AD9" s="50">
        <v>63.83</v>
      </c>
      <c r="AE9" s="1">
        <f t="shared" si="6"/>
        <v>63.826666666666675</v>
      </c>
      <c r="AF9" s="50">
        <v>9.26</v>
      </c>
      <c r="AG9" s="50">
        <v>9.27</v>
      </c>
      <c r="AH9" s="50">
        <v>9.26</v>
      </c>
      <c r="AI9" s="51">
        <f t="shared" si="7"/>
        <v>9.2633333333333336</v>
      </c>
      <c r="AJ9" s="50">
        <v>63.66</v>
      </c>
      <c r="AK9" s="50">
        <v>63.66</v>
      </c>
      <c r="AL9" s="50">
        <v>63.66</v>
      </c>
      <c r="AM9" s="1">
        <f t="shared" si="8"/>
        <v>63.66</v>
      </c>
      <c r="AN9" s="50">
        <v>9.06</v>
      </c>
      <c r="AO9" s="50">
        <v>9.09</v>
      </c>
      <c r="AP9" s="50">
        <v>9.08</v>
      </c>
      <c r="AQ9" s="32">
        <f t="shared" si="9"/>
        <v>9.0766666666666662</v>
      </c>
      <c r="AR9" s="53">
        <v>62.1</v>
      </c>
      <c r="AS9" s="50">
        <v>62.06</v>
      </c>
      <c r="AT9" s="50">
        <v>62.09</v>
      </c>
      <c r="AU9" s="1">
        <f t="shared" si="10"/>
        <v>62.083333333333336</v>
      </c>
      <c r="AV9" s="50">
        <v>5.74</v>
      </c>
      <c r="AW9" s="50">
        <v>5.76</v>
      </c>
      <c r="AX9" s="50">
        <v>5.75</v>
      </c>
      <c r="AY9" s="51">
        <f t="shared" si="11"/>
        <v>5.75</v>
      </c>
      <c r="AZ9" s="50">
        <v>62.06</v>
      </c>
      <c r="BA9" s="50">
        <v>62.03</v>
      </c>
      <c r="BB9" s="50">
        <v>62.04</v>
      </c>
      <c r="BC9" s="1">
        <f t="shared" si="12"/>
        <v>62.043333333333329</v>
      </c>
      <c r="BD9" s="50">
        <v>5.84</v>
      </c>
      <c r="BE9" s="50">
        <v>5.81</v>
      </c>
      <c r="BF9" s="50">
        <v>5.82</v>
      </c>
      <c r="BG9" s="32">
        <f t="shared" si="13"/>
        <v>5.8233333333333333</v>
      </c>
      <c r="BH9" s="53">
        <v>79.09</v>
      </c>
      <c r="BI9" s="50">
        <v>79.099999999999994</v>
      </c>
      <c r="BJ9" s="50">
        <v>79.09</v>
      </c>
      <c r="BK9" s="1">
        <f t="shared" si="14"/>
        <v>79.093333333333334</v>
      </c>
      <c r="BL9" s="50">
        <v>5.38</v>
      </c>
      <c r="BM9" s="50">
        <v>5.37</v>
      </c>
      <c r="BN9" s="50">
        <v>5.37</v>
      </c>
      <c r="BO9" s="51">
        <f t="shared" si="15"/>
        <v>5.373333333333334</v>
      </c>
      <c r="BP9" s="52">
        <v>79.709999999999994</v>
      </c>
      <c r="BQ9" s="50">
        <v>79.680000000000007</v>
      </c>
      <c r="BR9" s="49">
        <v>79.7</v>
      </c>
      <c r="BS9" s="1">
        <f t="shared" si="16"/>
        <v>79.696666666666658</v>
      </c>
      <c r="BT9" s="50">
        <v>5.43</v>
      </c>
      <c r="BU9" s="50">
        <v>5.42</v>
      </c>
      <c r="BV9" s="50">
        <v>5.43</v>
      </c>
      <c r="BW9" s="32">
        <f t="shared" si="17"/>
        <v>5.4266666666666667</v>
      </c>
      <c r="BX9" s="46" t="str">
        <f t="shared" ref="BX9:BX25" si="19">B9</f>
        <v>K</v>
      </c>
      <c r="BY9" s="30" t="s">
        <v>61</v>
      </c>
      <c r="BZ9" s="34" t="s">
        <v>59</v>
      </c>
    </row>
    <row r="10" spans="1:78" ht="12.75" x14ac:dyDescent="0.2">
      <c r="A10" s="23">
        <v>6</v>
      </c>
      <c r="B10" s="46" t="s">
        <v>17</v>
      </c>
      <c r="C10" s="33">
        <v>1238</v>
      </c>
      <c r="D10" s="53">
        <v>120.15</v>
      </c>
      <c r="E10" s="50">
        <v>120.15</v>
      </c>
      <c r="F10" s="50">
        <v>120.15</v>
      </c>
      <c r="G10" s="24">
        <f t="shared" si="0"/>
        <v>120.15000000000002</v>
      </c>
      <c r="H10" s="50">
        <v>29.26</v>
      </c>
      <c r="I10" s="50">
        <v>29.27</v>
      </c>
      <c r="J10" s="50">
        <v>29.27</v>
      </c>
      <c r="K10" s="1">
        <f t="shared" si="1"/>
        <v>29.266666666666666</v>
      </c>
      <c r="L10" s="50">
        <v>58.78</v>
      </c>
      <c r="M10" s="50">
        <v>58.78</v>
      </c>
      <c r="N10" s="50">
        <v>58.78</v>
      </c>
      <c r="O10" s="51">
        <f t="shared" si="2"/>
        <v>58.78</v>
      </c>
      <c r="P10" s="52">
        <v>120.42</v>
      </c>
      <c r="Q10" s="50">
        <v>120.41</v>
      </c>
      <c r="R10" s="50">
        <v>120.41</v>
      </c>
      <c r="S10" s="1">
        <f t="shared" si="3"/>
        <v>120.41333333333334</v>
      </c>
      <c r="T10" s="50">
        <v>29.21</v>
      </c>
      <c r="U10" s="50">
        <v>29.2</v>
      </c>
      <c r="V10" s="50">
        <v>29.21</v>
      </c>
      <c r="W10" s="1">
        <f t="shared" si="4"/>
        <v>29.206666666666667</v>
      </c>
      <c r="X10" s="50">
        <v>58.14</v>
      </c>
      <c r="Y10" s="50">
        <v>58.13</v>
      </c>
      <c r="Z10" s="50">
        <v>58.13</v>
      </c>
      <c r="AA10" s="32">
        <f t="shared" si="5"/>
        <v>58.133333333333333</v>
      </c>
      <c r="AB10" s="53" t="s">
        <v>34</v>
      </c>
      <c r="AC10" s="50" t="s">
        <v>34</v>
      </c>
      <c r="AD10" s="50" t="s">
        <v>34</v>
      </c>
      <c r="AE10" s="1" t="e">
        <f t="shared" si="6"/>
        <v>#DIV/0!</v>
      </c>
      <c r="AF10" s="50" t="s">
        <v>34</v>
      </c>
      <c r="AG10" s="50" t="s">
        <v>34</v>
      </c>
      <c r="AH10" s="50" t="s">
        <v>34</v>
      </c>
      <c r="AI10" s="51" t="e">
        <f t="shared" si="7"/>
        <v>#DIV/0!</v>
      </c>
      <c r="AJ10" s="50" t="s">
        <v>34</v>
      </c>
      <c r="AK10" s="50" t="s">
        <v>34</v>
      </c>
      <c r="AL10" s="50" t="s">
        <v>34</v>
      </c>
      <c r="AM10" s="1" t="e">
        <f t="shared" si="8"/>
        <v>#DIV/0!</v>
      </c>
      <c r="AN10" s="50" t="s">
        <v>34</v>
      </c>
      <c r="AO10" s="50" t="s">
        <v>34</v>
      </c>
      <c r="AP10" s="50" t="s">
        <v>34</v>
      </c>
      <c r="AQ10" s="32" t="e">
        <f t="shared" si="9"/>
        <v>#DIV/0!</v>
      </c>
      <c r="AR10" s="53">
        <v>73.31</v>
      </c>
      <c r="AS10" s="50">
        <v>73.319999999999993</v>
      </c>
      <c r="AT10" s="50">
        <v>73.31</v>
      </c>
      <c r="AU10" s="1">
        <f t="shared" si="10"/>
        <v>73.313333333333333</v>
      </c>
      <c r="AV10" s="50">
        <v>6.89</v>
      </c>
      <c r="AW10" s="50">
        <v>6.86</v>
      </c>
      <c r="AX10" s="50">
        <v>6.86</v>
      </c>
      <c r="AY10" s="51">
        <f t="shared" si="11"/>
        <v>6.87</v>
      </c>
      <c r="AZ10" s="50">
        <v>73.61</v>
      </c>
      <c r="BA10" s="50">
        <v>73.64</v>
      </c>
      <c r="BB10" s="50">
        <v>73.62</v>
      </c>
      <c r="BC10" s="1">
        <f t="shared" si="12"/>
        <v>73.623333333333335</v>
      </c>
      <c r="BD10" s="50">
        <v>7.01</v>
      </c>
      <c r="BE10" s="50">
        <v>7.03</v>
      </c>
      <c r="BF10" s="50">
        <v>7.03</v>
      </c>
      <c r="BG10" s="32">
        <f t="shared" si="13"/>
        <v>7.0233333333333334</v>
      </c>
      <c r="BH10" s="53">
        <v>96.74</v>
      </c>
      <c r="BI10" s="50">
        <v>96.72</v>
      </c>
      <c r="BJ10" s="50">
        <v>96.73</v>
      </c>
      <c r="BK10" s="1">
        <f t="shared" si="14"/>
        <v>96.73</v>
      </c>
      <c r="BL10" s="50">
        <v>6.23</v>
      </c>
      <c r="BM10" s="50">
        <v>6.22</v>
      </c>
      <c r="BN10" s="50">
        <v>6.23</v>
      </c>
      <c r="BO10" s="51">
        <f t="shared" si="15"/>
        <v>6.2266666666666666</v>
      </c>
      <c r="BP10" s="52">
        <v>96.43</v>
      </c>
      <c r="BQ10" s="50">
        <v>96.42</v>
      </c>
      <c r="BR10" s="50">
        <v>96.42</v>
      </c>
      <c r="BS10" s="1">
        <f t="shared" si="16"/>
        <v>96.423333333333346</v>
      </c>
      <c r="BT10" s="50">
        <v>6</v>
      </c>
      <c r="BU10" s="50">
        <v>6.02</v>
      </c>
      <c r="BV10" s="50">
        <v>6</v>
      </c>
      <c r="BW10" s="32">
        <f t="shared" si="17"/>
        <v>6.0066666666666668</v>
      </c>
      <c r="BX10" s="46" t="str">
        <f t="shared" si="19"/>
        <v>M</v>
      </c>
      <c r="BY10" s="30" t="s">
        <v>55</v>
      </c>
      <c r="BZ10" s="34" t="s">
        <v>67</v>
      </c>
    </row>
    <row r="11" spans="1:78" ht="12.75" x14ac:dyDescent="0.2">
      <c r="A11" s="23">
        <v>7</v>
      </c>
      <c r="B11" s="46" t="s">
        <v>19</v>
      </c>
      <c r="C11" s="33">
        <v>1250</v>
      </c>
      <c r="D11" s="53">
        <v>85.53</v>
      </c>
      <c r="E11" s="50">
        <v>85.5</v>
      </c>
      <c r="F11" s="50">
        <v>85.5</v>
      </c>
      <c r="G11" s="24">
        <f t="shared" si="0"/>
        <v>85.509999999999991</v>
      </c>
      <c r="H11" s="50">
        <v>20.68</v>
      </c>
      <c r="I11" s="50">
        <v>20.74</v>
      </c>
      <c r="J11" s="50">
        <v>20.74</v>
      </c>
      <c r="K11" s="1">
        <f t="shared" si="1"/>
        <v>20.72</v>
      </c>
      <c r="L11" s="50">
        <v>43.97</v>
      </c>
      <c r="M11" s="50">
        <v>44.01</v>
      </c>
      <c r="N11" s="50">
        <v>44.01</v>
      </c>
      <c r="O11" s="51">
        <f t="shared" si="2"/>
        <v>43.996666666666663</v>
      </c>
      <c r="P11" s="52">
        <v>85.27</v>
      </c>
      <c r="Q11" s="50">
        <v>85.28</v>
      </c>
      <c r="R11" s="50">
        <v>85.28</v>
      </c>
      <c r="S11" s="1">
        <f t="shared" si="3"/>
        <v>85.276666666666671</v>
      </c>
      <c r="T11" s="50">
        <v>20.65</v>
      </c>
      <c r="U11" s="50">
        <v>20.65</v>
      </c>
      <c r="V11" s="50">
        <v>20.65</v>
      </c>
      <c r="W11" s="1">
        <f t="shared" si="4"/>
        <v>20.65</v>
      </c>
      <c r="X11" s="50">
        <v>44</v>
      </c>
      <c r="Y11" s="50">
        <v>44.16</v>
      </c>
      <c r="Z11" s="50">
        <v>44.11</v>
      </c>
      <c r="AA11" s="32">
        <f t="shared" si="5"/>
        <v>44.089999999999996</v>
      </c>
      <c r="AB11" s="53">
        <v>56.07</v>
      </c>
      <c r="AC11" s="50">
        <v>56.09</v>
      </c>
      <c r="AD11" s="50">
        <v>56.06</v>
      </c>
      <c r="AE11" s="1">
        <f t="shared" si="6"/>
        <v>56.073333333333331</v>
      </c>
      <c r="AF11" s="50">
        <v>8.16</v>
      </c>
      <c r="AG11" s="50">
        <v>8.1999999999999993</v>
      </c>
      <c r="AH11" s="50">
        <v>8.17</v>
      </c>
      <c r="AI11" s="51">
        <f t="shared" si="7"/>
        <v>8.1766666666666676</v>
      </c>
      <c r="AJ11" s="50">
        <v>56.1</v>
      </c>
      <c r="AK11" s="50">
        <v>56.14</v>
      </c>
      <c r="AL11" s="50">
        <v>56.14</v>
      </c>
      <c r="AM11" s="1">
        <f t="shared" si="8"/>
        <v>56.126666666666665</v>
      </c>
      <c r="AN11" s="50">
        <v>8.1999999999999993</v>
      </c>
      <c r="AO11" s="50">
        <v>8.24</v>
      </c>
      <c r="AP11" s="50">
        <v>8.2100000000000009</v>
      </c>
      <c r="AQ11" s="32">
        <f t="shared" si="9"/>
        <v>8.2166666666666668</v>
      </c>
      <c r="AR11" s="53">
        <v>53.07</v>
      </c>
      <c r="AS11" s="50">
        <v>53.06</v>
      </c>
      <c r="AT11" s="50">
        <v>53.06</v>
      </c>
      <c r="AU11" s="1">
        <f t="shared" si="10"/>
        <v>53.063333333333333</v>
      </c>
      <c r="AV11" s="50">
        <v>4.63</v>
      </c>
      <c r="AW11" s="50">
        <v>4.6399999999999997</v>
      </c>
      <c r="AX11" s="50">
        <v>4.6399999999999997</v>
      </c>
      <c r="AY11" s="51">
        <f t="shared" si="11"/>
        <v>4.6366666666666667</v>
      </c>
      <c r="AZ11" s="50">
        <v>53.47</v>
      </c>
      <c r="BA11" s="50">
        <v>53.48</v>
      </c>
      <c r="BB11" s="50">
        <v>53.47</v>
      </c>
      <c r="BC11" s="1">
        <f t="shared" si="12"/>
        <v>53.473333333333329</v>
      </c>
      <c r="BD11" s="50">
        <v>4.5999999999999996</v>
      </c>
      <c r="BE11" s="50">
        <v>4.6100000000000003</v>
      </c>
      <c r="BF11" s="50">
        <v>4.5999999999999996</v>
      </c>
      <c r="BG11" s="32">
        <f t="shared" si="13"/>
        <v>4.6033333333333335</v>
      </c>
      <c r="BH11" s="53">
        <v>67.23</v>
      </c>
      <c r="BI11" s="50">
        <v>67.22</v>
      </c>
      <c r="BJ11" s="50">
        <v>67.23</v>
      </c>
      <c r="BK11" s="1">
        <f t="shared" si="14"/>
        <v>67.226666666666674</v>
      </c>
      <c r="BL11" s="50">
        <v>4.2699999999999996</v>
      </c>
      <c r="BM11" s="50">
        <v>4.24</v>
      </c>
      <c r="BN11" s="50">
        <v>4.2699999999999996</v>
      </c>
      <c r="BO11" s="51">
        <f t="shared" si="15"/>
        <v>4.26</v>
      </c>
      <c r="BP11" s="52">
        <v>67.36</v>
      </c>
      <c r="BQ11" s="50">
        <v>67.34</v>
      </c>
      <c r="BR11" s="50">
        <v>67.349999999999994</v>
      </c>
      <c r="BS11" s="1">
        <f t="shared" si="16"/>
        <v>67.349999999999994</v>
      </c>
      <c r="BT11" s="50">
        <v>4.22</v>
      </c>
      <c r="BU11" s="50">
        <v>4.18</v>
      </c>
      <c r="BV11" s="50">
        <v>4.1900000000000004</v>
      </c>
      <c r="BW11" s="32">
        <f t="shared" si="17"/>
        <v>4.1966666666666663</v>
      </c>
      <c r="BX11" s="46" t="str">
        <f t="shared" si="19"/>
        <v>K</v>
      </c>
      <c r="BY11" s="30" t="s">
        <v>70</v>
      </c>
      <c r="BZ11" s="34" t="s">
        <v>71</v>
      </c>
    </row>
    <row r="12" spans="1:78" ht="12.75" x14ac:dyDescent="0.2">
      <c r="A12" s="23">
        <v>8</v>
      </c>
      <c r="B12" s="46" t="s">
        <v>17</v>
      </c>
      <c r="C12" s="33">
        <v>1228</v>
      </c>
      <c r="D12" s="53">
        <v>92.5</v>
      </c>
      <c r="E12" s="50">
        <v>92.48</v>
      </c>
      <c r="F12" s="50">
        <v>92.5</v>
      </c>
      <c r="G12" s="24">
        <f t="shared" si="0"/>
        <v>92.493333333333339</v>
      </c>
      <c r="H12" s="50">
        <v>23.41</v>
      </c>
      <c r="I12" s="50">
        <v>23.42</v>
      </c>
      <c r="J12" s="50">
        <v>23.42</v>
      </c>
      <c r="K12" s="1">
        <f t="shared" si="1"/>
        <v>23.416666666666668</v>
      </c>
      <c r="L12" s="50">
        <v>47.46</v>
      </c>
      <c r="M12" s="50">
        <v>47.44</v>
      </c>
      <c r="N12" s="50">
        <v>47.46</v>
      </c>
      <c r="O12" s="51">
        <f t="shared" si="2"/>
        <v>47.45333333333334</v>
      </c>
      <c r="P12" s="52">
        <v>92.06</v>
      </c>
      <c r="Q12" s="50">
        <v>92.05</v>
      </c>
      <c r="R12" s="50">
        <v>92.05</v>
      </c>
      <c r="S12" s="1">
        <f t="shared" si="3"/>
        <v>92.053333333333342</v>
      </c>
      <c r="T12" s="50">
        <v>23.42</v>
      </c>
      <c r="U12" s="50">
        <v>23.4</v>
      </c>
      <c r="V12" s="50">
        <v>23.41</v>
      </c>
      <c r="W12" s="1">
        <f t="shared" si="4"/>
        <v>23.41</v>
      </c>
      <c r="X12" s="50">
        <v>47.99</v>
      </c>
      <c r="Y12" s="50">
        <v>47.96</v>
      </c>
      <c r="Z12" s="50">
        <v>47.97</v>
      </c>
      <c r="AA12" s="32">
        <f t="shared" si="5"/>
        <v>47.973333333333336</v>
      </c>
      <c r="AB12" s="53" t="s">
        <v>34</v>
      </c>
      <c r="AC12" s="50" t="s">
        <v>34</v>
      </c>
      <c r="AD12" s="50" t="s">
        <v>34</v>
      </c>
      <c r="AE12" s="1" t="e">
        <f t="shared" si="6"/>
        <v>#DIV/0!</v>
      </c>
      <c r="AF12" s="50" t="s">
        <v>34</v>
      </c>
      <c r="AG12" s="50" t="s">
        <v>34</v>
      </c>
      <c r="AH12" s="50" t="s">
        <v>34</v>
      </c>
      <c r="AI12" s="51" t="e">
        <f t="shared" si="7"/>
        <v>#DIV/0!</v>
      </c>
      <c r="AJ12" s="50" t="s">
        <v>34</v>
      </c>
      <c r="AK12" s="50" t="s">
        <v>34</v>
      </c>
      <c r="AL12" s="50" t="s">
        <v>34</v>
      </c>
      <c r="AM12" s="1" t="e">
        <f t="shared" si="8"/>
        <v>#DIV/0!</v>
      </c>
      <c r="AN12" s="50" t="s">
        <v>34</v>
      </c>
      <c r="AO12" s="50" t="s">
        <v>34</v>
      </c>
      <c r="AP12" s="50" t="s">
        <v>34</v>
      </c>
      <c r="AQ12" s="32" t="e">
        <f t="shared" si="9"/>
        <v>#DIV/0!</v>
      </c>
      <c r="AR12" s="53">
        <v>62.3</v>
      </c>
      <c r="AS12" s="50">
        <v>62.27</v>
      </c>
      <c r="AT12" s="50">
        <v>62.28</v>
      </c>
      <c r="AU12" s="1">
        <f t="shared" si="10"/>
        <v>62.283333333333331</v>
      </c>
      <c r="AV12" s="50">
        <v>5.83</v>
      </c>
      <c r="AW12" s="50">
        <v>5.84</v>
      </c>
      <c r="AX12" s="50">
        <v>5.83</v>
      </c>
      <c r="AY12" s="51">
        <f t="shared" si="11"/>
        <v>5.833333333333333</v>
      </c>
      <c r="AZ12" s="50">
        <v>62</v>
      </c>
      <c r="BA12" s="50">
        <v>62.01</v>
      </c>
      <c r="BB12" s="50">
        <v>62.01</v>
      </c>
      <c r="BC12" s="1">
        <f t="shared" si="12"/>
        <v>62.006666666666661</v>
      </c>
      <c r="BD12" s="50">
        <v>5.58</v>
      </c>
      <c r="BE12" s="50">
        <v>5.6</v>
      </c>
      <c r="BF12" s="50">
        <v>5.6</v>
      </c>
      <c r="BG12" s="32">
        <f t="shared" si="13"/>
        <v>5.5933333333333337</v>
      </c>
      <c r="BH12" s="53">
        <v>81.489999999999995</v>
      </c>
      <c r="BI12" s="50">
        <v>81.48</v>
      </c>
      <c r="BJ12" s="50">
        <v>81.489999999999995</v>
      </c>
      <c r="BK12" s="1">
        <f t="shared" si="14"/>
        <v>81.486666666666665</v>
      </c>
      <c r="BL12" s="50">
        <v>4.72</v>
      </c>
      <c r="BM12" s="50">
        <v>4.74</v>
      </c>
      <c r="BN12" s="50">
        <v>4.7300000000000004</v>
      </c>
      <c r="BO12" s="51">
        <f t="shared" si="15"/>
        <v>4.7300000000000004</v>
      </c>
      <c r="BP12" s="50">
        <v>81.38</v>
      </c>
      <c r="BQ12" s="50">
        <v>81.38</v>
      </c>
      <c r="BR12" s="50">
        <v>81.38</v>
      </c>
      <c r="BS12" s="1">
        <f t="shared" si="16"/>
        <v>81.38</v>
      </c>
      <c r="BT12" s="50">
        <v>4.7699999999999996</v>
      </c>
      <c r="BU12" s="50">
        <v>4.79</v>
      </c>
      <c r="BV12" s="50">
        <v>4.7699999999999996</v>
      </c>
      <c r="BW12" s="32">
        <f t="shared" si="17"/>
        <v>4.7766666666666664</v>
      </c>
      <c r="BX12" s="46" t="str">
        <f t="shared" si="19"/>
        <v>M</v>
      </c>
      <c r="BY12" s="55" t="s">
        <v>73</v>
      </c>
      <c r="BZ12" s="34" t="s">
        <v>67</v>
      </c>
    </row>
    <row r="13" spans="1:78" ht="12.75" x14ac:dyDescent="0.2">
      <c r="A13" s="23">
        <v>9</v>
      </c>
      <c r="B13" s="46" t="s">
        <v>17</v>
      </c>
      <c r="C13" s="33">
        <v>1225</v>
      </c>
      <c r="D13" s="53">
        <v>79.790000000000006</v>
      </c>
      <c r="E13" s="50">
        <v>79.78</v>
      </c>
      <c r="F13" s="50">
        <v>79.78</v>
      </c>
      <c r="G13" s="24">
        <f t="shared" si="0"/>
        <v>79.783333333333331</v>
      </c>
      <c r="H13" s="50">
        <v>20.28</v>
      </c>
      <c r="I13" s="50">
        <v>20.28</v>
      </c>
      <c r="J13" s="50">
        <v>20.28</v>
      </c>
      <c r="K13" s="1">
        <f t="shared" si="1"/>
        <v>20.28</v>
      </c>
      <c r="L13" s="50">
        <v>40.86</v>
      </c>
      <c r="M13" s="50">
        <v>40.9</v>
      </c>
      <c r="N13" s="50">
        <v>40.86</v>
      </c>
      <c r="O13" s="51">
        <f t="shared" si="2"/>
        <v>40.873333333333328</v>
      </c>
      <c r="P13" s="52">
        <v>79.22</v>
      </c>
      <c r="Q13" s="50">
        <v>79.209999999999994</v>
      </c>
      <c r="R13" s="50">
        <v>79.209999999999994</v>
      </c>
      <c r="S13" s="1">
        <f t="shared" si="3"/>
        <v>79.213333333333324</v>
      </c>
      <c r="T13" s="50">
        <v>19.77</v>
      </c>
      <c r="U13" s="50">
        <v>19.78</v>
      </c>
      <c r="V13" s="50">
        <v>19.77</v>
      </c>
      <c r="W13" s="1">
        <f t="shared" si="4"/>
        <v>19.77333333333333</v>
      </c>
      <c r="X13" s="50">
        <v>41.2</v>
      </c>
      <c r="Y13" s="50">
        <v>41.23</v>
      </c>
      <c r="Z13" s="50">
        <v>41.21</v>
      </c>
      <c r="AA13" s="32">
        <f t="shared" si="5"/>
        <v>41.213333333333338</v>
      </c>
      <c r="AB13" s="53">
        <v>60.7</v>
      </c>
      <c r="AC13" s="50">
        <v>60.72</v>
      </c>
      <c r="AD13" s="50">
        <v>60.71</v>
      </c>
      <c r="AE13" s="1">
        <f t="shared" si="6"/>
        <v>60.71</v>
      </c>
      <c r="AF13" s="50">
        <v>8.98</v>
      </c>
      <c r="AG13" s="50">
        <v>9.02</v>
      </c>
      <c r="AH13" s="50">
        <v>9.02</v>
      </c>
      <c r="AI13" s="51">
        <f t="shared" si="7"/>
        <v>9.0066666666666659</v>
      </c>
      <c r="AJ13" s="50">
        <v>60.15</v>
      </c>
      <c r="AK13" s="50">
        <v>60.13</v>
      </c>
      <c r="AL13" s="50">
        <v>60.14</v>
      </c>
      <c r="AM13" s="1">
        <f t="shared" si="8"/>
        <v>60.140000000000008</v>
      </c>
      <c r="AN13" s="50">
        <v>9.24</v>
      </c>
      <c r="AO13" s="50">
        <v>9.26</v>
      </c>
      <c r="AP13" s="50">
        <v>9.25</v>
      </c>
      <c r="AQ13" s="32">
        <f t="shared" si="9"/>
        <v>9.25</v>
      </c>
      <c r="AR13" s="53">
        <v>57.11</v>
      </c>
      <c r="AS13" s="50">
        <v>57.09</v>
      </c>
      <c r="AT13" s="50">
        <v>57.1</v>
      </c>
      <c r="AU13" s="1">
        <f t="shared" si="10"/>
        <v>57.1</v>
      </c>
      <c r="AV13" s="50">
        <v>5.57</v>
      </c>
      <c r="AW13" s="50">
        <v>5.56</v>
      </c>
      <c r="AX13" s="50">
        <v>5.57</v>
      </c>
      <c r="AY13" s="51">
        <f t="shared" si="11"/>
        <v>5.5666666666666664</v>
      </c>
      <c r="AZ13" s="50">
        <v>57.07</v>
      </c>
      <c r="BA13" s="50">
        <v>57.05</v>
      </c>
      <c r="BB13" s="50">
        <v>57.06</v>
      </c>
      <c r="BC13" s="1">
        <f t="shared" si="12"/>
        <v>57.06</v>
      </c>
      <c r="BD13" s="50">
        <v>5.62</v>
      </c>
      <c r="BE13" s="50">
        <v>5.62</v>
      </c>
      <c r="BF13" s="50">
        <v>5.62</v>
      </c>
      <c r="BG13" s="32">
        <f t="shared" si="13"/>
        <v>5.62</v>
      </c>
      <c r="BH13" s="53">
        <v>72.61</v>
      </c>
      <c r="BI13" s="50">
        <v>72.59</v>
      </c>
      <c r="BJ13" s="50">
        <v>72.59</v>
      </c>
      <c r="BK13" s="1">
        <f t="shared" si="14"/>
        <v>72.596666666666664</v>
      </c>
      <c r="BL13" s="50">
        <v>5.47</v>
      </c>
      <c r="BM13" s="50">
        <v>5.48</v>
      </c>
      <c r="BN13" s="50">
        <v>5.48</v>
      </c>
      <c r="BO13" s="51">
        <f t="shared" si="15"/>
        <v>5.4766666666666666</v>
      </c>
      <c r="BP13" s="52">
        <v>72.489999999999995</v>
      </c>
      <c r="BQ13" s="50">
        <v>72.48</v>
      </c>
      <c r="BR13" s="50">
        <v>72.489999999999995</v>
      </c>
      <c r="BS13" s="1">
        <f t="shared" si="16"/>
        <v>72.486666666666665</v>
      </c>
      <c r="BT13" s="50">
        <v>5.78</v>
      </c>
      <c r="BU13" s="50">
        <v>5.77</v>
      </c>
      <c r="BV13" s="50">
        <v>5.78</v>
      </c>
      <c r="BW13" s="32">
        <f t="shared" si="17"/>
        <v>5.7766666666666673</v>
      </c>
      <c r="BX13" s="46" t="str">
        <f t="shared" si="19"/>
        <v>M</v>
      </c>
      <c r="BY13" s="55" t="s">
        <v>58</v>
      </c>
      <c r="BZ13" s="34" t="s">
        <v>71</v>
      </c>
    </row>
    <row r="14" spans="1:78" ht="12.75" x14ac:dyDescent="0.2">
      <c r="A14" s="23">
        <v>10</v>
      </c>
      <c r="B14" s="29" t="s">
        <v>17</v>
      </c>
      <c r="C14" s="33">
        <v>1214</v>
      </c>
      <c r="D14" s="53">
        <v>86.75</v>
      </c>
      <c r="E14" s="50">
        <v>86.74</v>
      </c>
      <c r="F14" s="50">
        <v>86.74</v>
      </c>
      <c r="G14" s="24">
        <f t="shared" si="0"/>
        <v>86.743333333333339</v>
      </c>
      <c r="H14" s="50">
        <v>19.690000000000001</v>
      </c>
      <c r="I14" s="50">
        <v>19.68</v>
      </c>
      <c r="J14" s="50">
        <v>19.690000000000001</v>
      </c>
      <c r="K14" s="1">
        <f t="shared" si="1"/>
        <v>19.686666666666667</v>
      </c>
      <c r="L14" s="50">
        <v>42.14</v>
      </c>
      <c r="M14" s="50">
        <v>42.13</v>
      </c>
      <c r="N14" s="50">
        <v>42.14</v>
      </c>
      <c r="O14" s="1">
        <f t="shared" si="2"/>
        <v>42.13666666666667</v>
      </c>
      <c r="P14" s="52">
        <v>81.13</v>
      </c>
      <c r="Q14" s="50">
        <v>81.12</v>
      </c>
      <c r="R14" s="50">
        <v>81.12</v>
      </c>
      <c r="S14" s="1">
        <f t="shared" si="3"/>
        <v>81.123333333333335</v>
      </c>
      <c r="T14" s="50">
        <v>19.350000000000001</v>
      </c>
      <c r="U14" s="50">
        <v>19.329999999999998</v>
      </c>
      <c r="V14" s="50">
        <v>19.34</v>
      </c>
      <c r="W14" s="1">
        <f t="shared" si="4"/>
        <v>19.34</v>
      </c>
      <c r="X14" s="50">
        <v>42.18</v>
      </c>
      <c r="Y14" s="50">
        <v>42.2</v>
      </c>
      <c r="Z14" s="50">
        <v>42.19</v>
      </c>
      <c r="AA14" s="32">
        <f t="shared" si="5"/>
        <v>42.19</v>
      </c>
      <c r="AB14" s="53">
        <v>58.88</v>
      </c>
      <c r="AC14" s="50">
        <v>58.89</v>
      </c>
      <c r="AD14" s="50">
        <v>58.88</v>
      </c>
      <c r="AE14" s="1">
        <f t="shared" si="6"/>
        <v>58.883333333333333</v>
      </c>
      <c r="AF14" s="50">
        <v>7.99</v>
      </c>
      <c r="AG14" s="50">
        <v>8</v>
      </c>
      <c r="AH14" s="50">
        <v>7.99</v>
      </c>
      <c r="AI14" s="51">
        <f t="shared" si="7"/>
        <v>7.9933333333333332</v>
      </c>
      <c r="AJ14" s="50">
        <v>58.57</v>
      </c>
      <c r="AK14" s="50">
        <v>58.58</v>
      </c>
      <c r="AL14" s="50">
        <v>58.58</v>
      </c>
      <c r="AM14" s="1">
        <f t="shared" si="8"/>
        <v>58.576666666666675</v>
      </c>
      <c r="AN14" s="50">
        <v>8.07</v>
      </c>
      <c r="AO14" s="50">
        <v>8.08</v>
      </c>
      <c r="AP14" s="50">
        <v>8.07</v>
      </c>
      <c r="AQ14" s="32">
        <f t="shared" si="9"/>
        <v>8.0733333333333324</v>
      </c>
      <c r="AR14" s="50" t="s">
        <v>34</v>
      </c>
      <c r="AS14" s="50" t="s">
        <v>34</v>
      </c>
      <c r="AT14" s="50" t="s">
        <v>34</v>
      </c>
      <c r="AU14" s="1" t="e">
        <f t="shared" si="10"/>
        <v>#DIV/0!</v>
      </c>
      <c r="AV14" s="50" t="s">
        <v>34</v>
      </c>
      <c r="AW14" s="50" t="s">
        <v>34</v>
      </c>
      <c r="AX14" s="50" t="s">
        <v>34</v>
      </c>
      <c r="AY14" s="51" t="e">
        <f t="shared" si="11"/>
        <v>#DIV/0!</v>
      </c>
      <c r="AZ14" s="50" t="s">
        <v>34</v>
      </c>
      <c r="BA14" s="50" t="s">
        <v>34</v>
      </c>
      <c r="BB14" s="50" t="s">
        <v>34</v>
      </c>
      <c r="BC14" s="1" t="e">
        <f t="shared" si="12"/>
        <v>#DIV/0!</v>
      </c>
      <c r="BD14" s="50" t="s">
        <v>34</v>
      </c>
      <c r="BE14" s="50" t="s">
        <v>34</v>
      </c>
      <c r="BF14" s="50" t="s">
        <v>34</v>
      </c>
      <c r="BG14" s="1" t="e">
        <f t="shared" si="13"/>
        <v>#DIV/0!</v>
      </c>
      <c r="BH14" s="53">
        <v>72.36</v>
      </c>
      <c r="BI14" s="50">
        <v>72.349999999999994</v>
      </c>
      <c r="BJ14" s="50">
        <v>72.349999999999994</v>
      </c>
      <c r="BK14" s="1">
        <f t="shared" si="14"/>
        <v>72.353333333333325</v>
      </c>
      <c r="BL14" s="50">
        <v>4.91</v>
      </c>
      <c r="BM14" s="50">
        <v>4.9000000000000004</v>
      </c>
      <c r="BN14" s="50">
        <v>4.91</v>
      </c>
      <c r="BO14" s="51">
        <f t="shared" si="15"/>
        <v>4.9066666666666672</v>
      </c>
      <c r="BP14" s="50">
        <v>72.239999999999995</v>
      </c>
      <c r="BQ14" s="50">
        <v>72.23</v>
      </c>
      <c r="BR14" s="50">
        <v>72.239999999999995</v>
      </c>
      <c r="BS14" s="1">
        <f t="shared" si="16"/>
        <v>72.236666666666665</v>
      </c>
      <c r="BT14" s="50">
        <v>4.7300000000000004</v>
      </c>
      <c r="BU14" s="50">
        <v>4.75</v>
      </c>
      <c r="BV14" s="50">
        <v>4.7300000000000004</v>
      </c>
      <c r="BW14" s="32">
        <f t="shared" si="17"/>
        <v>4.7366666666666672</v>
      </c>
      <c r="BX14" s="46" t="str">
        <f t="shared" si="19"/>
        <v>M</v>
      </c>
      <c r="BY14" s="55" t="s">
        <v>74</v>
      </c>
      <c r="BZ14" s="34" t="s">
        <v>71</v>
      </c>
    </row>
    <row r="15" spans="1:78" ht="12.75" x14ac:dyDescent="0.2">
      <c r="A15" s="23">
        <v>11</v>
      </c>
      <c r="B15" s="29" t="s">
        <v>17</v>
      </c>
      <c r="C15" s="33">
        <v>1227</v>
      </c>
      <c r="D15" s="53">
        <v>91.29</v>
      </c>
      <c r="E15" s="50">
        <v>91.28</v>
      </c>
      <c r="F15" s="50">
        <v>91.28</v>
      </c>
      <c r="G15" s="24">
        <f t="shared" si="0"/>
        <v>91.283333333333346</v>
      </c>
      <c r="H15" s="50">
        <v>21.28</v>
      </c>
      <c r="I15" s="50">
        <v>21.29</v>
      </c>
      <c r="J15" s="50">
        <v>21.28</v>
      </c>
      <c r="K15" s="1">
        <f t="shared" si="1"/>
        <v>21.283333333333335</v>
      </c>
      <c r="L15" s="50">
        <v>43.2</v>
      </c>
      <c r="M15" s="50">
        <v>43.24</v>
      </c>
      <c r="N15" s="50">
        <v>43.24</v>
      </c>
      <c r="O15" s="1">
        <f t="shared" si="2"/>
        <v>43.226666666666667</v>
      </c>
      <c r="P15" s="52">
        <v>90.44</v>
      </c>
      <c r="Q15" s="50">
        <v>90.42</v>
      </c>
      <c r="R15" s="50">
        <v>90.43</v>
      </c>
      <c r="S15" s="1">
        <f t="shared" si="3"/>
        <v>90.43</v>
      </c>
      <c r="T15" s="50">
        <v>21.2</v>
      </c>
      <c r="U15" s="50">
        <v>21.18</v>
      </c>
      <c r="V15" s="50">
        <v>20.190000000000001</v>
      </c>
      <c r="W15" s="1">
        <f t="shared" si="4"/>
        <v>20.856666666666666</v>
      </c>
      <c r="X15" s="50">
        <v>43.28</v>
      </c>
      <c r="Y15" s="50">
        <v>43.24</v>
      </c>
      <c r="Z15" s="50">
        <v>43.26</v>
      </c>
      <c r="AA15" s="32">
        <f t="shared" si="5"/>
        <v>43.26</v>
      </c>
      <c r="AB15" s="53" t="s">
        <v>34</v>
      </c>
      <c r="AC15" s="50" t="s">
        <v>34</v>
      </c>
      <c r="AD15" s="50" t="s">
        <v>34</v>
      </c>
      <c r="AE15" s="1" t="e">
        <f t="shared" si="6"/>
        <v>#DIV/0!</v>
      </c>
      <c r="AF15" s="50" t="s">
        <v>34</v>
      </c>
      <c r="AG15" s="50" t="s">
        <v>34</v>
      </c>
      <c r="AH15" s="50" t="s">
        <v>34</v>
      </c>
      <c r="AI15" s="51" t="e">
        <f t="shared" si="7"/>
        <v>#DIV/0!</v>
      </c>
      <c r="AJ15" s="50" t="s">
        <v>34</v>
      </c>
      <c r="AK15" s="50" t="s">
        <v>34</v>
      </c>
      <c r="AL15" s="50" t="s">
        <v>34</v>
      </c>
      <c r="AM15" s="1" t="e">
        <f t="shared" si="8"/>
        <v>#DIV/0!</v>
      </c>
      <c r="AN15" s="50" t="s">
        <v>34</v>
      </c>
      <c r="AO15" s="50" t="s">
        <v>34</v>
      </c>
      <c r="AP15" s="50" t="s">
        <v>34</v>
      </c>
      <c r="AQ15" s="32" t="e">
        <f t="shared" si="9"/>
        <v>#DIV/0!</v>
      </c>
      <c r="AR15" s="50">
        <v>59.45</v>
      </c>
      <c r="AS15" s="50">
        <v>59.43</v>
      </c>
      <c r="AT15" s="50">
        <v>59.45</v>
      </c>
      <c r="AU15" s="1">
        <f t="shared" si="10"/>
        <v>59.443333333333328</v>
      </c>
      <c r="AV15" s="50">
        <v>5.25</v>
      </c>
      <c r="AW15" s="50">
        <v>5.26</v>
      </c>
      <c r="AX15" s="50">
        <v>5.25</v>
      </c>
      <c r="AY15" s="51">
        <f t="shared" si="11"/>
        <v>5.253333333333333</v>
      </c>
      <c r="AZ15" s="50">
        <v>59.27</v>
      </c>
      <c r="BA15" s="50">
        <v>59.26</v>
      </c>
      <c r="BB15" s="50">
        <v>59.27</v>
      </c>
      <c r="BC15" s="1">
        <f t="shared" si="12"/>
        <v>59.266666666666673</v>
      </c>
      <c r="BD15" s="50">
        <v>5.26</v>
      </c>
      <c r="BE15" s="50">
        <v>5.25</v>
      </c>
      <c r="BF15" s="50">
        <v>5.26</v>
      </c>
      <c r="BG15" s="32">
        <f t="shared" si="13"/>
        <v>5.2566666666666668</v>
      </c>
      <c r="BH15" s="53">
        <v>74.77</v>
      </c>
      <c r="BI15" s="50">
        <v>74.760000000000005</v>
      </c>
      <c r="BJ15" s="50">
        <v>74.77</v>
      </c>
      <c r="BK15" s="1">
        <f t="shared" si="14"/>
        <v>74.766666666666666</v>
      </c>
      <c r="BL15" s="50">
        <v>4.38</v>
      </c>
      <c r="BM15" s="50">
        <v>4.37</v>
      </c>
      <c r="BN15" s="50">
        <v>4.37</v>
      </c>
      <c r="BO15" s="51">
        <f t="shared" si="15"/>
        <v>4.373333333333334</v>
      </c>
      <c r="BP15" s="50">
        <v>74.98</v>
      </c>
      <c r="BQ15" s="50">
        <v>74.97</v>
      </c>
      <c r="BR15" s="50">
        <v>74.98</v>
      </c>
      <c r="BS15" s="1">
        <f t="shared" si="16"/>
        <v>74.976666666666674</v>
      </c>
      <c r="BT15" s="50">
        <v>4.3899999999999997</v>
      </c>
      <c r="BU15" s="50">
        <v>4.4000000000000004</v>
      </c>
      <c r="BV15" s="50">
        <v>4.3899999999999997</v>
      </c>
      <c r="BW15" s="32">
        <f t="shared" si="17"/>
        <v>4.3933333333333335</v>
      </c>
      <c r="BX15" s="46" t="str">
        <f t="shared" si="19"/>
        <v>M</v>
      </c>
      <c r="BY15" s="55" t="s">
        <v>58</v>
      </c>
      <c r="BZ15" s="34" t="s">
        <v>71</v>
      </c>
    </row>
    <row r="16" spans="1:78" ht="12.75" x14ac:dyDescent="0.2">
      <c r="A16" s="23">
        <v>12</v>
      </c>
      <c r="B16" s="29" t="s">
        <v>19</v>
      </c>
      <c r="C16" s="33">
        <v>783</v>
      </c>
      <c r="D16" s="53">
        <v>175.31</v>
      </c>
      <c r="E16" s="50">
        <v>175.3</v>
      </c>
      <c r="F16" s="50">
        <v>175.3</v>
      </c>
      <c r="G16" s="24">
        <f t="shared" si="0"/>
        <v>175.30333333333337</v>
      </c>
      <c r="H16" s="50">
        <v>32.11</v>
      </c>
      <c r="I16" s="50">
        <v>32.130000000000003</v>
      </c>
      <c r="J16" s="50">
        <v>32.119999999999997</v>
      </c>
      <c r="K16" s="1">
        <f t="shared" si="1"/>
        <v>32.120000000000005</v>
      </c>
      <c r="L16" s="50">
        <v>72.77</v>
      </c>
      <c r="M16" s="50">
        <v>72.709999999999994</v>
      </c>
      <c r="N16" s="50">
        <v>72.760000000000005</v>
      </c>
      <c r="O16" s="1">
        <f t="shared" si="2"/>
        <v>72.74666666666667</v>
      </c>
      <c r="P16" s="52">
        <v>174.43</v>
      </c>
      <c r="Q16" s="50">
        <v>174.42</v>
      </c>
      <c r="R16" s="50">
        <v>174.42</v>
      </c>
      <c r="S16" s="1">
        <f t="shared" si="3"/>
        <v>174.42333333333332</v>
      </c>
      <c r="T16" s="50">
        <v>32.18</v>
      </c>
      <c r="U16" s="50">
        <v>32.21</v>
      </c>
      <c r="V16" s="50">
        <v>32.200000000000003</v>
      </c>
      <c r="W16" s="1">
        <f t="shared" si="4"/>
        <v>32.196666666666665</v>
      </c>
      <c r="X16" s="50">
        <v>73.8</v>
      </c>
      <c r="Y16" s="50">
        <v>73.73</v>
      </c>
      <c r="Z16" s="50">
        <v>73.760000000000005</v>
      </c>
      <c r="AA16" s="32">
        <f t="shared" si="5"/>
        <v>73.763333333333335</v>
      </c>
      <c r="AB16" s="53">
        <v>121.59</v>
      </c>
      <c r="AC16" s="50">
        <v>121.57</v>
      </c>
      <c r="AD16" s="50">
        <v>121.58</v>
      </c>
      <c r="AE16" s="1">
        <f t="shared" si="6"/>
        <v>121.58</v>
      </c>
      <c r="AF16" s="50">
        <v>13.51</v>
      </c>
      <c r="AG16" s="50">
        <v>13.51</v>
      </c>
      <c r="AH16" s="50">
        <v>13.51</v>
      </c>
      <c r="AI16" s="51">
        <f t="shared" si="7"/>
        <v>13.51</v>
      </c>
      <c r="AJ16" s="50">
        <v>120.99</v>
      </c>
      <c r="AK16" s="50">
        <v>120.95</v>
      </c>
      <c r="AL16" s="50">
        <v>120.98</v>
      </c>
      <c r="AM16" s="1">
        <f t="shared" si="8"/>
        <v>120.97333333333334</v>
      </c>
      <c r="AN16" s="50">
        <v>13.01</v>
      </c>
      <c r="AO16" s="50">
        <v>13.04</v>
      </c>
      <c r="AP16" s="50">
        <v>13.03</v>
      </c>
      <c r="AQ16" s="32">
        <f t="shared" si="9"/>
        <v>13.026666666666666</v>
      </c>
      <c r="AR16" s="50">
        <v>111.21</v>
      </c>
      <c r="AS16" s="50">
        <v>111.2</v>
      </c>
      <c r="AT16" s="50">
        <v>111.2</v>
      </c>
      <c r="AU16" s="1">
        <f t="shared" si="10"/>
        <v>111.20333333333333</v>
      </c>
      <c r="AV16" s="50">
        <v>7.67</v>
      </c>
      <c r="AW16" s="50">
        <v>7.65</v>
      </c>
      <c r="AX16" s="50">
        <v>7.67</v>
      </c>
      <c r="AY16" s="51">
        <f t="shared" si="11"/>
        <v>7.663333333333334</v>
      </c>
      <c r="AZ16" s="50">
        <v>111.1</v>
      </c>
      <c r="BA16" s="50">
        <v>111.1</v>
      </c>
      <c r="BB16" s="50">
        <v>111.1</v>
      </c>
      <c r="BC16" s="1">
        <f t="shared" si="12"/>
        <v>111.09999999999998</v>
      </c>
      <c r="BD16" s="50">
        <v>7.21</v>
      </c>
      <c r="BE16" s="50">
        <v>7.19</v>
      </c>
      <c r="BF16" s="50">
        <v>7.21</v>
      </c>
      <c r="BG16" s="1">
        <f t="shared" si="13"/>
        <v>7.2033333333333331</v>
      </c>
      <c r="BH16" s="53">
        <v>138.01</v>
      </c>
      <c r="BI16" s="50">
        <v>138</v>
      </c>
      <c r="BJ16" s="50">
        <v>138.01</v>
      </c>
      <c r="BK16" s="1">
        <f t="shared" si="14"/>
        <v>138.00666666666666</v>
      </c>
      <c r="BL16" s="50">
        <v>7.2</v>
      </c>
      <c r="BM16" s="50">
        <v>7.22</v>
      </c>
      <c r="BN16" s="50">
        <v>7.21</v>
      </c>
      <c r="BO16" s="51">
        <f t="shared" si="15"/>
        <v>7.21</v>
      </c>
      <c r="BP16" s="50">
        <v>138.55000000000001</v>
      </c>
      <c r="BQ16" s="50">
        <v>138.56</v>
      </c>
      <c r="BR16" s="50">
        <v>138.56</v>
      </c>
      <c r="BS16" s="1">
        <f t="shared" si="16"/>
        <v>138.55666666666667</v>
      </c>
      <c r="BT16" s="50">
        <v>7.29</v>
      </c>
      <c r="BU16" s="50">
        <v>7.3</v>
      </c>
      <c r="BV16" s="50">
        <v>7.3</v>
      </c>
      <c r="BW16" s="32">
        <f t="shared" si="17"/>
        <v>7.2966666666666669</v>
      </c>
      <c r="BX16" s="46" t="str">
        <f t="shared" si="19"/>
        <v>K</v>
      </c>
      <c r="BY16" s="55" t="s">
        <v>76</v>
      </c>
      <c r="BZ16" s="34" t="s">
        <v>77</v>
      </c>
    </row>
    <row r="17" spans="1:78" ht="12.75" x14ac:dyDescent="0.2">
      <c r="A17" s="23">
        <v>13</v>
      </c>
      <c r="B17" s="29" t="s">
        <v>17</v>
      </c>
      <c r="C17" s="33">
        <v>1233</v>
      </c>
      <c r="D17" s="53" t="s">
        <v>34</v>
      </c>
      <c r="E17" s="50" t="s">
        <v>34</v>
      </c>
      <c r="F17" s="50" t="s">
        <v>34</v>
      </c>
      <c r="G17" s="24" t="e">
        <f t="shared" si="0"/>
        <v>#DIV/0!</v>
      </c>
      <c r="H17" s="50" t="s">
        <v>34</v>
      </c>
      <c r="I17" s="50" t="s">
        <v>34</v>
      </c>
      <c r="J17" s="50" t="s">
        <v>34</v>
      </c>
      <c r="K17" s="1" t="e">
        <f t="shared" si="1"/>
        <v>#DIV/0!</v>
      </c>
      <c r="L17" s="50" t="s">
        <v>34</v>
      </c>
      <c r="M17" s="50" t="s">
        <v>34</v>
      </c>
      <c r="N17" s="50" t="s">
        <v>34</v>
      </c>
      <c r="O17" s="1" t="e">
        <f t="shared" si="2"/>
        <v>#DIV/0!</v>
      </c>
      <c r="P17" s="52" t="s">
        <v>34</v>
      </c>
      <c r="Q17" s="50" t="s">
        <v>34</v>
      </c>
      <c r="R17" s="50" t="s">
        <v>34</v>
      </c>
      <c r="S17" s="1" t="e">
        <f t="shared" si="3"/>
        <v>#DIV/0!</v>
      </c>
      <c r="T17" s="50" t="s">
        <v>34</v>
      </c>
      <c r="U17" s="50" t="s">
        <v>34</v>
      </c>
      <c r="V17" s="50" t="s">
        <v>34</v>
      </c>
      <c r="W17" s="1" t="e">
        <f t="shared" si="4"/>
        <v>#DIV/0!</v>
      </c>
      <c r="X17" s="50" t="s">
        <v>34</v>
      </c>
      <c r="Y17" s="50" t="s">
        <v>34</v>
      </c>
      <c r="Z17" s="50" t="s">
        <v>34</v>
      </c>
      <c r="AA17" s="32" t="e">
        <f t="shared" si="5"/>
        <v>#DIV/0!</v>
      </c>
      <c r="AB17" s="53">
        <v>55.22</v>
      </c>
      <c r="AC17" s="50">
        <v>55.23</v>
      </c>
      <c r="AD17" s="50">
        <v>55.22</v>
      </c>
      <c r="AE17" s="1">
        <f t="shared" si="6"/>
        <v>55.223333333333329</v>
      </c>
      <c r="AF17" s="50">
        <v>8.2899999999999991</v>
      </c>
      <c r="AG17" s="50">
        <v>8.31</v>
      </c>
      <c r="AH17" s="50">
        <v>8.31</v>
      </c>
      <c r="AI17" s="51">
        <f t="shared" si="7"/>
        <v>8.3033333333333346</v>
      </c>
      <c r="AJ17" s="50">
        <v>55</v>
      </c>
      <c r="AK17" s="50">
        <v>55.01</v>
      </c>
      <c r="AL17" s="50">
        <v>55</v>
      </c>
      <c r="AM17" s="1">
        <f t="shared" si="8"/>
        <v>55.00333333333333</v>
      </c>
      <c r="AN17" s="50">
        <v>8.2100000000000009</v>
      </c>
      <c r="AO17" s="50">
        <v>8.19</v>
      </c>
      <c r="AP17" s="50">
        <v>8.19</v>
      </c>
      <c r="AQ17" s="32">
        <f t="shared" si="9"/>
        <v>8.1966666666666654</v>
      </c>
      <c r="AR17" s="50">
        <v>53.93</v>
      </c>
      <c r="AS17" s="50">
        <v>53.92</v>
      </c>
      <c r="AT17" s="50">
        <v>53.92</v>
      </c>
      <c r="AU17" s="1">
        <f t="shared" si="10"/>
        <v>53.923333333333325</v>
      </c>
      <c r="AV17" s="50">
        <v>5.28</v>
      </c>
      <c r="AW17" s="50">
        <v>5.26</v>
      </c>
      <c r="AX17" s="50">
        <v>5.26</v>
      </c>
      <c r="AY17" s="51">
        <f t="shared" si="11"/>
        <v>5.2666666666666666</v>
      </c>
      <c r="AZ17" s="50">
        <v>54.31</v>
      </c>
      <c r="BA17" s="50">
        <v>54.29</v>
      </c>
      <c r="BB17" s="50">
        <v>54.3</v>
      </c>
      <c r="BC17" s="1">
        <f t="shared" si="12"/>
        <v>54.29999999999999</v>
      </c>
      <c r="BD17" s="50">
        <v>5.25</v>
      </c>
      <c r="BE17" s="50">
        <v>5.27</v>
      </c>
      <c r="BF17" s="50">
        <v>5.26</v>
      </c>
      <c r="BG17" s="1">
        <f t="shared" si="13"/>
        <v>5.26</v>
      </c>
      <c r="BH17" s="53">
        <v>67.56</v>
      </c>
      <c r="BI17" s="50">
        <v>67.569999999999993</v>
      </c>
      <c r="BJ17" s="50">
        <v>67.56</v>
      </c>
      <c r="BK17" s="1">
        <f t="shared" si="14"/>
        <v>67.563333333333333</v>
      </c>
      <c r="BL17" s="50">
        <v>5.15</v>
      </c>
      <c r="BM17" s="50">
        <v>5.14</v>
      </c>
      <c r="BN17" s="50">
        <v>5.14</v>
      </c>
      <c r="BO17" s="51">
        <f t="shared" si="15"/>
        <v>5.1433333333333335</v>
      </c>
      <c r="BP17" s="50">
        <v>67.91</v>
      </c>
      <c r="BQ17" s="50">
        <v>67.91</v>
      </c>
      <c r="BR17" s="50">
        <v>67.91</v>
      </c>
      <c r="BS17" s="1">
        <f t="shared" si="16"/>
        <v>67.91</v>
      </c>
      <c r="BT17" s="50">
        <v>5.2</v>
      </c>
      <c r="BU17" s="50">
        <v>5.21</v>
      </c>
      <c r="BV17" s="50">
        <v>5.21</v>
      </c>
      <c r="BW17" s="32">
        <f t="shared" si="17"/>
        <v>5.206666666666667</v>
      </c>
      <c r="BX17" s="46" t="str">
        <f t="shared" si="19"/>
        <v>M</v>
      </c>
      <c r="BY17" s="55" t="s">
        <v>78</v>
      </c>
      <c r="BZ17" s="34" t="s">
        <v>71</v>
      </c>
    </row>
    <row r="18" spans="1:78" ht="12.75" x14ac:dyDescent="0.2">
      <c r="A18" s="23">
        <v>14</v>
      </c>
      <c r="B18" s="29" t="s">
        <v>17</v>
      </c>
      <c r="C18" s="33">
        <v>1246</v>
      </c>
      <c r="D18" s="53">
        <v>100.28</v>
      </c>
      <c r="E18" s="50">
        <v>100.28</v>
      </c>
      <c r="F18" s="50">
        <v>100.28</v>
      </c>
      <c r="G18" s="24">
        <f t="shared" si="0"/>
        <v>100.28000000000002</v>
      </c>
      <c r="H18" s="50">
        <v>24.03</v>
      </c>
      <c r="I18" s="50">
        <v>24.02</v>
      </c>
      <c r="J18" s="50">
        <v>24.03</v>
      </c>
      <c r="K18" s="1">
        <f t="shared" si="1"/>
        <v>24.026666666666667</v>
      </c>
      <c r="L18" s="50">
        <v>48.08</v>
      </c>
      <c r="M18" s="50">
        <v>48.04</v>
      </c>
      <c r="N18" s="50">
        <v>48.07</v>
      </c>
      <c r="O18" s="1">
        <f t="shared" si="2"/>
        <v>48.063333333333333</v>
      </c>
      <c r="P18" s="52">
        <v>100.12</v>
      </c>
      <c r="Q18" s="50">
        <v>100.11</v>
      </c>
      <c r="R18" s="50">
        <v>100.11</v>
      </c>
      <c r="S18" s="1">
        <f t="shared" si="3"/>
        <v>100.11333333333334</v>
      </c>
      <c r="T18" s="50">
        <v>23.92</v>
      </c>
      <c r="U18" s="50">
        <v>23.91</v>
      </c>
      <c r="V18" s="50">
        <v>23.91</v>
      </c>
      <c r="W18" s="1">
        <f t="shared" si="4"/>
        <v>23.91333333333333</v>
      </c>
      <c r="X18" s="50">
        <v>49.19</v>
      </c>
      <c r="Y18" s="50">
        <v>49.22</v>
      </c>
      <c r="Z18" s="50">
        <v>49.19</v>
      </c>
      <c r="AA18" s="32">
        <f t="shared" si="5"/>
        <v>49.199999999999996</v>
      </c>
      <c r="AB18" s="53" t="s">
        <v>34</v>
      </c>
      <c r="AC18" s="50" t="s">
        <v>34</v>
      </c>
      <c r="AD18" s="50" t="s">
        <v>34</v>
      </c>
      <c r="AE18" s="1" t="e">
        <f t="shared" si="6"/>
        <v>#DIV/0!</v>
      </c>
      <c r="AF18" s="50" t="s">
        <v>34</v>
      </c>
      <c r="AG18" s="50" t="s">
        <v>34</v>
      </c>
      <c r="AH18" s="50" t="s">
        <v>34</v>
      </c>
      <c r="AI18" s="51" t="e">
        <f t="shared" si="7"/>
        <v>#DIV/0!</v>
      </c>
      <c r="AJ18" s="50" t="s">
        <v>34</v>
      </c>
      <c r="AK18" s="50" t="s">
        <v>34</v>
      </c>
      <c r="AL18" s="50" t="s">
        <v>34</v>
      </c>
      <c r="AM18" s="1" t="e">
        <f t="shared" si="8"/>
        <v>#DIV/0!</v>
      </c>
      <c r="AN18" s="50" t="s">
        <v>34</v>
      </c>
      <c r="AO18" s="50" t="s">
        <v>34</v>
      </c>
      <c r="AP18" s="50" t="s">
        <v>34</v>
      </c>
      <c r="AQ18" s="32" t="e">
        <f t="shared" si="9"/>
        <v>#DIV/0!</v>
      </c>
      <c r="AR18" s="50">
        <v>67.17</v>
      </c>
      <c r="AS18" s="50">
        <v>67.180000000000007</v>
      </c>
      <c r="AT18" s="50">
        <v>67.180000000000007</v>
      </c>
      <c r="AU18" s="1">
        <f t="shared" si="10"/>
        <v>67.176666666666677</v>
      </c>
      <c r="AV18" s="50">
        <v>5.47</v>
      </c>
      <c r="AW18" s="50">
        <v>5.48</v>
      </c>
      <c r="AX18" s="50">
        <v>5.47</v>
      </c>
      <c r="AY18" s="51">
        <f t="shared" si="11"/>
        <v>5.4733333333333327</v>
      </c>
      <c r="AZ18" s="50">
        <v>67.45</v>
      </c>
      <c r="BA18" s="50">
        <v>67.47</v>
      </c>
      <c r="BB18" s="50">
        <v>67.45</v>
      </c>
      <c r="BC18" s="1">
        <f t="shared" si="12"/>
        <v>67.456666666666663</v>
      </c>
      <c r="BD18" s="50">
        <v>5.55</v>
      </c>
      <c r="BE18" s="50">
        <v>5.57</v>
      </c>
      <c r="BF18" s="50">
        <v>5.56</v>
      </c>
      <c r="BG18" s="1">
        <f t="shared" si="13"/>
        <v>5.56</v>
      </c>
      <c r="BH18" s="53">
        <v>88.32</v>
      </c>
      <c r="BI18" s="50">
        <v>88.34</v>
      </c>
      <c r="BJ18" s="50">
        <v>88.34</v>
      </c>
      <c r="BK18" s="1">
        <f t="shared" si="14"/>
        <v>88.333333333333329</v>
      </c>
      <c r="BL18" s="50">
        <v>5.63</v>
      </c>
      <c r="BM18" s="50">
        <v>5.65</v>
      </c>
      <c r="BN18" s="50">
        <v>5.65</v>
      </c>
      <c r="BO18" s="51">
        <f t="shared" si="15"/>
        <v>5.6433333333333335</v>
      </c>
      <c r="BP18" s="50">
        <v>88.4</v>
      </c>
      <c r="BQ18" s="50">
        <v>88.39</v>
      </c>
      <c r="BR18" s="50">
        <v>88.4</v>
      </c>
      <c r="BS18" s="1">
        <f t="shared" si="16"/>
        <v>88.39666666666669</v>
      </c>
      <c r="BT18" s="50">
        <v>5.51</v>
      </c>
      <c r="BU18" s="50">
        <v>5.52</v>
      </c>
      <c r="BV18" s="50">
        <v>5.51</v>
      </c>
      <c r="BW18" s="32">
        <f t="shared" si="17"/>
        <v>5.5133333333333328</v>
      </c>
      <c r="BX18" s="46" t="str">
        <f t="shared" si="19"/>
        <v>M</v>
      </c>
      <c r="BY18" s="55" t="s">
        <v>55</v>
      </c>
      <c r="BZ18" s="34" t="s">
        <v>71</v>
      </c>
    </row>
    <row r="19" spans="1:78" ht="12.75" x14ac:dyDescent="0.2">
      <c r="A19" s="23">
        <v>15</v>
      </c>
      <c r="B19" s="29" t="s">
        <v>17</v>
      </c>
      <c r="C19" s="33">
        <v>1226</v>
      </c>
      <c r="D19" s="53">
        <v>91.82</v>
      </c>
      <c r="E19" s="50">
        <v>91.81</v>
      </c>
      <c r="F19" s="50">
        <v>91.81</v>
      </c>
      <c r="G19" s="24">
        <f t="shared" si="0"/>
        <v>91.813333333333333</v>
      </c>
      <c r="H19" s="50">
        <v>21.31</v>
      </c>
      <c r="I19" s="50">
        <v>21.3</v>
      </c>
      <c r="J19" s="50">
        <v>21.31</v>
      </c>
      <c r="K19" s="1">
        <f t="shared" si="1"/>
        <v>21.306666666666668</v>
      </c>
      <c r="L19" s="50">
        <v>43.47</v>
      </c>
      <c r="M19" s="50">
        <v>43.32</v>
      </c>
      <c r="N19" s="50">
        <v>43.33</v>
      </c>
      <c r="O19" s="1">
        <f t="shared" si="2"/>
        <v>43.373333333333335</v>
      </c>
      <c r="P19" s="52">
        <v>91.19</v>
      </c>
      <c r="Q19" s="50">
        <v>91.18</v>
      </c>
      <c r="R19" s="50">
        <v>91.18</v>
      </c>
      <c r="S19" s="1">
        <f t="shared" si="3"/>
        <v>91.183333333333337</v>
      </c>
      <c r="T19" s="50">
        <v>21.31</v>
      </c>
      <c r="U19" s="50">
        <v>21.3</v>
      </c>
      <c r="V19" s="50">
        <v>21.3</v>
      </c>
      <c r="W19" s="1">
        <f t="shared" si="4"/>
        <v>21.303333333333331</v>
      </c>
      <c r="X19" s="50">
        <v>42.42</v>
      </c>
      <c r="Y19" s="50">
        <v>42.42</v>
      </c>
      <c r="Z19" s="50">
        <v>42.42</v>
      </c>
      <c r="AA19" s="32">
        <f t="shared" si="5"/>
        <v>42.42</v>
      </c>
      <c r="AB19" s="53">
        <v>68.03</v>
      </c>
      <c r="AC19" s="50">
        <v>68.06</v>
      </c>
      <c r="AD19" s="50">
        <v>68.06</v>
      </c>
      <c r="AE19" s="1">
        <f t="shared" si="6"/>
        <v>68.05</v>
      </c>
      <c r="AF19" s="50">
        <v>8.0299999999999994</v>
      </c>
      <c r="AG19" s="50">
        <v>8.0500000000000007</v>
      </c>
      <c r="AH19" s="50">
        <v>8.0399999999999991</v>
      </c>
      <c r="AI19" s="51">
        <f t="shared" si="7"/>
        <v>8.0399999999999991</v>
      </c>
      <c r="AJ19" s="50">
        <v>68.099999999999994</v>
      </c>
      <c r="AK19" s="50">
        <v>68.09</v>
      </c>
      <c r="AL19" s="50">
        <v>68.09</v>
      </c>
      <c r="AM19" s="1">
        <f t="shared" si="8"/>
        <v>68.093333333333334</v>
      </c>
      <c r="AN19" s="50">
        <v>8.23</v>
      </c>
      <c r="AO19" s="50">
        <v>8.23</v>
      </c>
      <c r="AP19" s="50">
        <v>8.23</v>
      </c>
      <c r="AQ19" s="32">
        <f t="shared" si="9"/>
        <v>8.23</v>
      </c>
      <c r="AR19" s="50">
        <v>56.21</v>
      </c>
      <c r="AS19" s="50">
        <v>56.19</v>
      </c>
      <c r="AT19" s="50">
        <v>56.2</v>
      </c>
      <c r="AU19" s="1">
        <f t="shared" si="10"/>
        <v>56.20000000000001</v>
      </c>
      <c r="AV19" s="50">
        <v>5.01</v>
      </c>
      <c r="AW19" s="50">
        <v>5.01</v>
      </c>
      <c r="AX19" s="50">
        <v>5.01</v>
      </c>
      <c r="AY19" s="51">
        <f t="shared" si="11"/>
        <v>5.01</v>
      </c>
      <c r="AZ19" s="50">
        <v>56.08</v>
      </c>
      <c r="BA19" s="50">
        <v>56.08</v>
      </c>
      <c r="BB19" s="50">
        <v>56.08</v>
      </c>
      <c r="BC19" s="1">
        <f t="shared" si="12"/>
        <v>56.080000000000005</v>
      </c>
      <c r="BD19" s="50">
        <v>5.04</v>
      </c>
      <c r="BE19" s="50">
        <v>5.03</v>
      </c>
      <c r="BF19" s="50">
        <v>5.03</v>
      </c>
      <c r="BG19" s="1">
        <f t="shared" si="13"/>
        <v>5.0333333333333341</v>
      </c>
      <c r="BH19" s="53">
        <v>71.17</v>
      </c>
      <c r="BI19" s="50">
        <v>71.17</v>
      </c>
      <c r="BJ19" s="50">
        <v>71.17</v>
      </c>
      <c r="BK19" s="1">
        <f t="shared" si="14"/>
        <v>71.17</v>
      </c>
      <c r="BL19" s="50">
        <v>4.55</v>
      </c>
      <c r="BM19" s="50">
        <v>4.54</v>
      </c>
      <c r="BN19" s="50">
        <v>4.55</v>
      </c>
      <c r="BO19" s="51">
        <f t="shared" si="15"/>
        <v>4.5466666666666669</v>
      </c>
      <c r="BP19" s="50">
        <v>71.63</v>
      </c>
      <c r="BQ19" s="50">
        <v>71.63</v>
      </c>
      <c r="BR19" s="50">
        <v>71.63</v>
      </c>
      <c r="BS19" s="1">
        <f t="shared" si="16"/>
        <v>71.63</v>
      </c>
      <c r="BT19" s="50">
        <v>4.58</v>
      </c>
      <c r="BU19" s="50">
        <v>4.59</v>
      </c>
      <c r="BV19" s="50">
        <v>4.58</v>
      </c>
      <c r="BW19" s="32">
        <f t="shared" si="17"/>
        <v>4.583333333333333</v>
      </c>
      <c r="BX19" s="46" t="str">
        <f t="shared" si="19"/>
        <v>M</v>
      </c>
      <c r="BY19" s="55" t="s">
        <v>81</v>
      </c>
      <c r="BZ19" s="34" t="s">
        <v>71</v>
      </c>
    </row>
    <row r="20" spans="1:78" ht="15" customHeight="1" x14ac:dyDescent="0.2">
      <c r="A20" s="23">
        <v>16</v>
      </c>
      <c r="B20" s="29" t="s">
        <v>19</v>
      </c>
      <c r="C20" s="33">
        <v>950</v>
      </c>
      <c r="D20" s="53">
        <v>125.28</v>
      </c>
      <c r="E20" s="50">
        <v>125.27</v>
      </c>
      <c r="F20" s="50">
        <v>125.28</v>
      </c>
      <c r="G20" s="24">
        <f t="shared" si="0"/>
        <v>125.27666666666669</v>
      </c>
      <c r="H20" s="50">
        <v>27.37</v>
      </c>
      <c r="I20" s="50">
        <v>27.38</v>
      </c>
      <c r="J20" s="50">
        <v>27.38</v>
      </c>
      <c r="K20" s="1">
        <f t="shared" si="1"/>
        <v>27.376666666666665</v>
      </c>
      <c r="L20" s="50">
        <v>56.32</v>
      </c>
      <c r="M20" s="50">
        <v>56.34</v>
      </c>
      <c r="N20" s="50">
        <v>56.34</v>
      </c>
      <c r="O20" s="1">
        <f t="shared" si="2"/>
        <v>56.333333333333336</v>
      </c>
      <c r="P20" s="52">
        <v>124.63</v>
      </c>
      <c r="Q20" s="50">
        <v>124.61</v>
      </c>
      <c r="R20" s="50">
        <v>124.61</v>
      </c>
      <c r="S20" s="1">
        <f t="shared" si="3"/>
        <v>124.61666666666667</v>
      </c>
      <c r="T20" s="50">
        <v>27.2</v>
      </c>
      <c r="U20" s="50">
        <v>27.17</v>
      </c>
      <c r="V20" s="50">
        <v>27.18</v>
      </c>
      <c r="W20" s="1">
        <f t="shared" si="4"/>
        <v>27.183333333333337</v>
      </c>
      <c r="X20" s="50">
        <v>57.43</v>
      </c>
      <c r="Y20" s="50">
        <v>57.37</v>
      </c>
      <c r="Z20" s="50">
        <v>57.41</v>
      </c>
      <c r="AA20" s="32">
        <f t="shared" si="5"/>
        <v>57.403333333333329</v>
      </c>
      <c r="AB20" s="53">
        <v>105.02</v>
      </c>
      <c r="AC20" s="50">
        <v>105.02</v>
      </c>
      <c r="AD20" s="50">
        <v>105.02</v>
      </c>
      <c r="AE20" s="1">
        <f t="shared" si="6"/>
        <v>105.02</v>
      </c>
      <c r="AF20" s="50">
        <v>10.39</v>
      </c>
      <c r="AG20" s="50">
        <v>10.37</v>
      </c>
      <c r="AH20" s="50">
        <v>10.38</v>
      </c>
      <c r="AI20" s="51">
        <f t="shared" si="7"/>
        <v>10.38</v>
      </c>
      <c r="AJ20" s="50">
        <v>105.47</v>
      </c>
      <c r="AK20" s="50">
        <v>105.46</v>
      </c>
      <c r="AL20" s="50">
        <v>105.46</v>
      </c>
      <c r="AM20" s="1">
        <f t="shared" si="8"/>
        <v>105.46333333333332</v>
      </c>
      <c r="AN20" s="50">
        <v>10.44</v>
      </c>
      <c r="AO20" s="50">
        <v>10.41</v>
      </c>
      <c r="AP20" s="50">
        <v>10.43</v>
      </c>
      <c r="AQ20" s="32">
        <f t="shared" si="9"/>
        <v>10.426666666666668</v>
      </c>
      <c r="AR20" s="50" t="s">
        <v>34</v>
      </c>
      <c r="AS20" s="50" t="s">
        <v>34</v>
      </c>
      <c r="AT20" s="50" t="s">
        <v>34</v>
      </c>
      <c r="AU20" s="1" t="e">
        <f t="shared" si="10"/>
        <v>#DIV/0!</v>
      </c>
      <c r="AV20" s="50" t="s">
        <v>34</v>
      </c>
      <c r="AW20" s="50" t="s">
        <v>34</v>
      </c>
      <c r="AX20" s="50" t="s">
        <v>34</v>
      </c>
      <c r="AY20" s="51" t="e">
        <f t="shared" si="11"/>
        <v>#DIV/0!</v>
      </c>
      <c r="AZ20" s="50" t="s">
        <v>34</v>
      </c>
      <c r="BA20" s="50" t="s">
        <v>34</v>
      </c>
      <c r="BB20" s="50" t="s">
        <v>34</v>
      </c>
      <c r="BC20" s="1" t="e">
        <f t="shared" si="12"/>
        <v>#DIV/0!</v>
      </c>
      <c r="BD20" s="50" t="s">
        <v>34</v>
      </c>
      <c r="BE20" s="50" t="s">
        <v>34</v>
      </c>
      <c r="BF20" s="50" t="s">
        <v>34</v>
      </c>
      <c r="BG20" s="1" t="e">
        <f t="shared" si="13"/>
        <v>#DIV/0!</v>
      </c>
      <c r="BH20" s="53" t="s">
        <v>34</v>
      </c>
      <c r="BI20" s="50" t="s">
        <v>34</v>
      </c>
      <c r="BJ20" s="50" t="s">
        <v>34</v>
      </c>
      <c r="BK20" s="1" t="e">
        <f t="shared" si="14"/>
        <v>#DIV/0!</v>
      </c>
      <c r="BL20" s="50" t="s">
        <v>34</v>
      </c>
      <c r="BM20" s="50" t="s">
        <v>34</v>
      </c>
      <c r="BN20" s="50" t="s">
        <v>34</v>
      </c>
      <c r="BO20" s="51" t="e">
        <f t="shared" si="15"/>
        <v>#DIV/0!</v>
      </c>
      <c r="BP20" s="50" t="s">
        <v>34</v>
      </c>
      <c r="BQ20" s="50" t="s">
        <v>34</v>
      </c>
      <c r="BR20" s="50" t="s">
        <v>34</v>
      </c>
      <c r="BS20" s="1" t="e">
        <f t="shared" si="16"/>
        <v>#DIV/0!</v>
      </c>
      <c r="BT20" s="50" t="s">
        <v>34</v>
      </c>
      <c r="BU20" s="50" t="s">
        <v>34</v>
      </c>
      <c r="BV20" s="50" t="s">
        <v>34</v>
      </c>
      <c r="BW20" s="32" t="e">
        <f t="shared" si="17"/>
        <v>#DIV/0!</v>
      </c>
      <c r="BX20" s="46" t="str">
        <f t="shared" si="19"/>
        <v>K</v>
      </c>
      <c r="BY20" s="55" t="s">
        <v>82</v>
      </c>
      <c r="BZ20" s="34" t="s">
        <v>34</v>
      </c>
    </row>
    <row r="21" spans="1:78" ht="12.75" x14ac:dyDescent="0.2">
      <c r="A21" s="23">
        <v>17</v>
      </c>
      <c r="B21" s="29" t="s">
        <v>19</v>
      </c>
      <c r="C21" s="33">
        <v>803</v>
      </c>
      <c r="D21" s="53">
        <v>155.65</v>
      </c>
      <c r="E21" s="50">
        <v>155.66999999999999</v>
      </c>
      <c r="F21" s="50">
        <v>155.66999999999999</v>
      </c>
      <c r="G21" s="24">
        <f t="shared" si="0"/>
        <v>155.66333333333333</v>
      </c>
      <c r="H21" s="50">
        <v>33.700000000000003</v>
      </c>
      <c r="I21" s="50">
        <v>33.69</v>
      </c>
      <c r="J21" s="50">
        <v>33.69</v>
      </c>
      <c r="K21" s="1">
        <f t="shared" si="1"/>
        <v>33.693333333333335</v>
      </c>
      <c r="L21" s="50">
        <v>72.38</v>
      </c>
      <c r="M21" s="50">
        <v>72.44</v>
      </c>
      <c r="N21" s="50">
        <v>72.34</v>
      </c>
      <c r="O21" s="1">
        <f t="shared" si="2"/>
        <v>72.38666666666667</v>
      </c>
      <c r="P21" s="52">
        <v>154.27000000000001</v>
      </c>
      <c r="Q21" s="50">
        <v>154.26</v>
      </c>
      <c r="R21" s="50">
        <v>154.27000000000001</v>
      </c>
      <c r="S21" s="1">
        <f t="shared" si="3"/>
        <v>154.26666666666665</v>
      </c>
      <c r="T21" s="50">
        <v>33.729999999999997</v>
      </c>
      <c r="U21" s="50">
        <v>33.72</v>
      </c>
      <c r="V21" s="50">
        <v>33.729999999999997</v>
      </c>
      <c r="W21" s="1">
        <f t="shared" si="4"/>
        <v>33.726666666666659</v>
      </c>
      <c r="X21" s="50">
        <v>72.45</v>
      </c>
      <c r="Y21" s="50">
        <v>72.42</v>
      </c>
      <c r="Z21" s="50">
        <v>72.430000000000007</v>
      </c>
      <c r="AA21" s="32">
        <f t="shared" si="5"/>
        <v>72.433333333333337</v>
      </c>
      <c r="AB21" s="53">
        <v>130.02000000000001</v>
      </c>
      <c r="AC21" s="50">
        <v>130.03</v>
      </c>
      <c r="AD21" s="50">
        <v>130.03</v>
      </c>
      <c r="AE21" s="1">
        <f t="shared" si="6"/>
        <v>130.02666666666667</v>
      </c>
      <c r="AF21" s="50">
        <v>13.83</v>
      </c>
      <c r="AG21" s="50">
        <v>13.81</v>
      </c>
      <c r="AH21" s="50">
        <v>13.81</v>
      </c>
      <c r="AI21" s="51">
        <f t="shared" si="7"/>
        <v>13.816666666666668</v>
      </c>
      <c r="AJ21" s="50">
        <v>129.44999999999999</v>
      </c>
      <c r="AK21" s="50">
        <v>129.47</v>
      </c>
      <c r="AL21" s="50">
        <v>129.46</v>
      </c>
      <c r="AM21" s="1">
        <f t="shared" si="8"/>
        <v>129.46</v>
      </c>
      <c r="AN21" s="50">
        <v>14.3</v>
      </c>
      <c r="AO21" s="50">
        <v>14.34</v>
      </c>
      <c r="AP21" s="50">
        <v>14.33</v>
      </c>
      <c r="AQ21" s="32">
        <f t="shared" si="9"/>
        <v>14.323333333333332</v>
      </c>
      <c r="AR21" s="50" t="s">
        <v>34</v>
      </c>
      <c r="AS21" s="50" t="s">
        <v>34</v>
      </c>
      <c r="AT21" s="50" t="s">
        <v>34</v>
      </c>
      <c r="AU21" s="1" t="e">
        <f t="shared" si="10"/>
        <v>#DIV/0!</v>
      </c>
      <c r="AV21" s="50" t="s">
        <v>34</v>
      </c>
      <c r="AW21" s="50" t="s">
        <v>34</v>
      </c>
      <c r="AX21" s="50" t="s">
        <v>34</v>
      </c>
      <c r="AY21" s="51" t="e">
        <f t="shared" si="11"/>
        <v>#DIV/0!</v>
      </c>
      <c r="AZ21" s="50" t="s">
        <v>34</v>
      </c>
      <c r="BA21" s="50" t="s">
        <v>34</v>
      </c>
      <c r="BB21" s="50" t="s">
        <v>34</v>
      </c>
      <c r="BC21" s="1" t="e">
        <f t="shared" si="12"/>
        <v>#DIV/0!</v>
      </c>
      <c r="BD21" s="50" t="s">
        <v>34</v>
      </c>
      <c r="BE21" s="50" t="s">
        <v>34</v>
      </c>
      <c r="BF21" s="50" t="s">
        <v>34</v>
      </c>
      <c r="BG21" s="1" t="e">
        <f t="shared" si="13"/>
        <v>#DIV/0!</v>
      </c>
      <c r="BH21" s="53" t="s">
        <v>34</v>
      </c>
      <c r="BI21" s="50" t="s">
        <v>34</v>
      </c>
      <c r="BJ21" s="50" t="s">
        <v>34</v>
      </c>
      <c r="BK21" s="1" t="e">
        <f t="shared" si="14"/>
        <v>#DIV/0!</v>
      </c>
      <c r="BL21" s="50" t="s">
        <v>34</v>
      </c>
      <c r="BM21" s="50" t="s">
        <v>34</v>
      </c>
      <c r="BN21" s="50" t="s">
        <v>34</v>
      </c>
      <c r="BO21" s="51" t="e">
        <f t="shared" si="15"/>
        <v>#DIV/0!</v>
      </c>
      <c r="BP21" s="50" t="s">
        <v>34</v>
      </c>
      <c r="BQ21" s="50" t="s">
        <v>34</v>
      </c>
      <c r="BR21" s="50" t="s">
        <v>34</v>
      </c>
      <c r="BS21" s="1" t="e">
        <f t="shared" si="16"/>
        <v>#DIV/0!</v>
      </c>
      <c r="BT21" s="50" t="s">
        <v>34</v>
      </c>
      <c r="BU21" s="50" t="s">
        <v>34</v>
      </c>
      <c r="BV21" s="50" t="s">
        <v>34</v>
      </c>
      <c r="BW21" s="32" t="e">
        <f t="shared" si="17"/>
        <v>#DIV/0!</v>
      </c>
      <c r="BX21" s="46" t="str">
        <f t="shared" si="19"/>
        <v>K</v>
      </c>
      <c r="BY21" s="55" t="s">
        <v>83</v>
      </c>
      <c r="BZ21" s="34" t="s">
        <v>84</v>
      </c>
    </row>
    <row r="22" spans="1:78" ht="12.75" x14ac:dyDescent="0.2">
      <c r="A22" s="23">
        <v>18</v>
      </c>
      <c r="B22" s="29" t="s">
        <v>17</v>
      </c>
      <c r="C22" s="33">
        <v>1218</v>
      </c>
      <c r="D22" s="53">
        <v>91.67</v>
      </c>
      <c r="E22" s="50">
        <v>91.66</v>
      </c>
      <c r="F22" s="50">
        <v>91.67</v>
      </c>
      <c r="G22" s="24">
        <f t="shared" si="0"/>
        <v>91.666666666666671</v>
      </c>
      <c r="H22" s="50">
        <v>23.17</v>
      </c>
      <c r="I22" s="50">
        <v>23.17</v>
      </c>
      <c r="J22" s="50">
        <v>23.17</v>
      </c>
      <c r="K22" s="1">
        <f t="shared" si="1"/>
        <v>23.17</v>
      </c>
      <c r="L22" s="50">
        <v>45.29</v>
      </c>
      <c r="M22" s="50">
        <v>45.27</v>
      </c>
      <c r="N22" s="50">
        <v>45.27</v>
      </c>
      <c r="O22" s="1">
        <f t="shared" si="2"/>
        <v>45.276666666666671</v>
      </c>
      <c r="P22" s="52">
        <v>91.57</v>
      </c>
      <c r="Q22" s="50">
        <v>91.55</v>
      </c>
      <c r="R22" s="50">
        <v>91.55</v>
      </c>
      <c r="S22" s="1">
        <f t="shared" si="3"/>
        <v>91.556666666666672</v>
      </c>
      <c r="T22" s="50">
        <v>22.74</v>
      </c>
      <c r="U22" s="50">
        <v>22.75</v>
      </c>
      <c r="V22" s="50">
        <v>22.74</v>
      </c>
      <c r="W22" s="1">
        <f t="shared" si="4"/>
        <v>22.743333333333329</v>
      </c>
      <c r="X22" s="50">
        <v>46.22</v>
      </c>
      <c r="Y22" s="50">
        <v>46.18</v>
      </c>
      <c r="Z22" s="50">
        <v>46.21</v>
      </c>
      <c r="AA22" s="32">
        <f t="shared" si="5"/>
        <v>46.20333333333334</v>
      </c>
      <c r="AB22" s="53">
        <v>70.47</v>
      </c>
      <c r="AC22" s="50">
        <v>70.459999999999994</v>
      </c>
      <c r="AD22" s="50">
        <v>70.47</v>
      </c>
      <c r="AE22" s="1">
        <f t="shared" si="6"/>
        <v>70.466666666666669</v>
      </c>
      <c r="AF22" s="50">
        <v>8.64</v>
      </c>
      <c r="AG22" s="50">
        <v>8.64</v>
      </c>
      <c r="AH22" s="50">
        <v>8.64</v>
      </c>
      <c r="AI22" s="51">
        <f t="shared" si="7"/>
        <v>8.64</v>
      </c>
      <c r="AJ22" s="50">
        <v>70.56</v>
      </c>
      <c r="AK22" s="50">
        <v>70.569999999999993</v>
      </c>
      <c r="AL22" s="50">
        <v>70.56</v>
      </c>
      <c r="AM22" s="1">
        <f t="shared" si="8"/>
        <v>70.563333333333333</v>
      </c>
      <c r="AN22" s="50">
        <v>8.4700000000000006</v>
      </c>
      <c r="AO22" s="50">
        <v>8.5</v>
      </c>
      <c r="AP22" s="50">
        <v>8.48</v>
      </c>
      <c r="AQ22" s="32">
        <f t="shared" si="9"/>
        <v>8.4833333333333325</v>
      </c>
      <c r="AR22" s="50" t="s">
        <v>34</v>
      </c>
      <c r="AS22" s="50" t="s">
        <v>34</v>
      </c>
      <c r="AT22" s="50" t="s">
        <v>34</v>
      </c>
      <c r="AU22" s="1" t="e">
        <f t="shared" si="10"/>
        <v>#DIV/0!</v>
      </c>
      <c r="AV22" s="50" t="s">
        <v>34</v>
      </c>
      <c r="AW22" s="50" t="s">
        <v>34</v>
      </c>
      <c r="AX22" s="50" t="s">
        <v>34</v>
      </c>
      <c r="AY22" s="51" t="e">
        <f t="shared" si="11"/>
        <v>#DIV/0!</v>
      </c>
      <c r="AZ22" s="50" t="s">
        <v>34</v>
      </c>
      <c r="BA22" s="50" t="s">
        <v>34</v>
      </c>
      <c r="BB22" s="50" t="s">
        <v>34</v>
      </c>
      <c r="BC22" s="1" t="e">
        <f t="shared" si="12"/>
        <v>#DIV/0!</v>
      </c>
      <c r="BD22" s="50" t="s">
        <v>34</v>
      </c>
      <c r="BE22" s="50" t="s">
        <v>34</v>
      </c>
      <c r="BF22" s="50" t="s">
        <v>34</v>
      </c>
      <c r="BG22" s="1" t="e">
        <f t="shared" si="13"/>
        <v>#DIV/0!</v>
      </c>
      <c r="BH22" s="53">
        <v>78.62</v>
      </c>
      <c r="BI22" s="50">
        <v>78.599999999999994</v>
      </c>
      <c r="BJ22" s="50">
        <v>78.61</v>
      </c>
      <c r="BK22" s="1">
        <f t="shared" si="14"/>
        <v>78.61</v>
      </c>
      <c r="BL22" s="50">
        <v>4.8499999999999996</v>
      </c>
      <c r="BM22" s="50">
        <v>4.87</v>
      </c>
      <c r="BN22" s="50">
        <v>4.8600000000000003</v>
      </c>
      <c r="BO22" s="51">
        <f t="shared" si="15"/>
        <v>4.8599999999999994</v>
      </c>
      <c r="BP22" s="50">
        <v>79.13</v>
      </c>
      <c r="BQ22" s="50">
        <v>79.12</v>
      </c>
      <c r="BR22" s="50">
        <v>79.12</v>
      </c>
      <c r="BS22" s="1">
        <f t="shared" si="16"/>
        <v>79.123333333333335</v>
      </c>
      <c r="BT22" s="50">
        <v>5.26</v>
      </c>
      <c r="BU22" s="50">
        <v>5.28</v>
      </c>
      <c r="BV22" s="50">
        <v>5.27</v>
      </c>
      <c r="BW22" s="32">
        <f t="shared" si="17"/>
        <v>5.27</v>
      </c>
      <c r="BX22" s="46" t="str">
        <f t="shared" si="19"/>
        <v>M</v>
      </c>
      <c r="BY22" s="55" t="s">
        <v>73</v>
      </c>
      <c r="BZ22" s="34" t="s">
        <v>71</v>
      </c>
    </row>
    <row r="23" spans="1:78" ht="12.75" x14ac:dyDescent="0.2">
      <c r="A23" s="23">
        <v>19</v>
      </c>
      <c r="B23" s="29" t="s">
        <v>19</v>
      </c>
      <c r="C23" s="33">
        <v>1229</v>
      </c>
      <c r="D23" s="53">
        <v>82.65</v>
      </c>
      <c r="E23" s="50">
        <v>82.6</v>
      </c>
      <c r="F23" s="50">
        <v>82.63</v>
      </c>
      <c r="G23" s="24">
        <f t="shared" si="0"/>
        <v>82.626666666666665</v>
      </c>
      <c r="H23" s="50">
        <v>19.09</v>
      </c>
      <c r="I23" s="50">
        <v>19.07</v>
      </c>
      <c r="J23" s="50">
        <v>19.07</v>
      </c>
      <c r="K23" s="1">
        <f t="shared" si="1"/>
        <v>19.076666666666664</v>
      </c>
      <c r="L23" s="50">
        <v>44.17</v>
      </c>
      <c r="M23" s="50">
        <v>44.12</v>
      </c>
      <c r="N23" s="50">
        <v>44.17</v>
      </c>
      <c r="O23" s="1">
        <f t="shared" si="2"/>
        <v>44.153333333333329</v>
      </c>
      <c r="P23" s="52">
        <v>81.12</v>
      </c>
      <c r="Q23" s="50">
        <v>81.13</v>
      </c>
      <c r="R23" s="50">
        <v>81.12</v>
      </c>
      <c r="S23" s="1">
        <f t="shared" si="3"/>
        <v>81.123333333333335</v>
      </c>
      <c r="T23" s="50">
        <v>18.95</v>
      </c>
      <c r="U23" s="50">
        <v>18.96</v>
      </c>
      <c r="V23" s="50">
        <v>18.95</v>
      </c>
      <c r="W23" s="1">
        <f t="shared" si="4"/>
        <v>18.953333333333333</v>
      </c>
      <c r="X23" s="50">
        <v>43.19</v>
      </c>
      <c r="Y23" s="50">
        <v>43.29</v>
      </c>
      <c r="Z23" s="50">
        <v>43.31</v>
      </c>
      <c r="AA23" s="32">
        <f t="shared" si="5"/>
        <v>43.263333333333328</v>
      </c>
      <c r="AB23" s="53">
        <v>54.49</v>
      </c>
      <c r="AC23" s="50">
        <v>54.48</v>
      </c>
      <c r="AD23" s="50">
        <v>54.48</v>
      </c>
      <c r="AE23" s="1">
        <f t="shared" si="6"/>
        <v>54.483333333333327</v>
      </c>
      <c r="AF23" s="50">
        <v>8.5399999999999991</v>
      </c>
      <c r="AG23" s="50">
        <v>8.5399999999999991</v>
      </c>
      <c r="AH23" s="50">
        <v>8.5399999999999991</v>
      </c>
      <c r="AI23" s="51">
        <f t="shared" si="7"/>
        <v>8.5399999999999991</v>
      </c>
      <c r="AJ23" s="50">
        <v>54.49</v>
      </c>
      <c r="AK23" s="50">
        <v>54.48</v>
      </c>
      <c r="AL23" s="50">
        <v>54.48</v>
      </c>
      <c r="AM23" s="1">
        <f t="shared" si="8"/>
        <v>54.483333333333327</v>
      </c>
      <c r="AN23" s="50">
        <v>8.1999999999999993</v>
      </c>
      <c r="AO23" s="50">
        <v>8.2200000000000006</v>
      </c>
      <c r="AP23" s="50">
        <v>8.2200000000000006</v>
      </c>
      <c r="AQ23" s="32">
        <f t="shared" si="9"/>
        <v>8.2133333333333329</v>
      </c>
      <c r="AR23" s="50">
        <v>51.13</v>
      </c>
      <c r="AS23" s="50">
        <v>52.11</v>
      </c>
      <c r="AT23" s="50">
        <v>52.12</v>
      </c>
      <c r="AU23" s="1">
        <f t="shared" si="10"/>
        <v>51.786666666666669</v>
      </c>
      <c r="AV23" s="50">
        <v>4.6900000000000004</v>
      </c>
      <c r="AW23" s="50">
        <v>4.71</v>
      </c>
      <c r="AX23" s="50">
        <v>4.7</v>
      </c>
      <c r="AY23" s="51">
        <f t="shared" si="11"/>
        <v>4.7</v>
      </c>
      <c r="AZ23" s="50">
        <v>52.12</v>
      </c>
      <c r="BA23" s="50">
        <v>52.11</v>
      </c>
      <c r="BB23" s="50">
        <v>52.12</v>
      </c>
      <c r="BC23" s="1">
        <f t="shared" si="12"/>
        <v>52.116666666666667</v>
      </c>
      <c r="BD23" s="50">
        <v>4.72</v>
      </c>
      <c r="BE23" s="50">
        <v>4.7</v>
      </c>
      <c r="BF23" s="50">
        <v>4.7300000000000004</v>
      </c>
      <c r="BG23" s="1">
        <f t="shared" si="13"/>
        <v>4.7166666666666668</v>
      </c>
      <c r="BH23" s="53">
        <v>67.2</v>
      </c>
      <c r="BI23" s="50">
        <v>67.19</v>
      </c>
      <c r="BJ23" s="50">
        <v>67.180000000000007</v>
      </c>
      <c r="BK23" s="1">
        <f t="shared" si="14"/>
        <v>67.19</v>
      </c>
      <c r="BL23" s="50">
        <v>4.25</v>
      </c>
      <c r="BM23" s="50">
        <v>4.2699999999999996</v>
      </c>
      <c r="BN23" s="50">
        <v>4.2699999999999996</v>
      </c>
      <c r="BO23" s="51">
        <f t="shared" si="15"/>
        <v>4.2633333333333328</v>
      </c>
      <c r="BP23" s="50">
        <v>67.25</v>
      </c>
      <c r="BQ23" s="50">
        <v>67.239999999999995</v>
      </c>
      <c r="BR23" s="50">
        <v>67.25</v>
      </c>
      <c r="BS23" s="1">
        <f t="shared" si="16"/>
        <v>67.24666666666667</v>
      </c>
      <c r="BT23" s="50">
        <v>4.3099999999999996</v>
      </c>
      <c r="BU23" s="50">
        <v>4.29</v>
      </c>
      <c r="BV23" s="50">
        <v>4.3099999999999996</v>
      </c>
      <c r="BW23" s="32">
        <f t="shared" si="17"/>
        <v>4.3033333333333337</v>
      </c>
      <c r="BX23" s="46" t="str">
        <f t="shared" si="19"/>
        <v>K</v>
      </c>
      <c r="BY23" s="55" t="s">
        <v>85</v>
      </c>
      <c r="BZ23" s="34"/>
    </row>
    <row r="24" spans="1:78" ht="12.75" x14ac:dyDescent="0.2">
      <c r="A24" s="23">
        <v>20</v>
      </c>
      <c r="B24" s="29" t="s">
        <v>17</v>
      </c>
      <c r="C24" s="33">
        <v>686</v>
      </c>
      <c r="D24" s="53">
        <v>120.41</v>
      </c>
      <c r="E24" s="50">
        <v>120.4</v>
      </c>
      <c r="F24" s="50">
        <v>120.4</v>
      </c>
      <c r="G24" s="24">
        <f t="shared" si="0"/>
        <v>120.40333333333335</v>
      </c>
      <c r="H24" s="50">
        <v>29.65</v>
      </c>
      <c r="I24" s="50">
        <v>29.65</v>
      </c>
      <c r="J24" s="50">
        <v>29.65</v>
      </c>
      <c r="K24" s="1">
        <f t="shared" si="1"/>
        <v>29.649999999999995</v>
      </c>
      <c r="L24" s="50">
        <v>65.069999999999993</v>
      </c>
      <c r="M24" s="50">
        <v>65.069999999999993</v>
      </c>
      <c r="N24" s="50">
        <v>65.069999999999993</v>
      </c>
      <c r="O24" s="1">
        <f t="shared" si="2"/>
        <v>65.069999999999993</v>
      </c>
      <c r="P24" s="52">
        <v>119.92</v>
      </c>
      <c r="Q24" s="50">
        <v>119.93</v>
      </c>
      <c r="R24" s="50">
        <v>119.92</v>
      </c>
      <c r="S24" s="1">
        <f t="shared" si="3"/>
        <v>119.92333333333335</v>
      </c>
      <c r="T24" s="50">
        <v>29.6</v>
      </c>
      <c r="U24" s="50">
        <v>29.59</v>
      </c>
      <c r="V24" s="50">
        <v>29.6</v>
      </c>
      <c r="W24" s="1">
        <f t="shared" si="4"/>
        <v>29.596666666666664</v>
      </c>
      <c r="X24" s="50">
        <v>63.99</v>
      </c>
      <c r="Y24" s="50">
        <v>63.96</v>
      </c>
      <c r="Z24" s="50">
        <v>63.98</v>
      </c>
      <c r="AA24" s="32">
        <f t="shared" si="5"/>
        <v>63.976666666666667</v>
      </c>
      <c r="AB24" s="53">
        <v>88.18</v>
      </c>
      <c r="AC24" s="50">
        <v>88.18</v>
      </c>
      <c r="AD24" s="50">
        <v>88.18</v>
      </c>
      <c r="AE24" s="1">
        <f t="shared" si="6"/>
        <v>88.18</v>
      </c>
      <c r="AF24" s="50">
        <v>11.73</v>
      </c>
      <c r="AG24" s="50">
        <v>11.75</v>
      </c>
      <c r="AH24" s="50">
        <v>11.73</v>
      </c>
      <c r="AI24" s="51">
        <f t="shared" si="7"/>
        <v>11.736666666666666</v>
      </c>
      <c r="AJ24" s="50">
        <v>88.44</v>
      </c>
      <c r="AK24" s="50">
        <v>88.44</v>
      </c>
      <c r="AL24" s="50">
        <v>88.44</v>
      </c>
      <c r="AM24" s="1">
        <f t="shared" si="8"/>
        <v>88.44</v>
      </c>
      <c r="AN24" s="50">
        <v>11.6</v>
      </c>
      <c r="AO24" s="50">
        <v>11.62</v>
      </c>
      <c r="AP24" s="50">
        <v>11.6</v>
      </c>
      <c r="AQ24" s="32">
        <f t="shared" si="9"/>
        <v>11.606666666666667</v>
      </c>
      <c r="AR24" s="50" t="s">
        <v>34</v>
      </c>
      <c r="AS24" s="50" t="s">
        <v>34</v>
      </c>
      <c r="AT24" s="50" t="s">
        <v>34</v>
      </c>
      <c r="AU24" s="1" t="e">
        <f t="shared" si="10"/>
        <v>#DIV/0!</v>
      </c>
      <c r="AV24" s="50" t="s">
        <v>34</v>
      </c>
      <c r="AW24" s="50" t="s">
        <v>34</v>
      </c>
      <c r="AX24" s="50" t="s">
        <v>34</v>
      </c>
      <c r="AY24" s="51" t="e">
        <f t="shared" si="11"/>
        <v>#DIV/0!</v>
      </c>
      <c r="AZ24" s="50" t="s">
        <v>34</v>
      </c>
      <c r="BA24" s="50" t="s">
        <v>34</v>
      </c>
      <c r="BB24" s="50" t="s">
        <v>34</v>
      </c>
      <c r="BC24" s="1" t="e">
        <f t="shared" si="12"/>
        <v>#DIV/0!</v>
      </c>
      <c r="BD24" s="50" t="s">
        <v>34</v>
      </c>
      <c r="BE24" s="50" t="s">
        <v>34</v>
      </c>
      <c r="BF24" s="50" t="s">
        <v>34</v>
      </c>
      <c r="BG24" s="1" t="e">
        <f t="shared" si="13"/>
        <v>#DIV/0!</v>
      </c>
      <c r="BH24" s="53">
        <v>96.83</v>
      </c>
      <c r="BI24" s="50">
        <v>96.82</v>
      </c>
      <c r="BJ24" s="50">
        <v>96.82</v>
      </c>
      <c r="BK24" s="1">
        <f t="shared" si="14"/>
        <v>96.823333333333323</v>
      </c>
      <c r="BL24" s="50">
        <v>7.19</v>
      </c>
      <c r="BM24" s="50">
        <v>7.21</v>
      </c>
      <c r="BN24" s="50">
        <v>7.2</v>
      </c>
      <c r="BO24" s="51">
        <f t="shared" si="15"/>
        <v>7.2</v>
      </c>
      <c r="BP24" s="50">
        <v>98.62</v>
      </c>
      <c r="BQ24" s="50">
        <v>98.62</v>
      </c>
      <c r="BR24" s="50">
        <v>98.62</v>
      </c>
      <c r="BS24" s="1">
        <f t="shared" si="16"/>
        <v>98.62</v>
      </c>
      <c r="BT24" s="50">
        <v>7.44</v>
      </c>
      <c r="BU24" s="50">
        <v>7.43</v>
      </c>
      <c r="BV24" s="50">
        <v>7.44</v>
      </c>
      <c r="BW24" s="32">
        <f t="shared" si="17"/>
        <v>7.4366666666666674</v>
      </c>
      <c r="BX24" s="46" t="str">
        <f t="shared" si="19"/>
        <v>M</v>
      </c>
      <c r="BY24" s="55" t="s">
        <v>34</v>
      </c>
      <c r="BZ24" s="34" t="s">
        <v>71</v>
      </c>
    </row>
    <row r="25" spans="1:78" ht="12.75" x14ac:dyDescent="0.2">
      <c r="A25" s="23">
        <v>21</v>
      </c>
      <c r="B25" s="72" t="s">
        <v>17</v>
      </c>
      <c r="C25" s="33">
        <v>686</v>
      </c>
      <c r="D25" s="50" t="s">
        <v>34</v>
      </c>
      <c r="E25" s="50" t="s">
        <v>34</v>
      </c>
      <c r="F25" s="50" t="s">
        <v>34</v>
      </c>
      <c r="G25" s="24" t="e">
        <f t="shared" si="0"/>
        <v>#DIV/0!</v>
      </c>
      <c r="H25" s="50" t="s">
        <v>34</v>
      </c>
      <c r="I25" s="50" t="s">
        <v>34</v>
      </c>
      <c r="J25" s="50" t="s">
        <v>34</v>
      </c>
      <c r="K25" s="1" t="e">
        <f t="shared" si="1"/>
        <v>#DIV/0!</v>
      </c>
      <c r="L25" s="50" t="s">
        <v>34</v>
      </c>
      <c r="M25" s="50" t="s">
        <v>34</v>
      </c>
      <c r="N25" s="50" t="s">
        <v>34</v>
      </c>
      <c r="O25" s="1" t="e">
        <f t="shared" si="2"/>
        <v>#DIV/0!</v>
      </c>
      <c r="P25" s="50" t="s">
        <v>34</v>
      </c>
      <c r="Q25" s="50" t="s">
        <v>34</v>
      </c>
      <c r="R25" s="50" t="s">
        <v>34</v>
      </c>
      <c r="S25" s="1" t="e">
        <f t="shared" si="3"/>
        <v>#DIV/0!</v>
      </c>
      <c r="T25" s="50" t="s">
        <v>34</v>
      </c>
      <c r="U25" s="50" t="s">
        <v>34</v>
      </c>
      <c r="V25" s="50" t="s">
        <v>34</v>
      </c>
      <c r="W25" s="1" t="e">
        <f t="shared" si="4"/>
        <v>#DIV/0!</v>
      </c>
      <c r="X25" s="50" t="s">
        <v>34</v>
      </c>
      <c r="Y25" s="50" t="s">
        <v>34</v>
      </c>
      <c r="Z25" s="50" t="s">
        <v>34</v>
      </c>
      <c r="AA25" s="32" t="e">
        <f t="shared" si="5"/>
        <v>#DIV/0!</v>
      </c>
      <c r="AB25" s="50">
        <v>106.39</v>
      </c>
      <c r="AC25" s="50">
        <v>106.39</v>
      </c>
      <c r="AD25" s="50">
        <v>106.38</v>
      </c>
      <c r="AE25" s="1">
        <f t="shared" si="6"/>
        <v>106.38666666666666</v>
      </c>
      <c r="AF25" s="50">
        <v>13.01</v>
      </c>
      <c r="AG25" s="50">
        <v>12.99</v>
      </c>
      <c r="AH25" s="50">
        <v>13</v>
      </c>
      <c r="AI25" s="51">
        <f t="shared" si="7"/>
        <v>13</v>
      </c>
      <c r="AJ25" s="50" t="s">
        <v>34</v>
      </c>
      <c r="AK25" s="50" t="s">
        <v>34</v>
      </c>
      <c r="AL25" s="50" t="s">
        <v>34</v>
      </c>
      <c r="AM25" s="1" t="e">
        <f t="shared" si="8"/>
        <v>#DIV/0!</v>
      </c>
      <c r="AN25" s="50" t="s">
        <v>34</v>
      </c>
      <c r="AO25" s="50" t="s">
        <v>34</v>
      </c>
      <c r="AP25" s="50" t="s">
        <v>34</v>
      </c>
      <c r="AQ25" s="32" t="e">
        <f t="shared" si="9"/>
        <v>#DIV/0!</v>
      </c>
      <c r="AR25" s="50">
        <v>102</v>
      </c>
      <c r="AS25" s="50">
        <v>102.02</v>
      </c>
      <c r="AT25" s="50">
        <v>102.01</v>
      </c>
      <c r="AU25" s="1">
        <f t="shared" si="10"/>
        <v>102.00999999999999</v>
      </c>
      <c r="AV25" s="50">
        <v>7.34</v>
      </c>
      <c r="AW25" s="50">
        <v>7.33</v>
      </c>
      <c r="AX25" s="50">
        <v>7.34</v>
      </c>
      <c r="AY25" s="51">
        <f t="shared" si="11"/>
        <v>7.336666666666666</v>
      </c>
      <c r="AZ25" s="50">
        <v>102.66</v>
      </c>
      <c r="BA25" s="50">
        <v>102.67</v>
      </c>
      <c r="BB25" s="50">
        <v>102.66</v>
      </c>
      <c r="BC25" s="1">
        <f t="shared" si="12"/>
        <v>102.66333333333334</v>
      </c>
      <c r="BD25" s="50">
        <v>7.45</v>
      </c>
      <c r="BE25" s="50">
        <v>7.45</v>
      </c>
      <c r="BF25" s="50">
        <v>7.45</v>
      </c>
      <c r="BG25" s="1">
        <f t="shared" si="13"/>
        <v>7.45</v>
      </c>
      <c r="BH25" s="50">
        <v>130.35</v>
      </c>
      <c r="BI25" s="50">
        <v>130.34</v>
      </c>
      <c r="BJ25" s="50">
        <v>130.35</v>
      </c>
      <c r="BK25" s="1">
        <f t="shared" si="14"/>
        <v>130.34666666666666</v>
      </c>
      <c r="BL25" s="50">
        <v>6.59</v>
      </c>
      <c r="BM25" s="50">
        <v>6.61</v>
      </c>
      <c r="BN25" s="50">
        <v>6.6</v>
      </c>
      <c r="BO25" s="51">
        <f t="shared" si="15"/>
        <v>6.5999999999999988</v>
      </c>
      <c r="BP25" s="50">
        <v>131.1</v>
      </c>
      <c r="BQ25" s="50">
        <v>131.12</v>
      </c>
      <c r="BR25" s="50">
        <v>131.12</v>
      </c>
      <c r="BS25" s="1">
        <f t="shared" si="16"/>
        <v>131.11333333333334</v>
      </c>
      <c r="BT25" s="50">
        <v>6.95</v>
      </c>
      <c r="BU25" s="50">
        <v>6.96</v>
      </c>
      <c r="BV25" s="50">
        <v>6.95</v>
      </c>
      <c r="BW25" s="32">
        <f t="shared" si="17"/>
        <v>6.9533333333333331</v>
      </c>
      <c r="BX25" s="46" t="str">
        <f t="shared" si="19"/>
        <v>M</v>
      </c>
      <c r="BY25" s="55" t="s">
        <v>34</v>
      </c>
      <c r="BZ25" s="34" t="s">
        <v>86</v>
      </c>
    </row>
    <row r="26" spans="1:78" ht="12.75" x14ac:dyDescent="0.2">
      <c r="C26" s="23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4"/>
      <c r="U26" s="24"/>
      <c r="V26" s="24"/>
      <c r="W26" s="24"/>
      <c r="X26" s="1"/>
      <c r="Y26" s="1"/>
      <c r="Z26" s="1"/>
      <c r="AA26" s="1"/>
      <c r="AB26" s="24"/>
      <c r="AC26" s="24"/>
      <c r="AD26" s="24"/>
      <c r="AE26" s="24"/>
      <c r="AF26" s="1"/>
      <c r="AG26" s="1"/>
      <c r="AH26" s="1"/>
      <c r="AI26" s="1"/>
      <c r="AJ26" s="24"/>
      <c r="AK26" s="24"/>
      <c r="AL26" s="24"/>
      <c r="AM26" s="24"/>
      <c r="AN26" s="1"/>
      <c r="AO26" s="1"/>
      <c r="AP26" s="1"/>
      <c r="AQ26" s="1"/>
      <c r="AR26" s="24"/>
      <c r="AS26" s="24"/>
      <c r="AT26" s="24"/>
      <c r="AU26" s="24"/>
      <c r="AV26" s="1"/>
      <c r="AW26" s="1"/>
      <c r="AX26" s="1"/>
      <c r="AY26" s="1"/>
      <c r="AZ26" s="24"/>
      <c r="BA26" s="24"/>
      <c r="BB26" s="24"/>
      <c r="BC26" s="24"/>
      <c r="BD26" s="1"/>
      <c r="BE26" s="1"/>
      <c r="BF26" s="1"/>
      <c r="BG26" s="1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</row>
    <row r="27" spans="1:78" ht="18" customHeight="1" x14ac:dyDescent="0.2">
      <c r="D27" s="71"/>
      <c r="E27" s="27" t="s">
        <v>40</v>
      </c>
      <c r="F27" s="28" t="s">
        <v>41</v>
      </c>
      <c r="G27" s="1"/>
      <c r="H27" s="71"/>
      <c r="I27" s="27" t="s">
        <v>40</v>
      </c>
      <c r="J27" s="28" t="s">
        <v>41</v>
      </c>
      <c r="K27" s="1"/>
      <c r="L27" s="71"/>
      <c r="M27" s="27" t="s">
        <v>40</v>
      </c>
      <c r="N27" s="28" t="s">
        <v>41</v>
      </c>
      <c r="O27" s="1"/>
      <c r="P27" s="71"/>
      <c r="Q27" s="27" t="s">
        <v>40</v>
      </c>
      <c r="R27" s="28" t="s">
        <v>41</v>
      </c>
      <c r="S27" s="1"/>
      <c r="T27" s="71"/>
      <c r="U27" s="27" t="s">
        <v>40</v>
      </c>
      <c r="V27" s="28" t="s">
        <v>41</v>
      </c>
      <c r="W27" s="24"/>
      <c r="X27" s="71"/>
      <c r="Y27" s="27" t="s">
        <v>40</v>
      </c>
      <c r="Z27" s="28" t="s">
        <v>41</v>
      </c>
      <c r="AA27" s="1"/>
      <c r="AB27" s="71"/>
      <c r="AC27" s="27" t="s">
        <v>40</v>
      </c>
      <c r="AD27" s="28" t="s">
        <v>41</v>
      </c>
      <c r="AE27" s="24"/>
      <c r="AF27" s="71"/>
      <c r="AG27" s="27" t="s">
        <v>40</v>
      </c>
      <c r="AH27" s="28" t="s">
        <v>41</v>
      </c>
      <c r="AI27" s="1"/>
      <c r="AJ27" s="71"/>
      <c r="AK27" s="27" t="s">
        <v>40</v>
      </c>
      <c r="AL27" s="28" t="s">
        <v>41</v>
      </c>
      <c r="AM27" s="24"/>
      <c r="AN27" s="71"/>
      <c r="AO27" s="27" t="s">
        <v>40</v>
      </c>
      <c r="AP27" s="28" t="s">
        <v>41</v>
      </c>
      <c r="AQ27" s="1"/>
      <c r="AR27" s="71"/>
      <c r="AS27" s="27" t="s">
        <v>40</v>
      </c>
      <c r="AT27" s="28" t="s">
        <v>41</v>
      </c>
      <c r="AU27" s="24"/>
      <c r="AV27" s="71"/>
      <c r="AW27" s="27" t="s">
        <v>40</v>
      </c>
      <c r="AX27" s="28" t="s">
        <v>41</v>
      </c>
      <c r="AY27" s="1"/>
      <c r="AZ27" s="71"/>
      <c r="BA27" s="27" t="s">
        <v>40</v>
      </c>
      <c r="BB27" s="28" t="s">
        <v>41</v>
      </c>
      <c r="BC27" s="24"/>
      <c r="BD27" s="71"/>
      <c r="BE27" s="27" t="s">
        <v>40</v>
      </c>
      <c r="BF27" s="28" t="s">
        <v>41</v>
      </c>
      <c r="BG27" s="1"/>
      <c r="BH27" s="71"/>
      <c r="BI27" s="27" t="s">
        <v>40</v>
      </c>
      <c r="BJ27" s="28" t="s">
        <v>41</v>
      </c>
      <c r="BK27" s="24"/>
      <c r="BL27" s="71"/>
      <c r="BM27" s="27" t="s">
        <v>40</v>
      </c>
      <c r="BN27" s="28" t="s">
        <v>41</v>
      </c>
      <c r="BO27" s="24"/>
      <c r="BP27" s="71"/>
      <c r="BQ27" s="27" t="s">
        <v>40</v>
      </c>
      <c r="BR27" s="28" t="s">
        <v>41</v>
      </c>
      <c r="BS27" s="24"/>
      <c r="BT27" s="71"/>
      <c r="BU27" s="27" t="s">
        <v>40</v>
      </c>
      <c r="BV27" s="28" t="s">
        <v>41</v>
      </c>
      <c r="BW27" s="24"/>
      <c r="BX27" s="24"/>
    </row>
    <row r="28" spans="1:78" ht="12.75" x14ac:dyDescent="0.2">
      <c r="C28" s="34">
        <v>1</v>
      </c>
      <c r="D28" s="46" t="str">
        <f t="shared" ref="D28:D48" si="20">$B5</f>
        <v>M</v>
      </c>
      <c r="E28" s="1">
        <f t="shared" ref="E28:E48" si="21">ABS(D5-E5)</f>
        <v>9.9999999999909051E-3</v>
      </c>
      <c r="F28" s="32">
        <f t="shared" ref="F28:F48" si="22">E28^2</f>
        <v>9.9999999999818103E-5</v>
      </c>
      <c r="G28" s="1"/>
      <c r="H28" s="46" t="str">
        <f t="shared" ref="H28:H48" si="23">$B5</f>
        <v>M</v>
      </c>
      <c r="I28" s="1">
        <f t="shared" ref="I28:I48" si="24">ABS(H5-I5)</f>
        <v>3.0000000000001137E-2</v>
      </c>
      <c r="J28" s="32">
        <f t="shared" ref="J28:J48" si="25">I28^2</f>
        <v>9.0000000000006817E-4</v>
      </c>
      <c r="K28" s="1"/>
      <c r="L28" s="46" t="str">
        <f t="shared" ref="L28:L48" si="26">$B5</f>
        <v>M</v>
      </c>
      <c r="M28" s="1">
        <f t="shared" ref="M28:M48" si="27">ABS(L5-M5)</f>
        <v>3.0000000000001137E-2</v>
      </c>
      <c r="N28" s="32">
        <f t="shared" ref="N28:N48" si="28">M28^2</f>
        <v>9.0000000000006817E-4</v>
      </c>
      <c r="O28" s="1"/>
      <c r="P28" s="46" t="str">
        <f t="shared" ref="P28:P48" si="29">$B5</f>
        <v>M</v>
      </c>
      <c r="Q28" s="1">
        <f t="shared" ref="Q28:Q48" si="30">ABS(P5-Q5)</f>
        <v>9.9999999999909051E-3</v>
      </c>
      <c r="R28" s="32">
        <f t="shared" ref="R28:R48" si="31">Q28^2</f>
        <v>9.9999999999818103E-5</v>
      </c>
      <c r="S28" s="1"/>
      <c r="T28" s="46" t="str">
        <f t="shared" ref="T28:T48" si="32">$B5</f>
        <v>M</v>
      </c>
      <c r="U28" s="1">
        <f t="shared" ref="U28:U48" si="33">ABS(T5-U5)</f>
        <v>1.9999999999999574E-2</v>
      </c>
      <c r="V28" s="32">
        <f t="shared" ref="V28:V48" si="34">U28^2</f>
        <v>3.9999999999998294E-4</v>
      </c>
      <c r="W28" s="24"/>
      <c r="X28" s="46" t="str">
        <f t="shared" ref="X28:X48" si="35">$B5</f>
        <v>M</v>
      </c>
      <c r="Y28" s="1">
        <f t="shared" ref="Y28:Y48" si="36">ABS(X5-Y5)</f>
        <v>2.0000000000003126E-2</v>
      </c>
      <c r="Z28" s="32">
        <f t="shared" ref="Z28:Z48" si="37">Y28^2</f>
        <v>4.0000000000012508E-4</v>
      </c>
      <c r="AA28" s="1"/>
      <c r="AB28" s="46" t="str">
        <f t="shared" ref="AB28:AB48" si="38">$B5</f>
        <v>M</v>
      </c>
      <c r="AC28" s="1">
        <f t="shared" ref="AC28:AC48" si="39">ABS(AB5-AC5)</f>
        <v>1.9999999999996021E-2</v>
      </c>
      <c r="AD28" s="32">
        <f t="shared" ref="AD28:AD48" si="40">AC28^2</f>
        <v>3.9999999999984086E-4</v>
      </c>
      <c r="AE28" s="24"/>
      <c r="AF28" s="46" t="str">
        <f t="shared" ref="AF28:AF48" si="41">$B5</f>
        <v>M</v>
      </c>
      <c r="AG28" s="1">
        <f t="shared" ref="AG28:AG48" si="42">ABS(AF5-AG5)</f>
        <v>9.9999999999997868E-3</v>
      </c>
      <c r="AH28" s="32">
        <f t="shared" ref="AH28:AH48" si="43">AG28^2</f>
        <v>9.9999999999995736E-5</v>
      </c>
      <c r="AI28" s="1"/>
      <c r="AJ28" s="46" t="str">
        <f t="shared" ref="AJ28:AJ48" si="44">$B5</f>
        <v>M</v>
      </c>
      <c r="AK28" s="1">
        <f t="shared" ref="AK28:AK48" si="45">ABS(AJ5-AK5)</f>
        <v>1.0000000000005116E-2</v>
      </c>
      <c r="AL28" s="32">
        <f t="shared" ref="AL28:AL48" si="46">AK28^2</f>
        <v>1.0000000000010231E-4</v>
      </c>
      <c r="AM28" s="24"/>
      <c r="AN28" s="46" t="str">
        <f t="shared" ref="AN28:AN48" si="47">$B5</f>
        <v>M</v>
      </c>
      <c r="AO28" s="1">
        <f t="shared" ref="AO28:AO48" si="48">ABS(AN5-AO5)</f>
        <v>1.9999999999999574E-2</v>
      </c>
      <c r="AP28" s="32">
        <f t="shared" ref="AP28:AP48" si="49">AO28^2</f>
        <v>3.9999999999998294E-4</v>
      </c>
      <c r="AQ28" s="1"/>
      <c r="AR28" s="46" t="str">
        <f t="shared" ref="AR28:AR48" si="50">$B5</f>
        <v>M</v>
      </c>
      <c r="AS28" s="1">
        <f t="shared" ref="AS28:AS48" si="51">ABS(AR5-AS5)</f>
        <v>3.0000000000001137E-2</v>
      </c>
      <c r="AT28" s="32">
        <f t="shared" ref="AT28:AT48" si="52">AS28^2</f>
        <v>9.0000000000006817E-4</v>
      </c>
      <c r="AU28" s="24"/>
      <c r="AV28" s="46" t="str">
        <f t="shared" ref="AV28:AV48" si="53">$B5</f>
        <v>M</v>
      </c>
      <c r="AW28" s="1">
        <f t="shared" ref="AW28:AW48" si="54">ABS(AV5-AW5)</f>
        <v>9.9999999999997868E-3</v>
      </c>
      <c r="AX28" s="32">
        <f t="shared" ref="AX28:AX48" si="55">AW28^2</f>
        <v>9.9999999999995736E-5</v>
      </c>
      <c r="AY28" s="1"/>
      <c r="AZ28" s="46" t="str">
        <f t="shared" ref="AZ28:AZ48" si="56">$B5</f>
        <v>M</v>
      </c>
      <c r="BA28" s="1">
        <f t="shared" ref="BA28:BA48" si="57">ABS(AZ5-BA5)</f>
        <v>0</v>
      </c>
      <c r="BB28" s="32">
        <f t="shared" ref="BB28:BB48" si="58">BA28^2</f>
        <v>0</v>
      </c>
      <c r="BC28" s="24"/>
      <c r="BD28" s="46" t="str">
        <f t="shared" ref="BD28:BD48" si="59">$B5</f>
        <v>M</v>
      </c>
      <c r="BE28" s="1">
        <f t="shared" ref="BE28:BE48" si="60">ABS(BD5-BE5)</f>
        <v>0</v>
      </c>
      <c r="BF28" s="32">
        <f t="shared" ref="BF28:BF48" si="61">BE28^2</f>
        <v>0</v>
      </c>
      <c r="BG28" s="1"/>
      <c r="BH28" s="46" t="str">
        <f t="shared" ref="BH28:BH48" si="62">$B5</f>
        <v>M</v>
      </c>
      <c r="BI28" s="1">
        <f t="shared" ref="BI28:BI48" si="63">ABS(BH5-BI5)</f>
        <v>1.9999999999996021E-2</v>
      </c>
      <c r="BJ28" s="32">
        <f t="shared" ref="BJ28:BJ48" si="64">BI28^2</f>
        <v>3.9999999999984086E-4</v>
      </c>
      <c r="BK28" s="24"/>
      <c r="BL28" s="46" t="str">
        <f t="shared" ref="BL28:BL48" si="65">$B5</f>
        <v>M</v>
      </c>
      <c r="BM28" s="1">
        <f t="shared" ref="BM28:BM48" si="66">ABS(BL5-BM5)</f>
        <v>1.9999999999999574E-2</v>
      </c>
      <c r="BN28" s="32">
        <f t="shared" ref="BN28:BN48" si="67">BM28^2</f>
        <v>3.9999999999998294E-4</v>
      </c>
      <c r="BO28" s="24"/>
      <c r="BP28" s="46" t="str">
        <f t="shared" ref="BP28:BP48" si="68">$B5</f>
        <v>M</v>
      </c>
      <c r="BQ28" s="1">
        <f t="shared" ref="BQ28:BQ48" si="69">ABS(BP5-BQ5)</f>
        <v>3.0000000000001137E-2</v>
      </c>
      <c r="BR28" s="32">
        <f t="shared" ref="BR28:BR48" si="70">BQ28^2</f>
        <v>9.0000000000006817E-4</v>
      </c>
      <c r="BS28" s="24"/>
      <c r="BT28" s="46" t="str">
        <f t="shared" ref="BT28:BT48" si="71">$B5</f>
        <v>M</v>
      </c>
      <c r="BU28" s="1">
        <f t="shared" ref="BU28:BU48" si="72">ABS(BT5-BU5)</f>
        <v>1.0000000000000675E-2</v>
      </c>
      <c r="BV28" s="32">
        <f t="shared" ref="BV28:BV48" si="73">BU28^2</f>
        <v>1.000000000000135E-4</v>
      </c>
      <c r="BW28" s="24"/>
      <c r="BX28" s="24"/>
    </row>
    <row r="29" spans="1:78" ht="12.75" x14ac:dyDescent="0.2">
      <c r="C29" s="34">
        <v>2</v>
      </c>
      <c r="D29" s="46" t="str">
        <f t="shared" si="20"/>
        <v>K</v>
      </c>
      <c r="E29" s="1">
        <f t="shared" si="21"/>
        <v>1.9999999999996021E-2</v>
      </c>
      <c r="F29" s="32">
        <f t="shared" si="22"/>
        <v>3.9999999999984086E-4</v>
      </c>
      <c r="G29" s="1"/>
      <c r="H29" s="46" t="str">
        <f t="shared" si="23"/>
        <v>K</v>
      </c>
      <c r="I29" s="1">
        <f t="shared" si="24"/>
        <v>3.0000000000001137E-2</v>
      </c>
      <c r="J29" s="32">
        <f t="shared" si="25"/>
        <v>9.0000000000006817E-4</v>
      </c>
      <c r="K29" s="1"/>
      <c r="L29" s="46" t="str">
        <f t="shared" si="26"/>
        <v>K</v>
      </c>
      <c r="M29" s="1">
        <f t="shared" si="27"/>
        <v>1.9999999999996021E-2</v>
      </c>
      <c r="N29" s="32">
        <f t="shared" si="28"/>
        <v>3.9999999999984086E-4</v>
      </c>
      <c r="O29" s="1"/>
      <c r="P29" s="46" t="str">
        <f t="shared" si="29"/>
        <v>K</v>
      </c>
      <c r="Q29" s="1">
        <f t="shared" si="30"/>
        <v>4.9999999999997158E-2</v>
      </c>
      <c r="R29" s="32">
        <f t="shared" si="31"/>
        <v>2.499999999999716E-3</v>
      </c>
      <c r="S29" s="1"/>
      <c r="T29" s="46" t="str">
        <f t="shared" si="32"/>
        <v>K</v>
      </c>
      <c r="U29" s="1">
        <f t="shared" si="33"/>
        <v>3.0000000000001137E-2</v>
      </c>
      <c r="V29" s="32">
        <f t="shared" si="34"/>
        <v>9.0000000000006817E-4</v>
      </c>
      <c r="W29" s="24"/>
      <c r="X29" s="46" t="str">
        <f t="shared" si="35"/>
        <v>K</v>
      </c>
      <c r="Y29" s="1">
        <f t="shared" si="36"/>
        <v>8.9999999999996305E-2</v>
      </c>
      <c r="Z29" s="32">
        <f t="shared" si="37"/>
        <v>8.0999999999993352E-3</v>
      </c>
      <c r="AA29" s="1"/>
      <c r="AB29" s="46" t="str">
        <f t="shared" si="38"/>
        <v>K</v>
      </c>
      <c r="AC29" s="1" t="e">
        <f t="shared" si="39"/>
        <v>#VALUE!</v>
      </c>
      <c r="AD29" s="32" t="e">
        <f t="shared" si="40"/>
        <v>#VALUE!</v>
      </c>
      <c r="AE29" s="24"/>
      <c r="AF29" s="46" t="str">
        <f t="shared" si="41"/>
        <v>K</v>
      </c>
      <c r="AG29" s="1" t="e">
        <f t="shared" si="42"/>
        <v>#VALUE!</v>
      </c>
      <c r="AH29" s="32" t="e">
        <f t="shared" si="43"/>
        <v>#VALUE!</v>
      </c>
      <c r="AI29" s="1"/>
      <c r="AJ29" s="46" t="str">
        <f t="shared" si="44"/>
        <v>K</v>
      </c>
      <c r="AK29" s="1" t="e">
        <f t="shared" si="45"/>
        <v>#VALUE!</v>
      </c>
      <c r="AL29" s="32" t="e">
        <f t="shared" si="46"/>
        <v>#VALUE!</v>
      </c>
      <c r="AM29" s="24"/>
      <c r="AN29" s="46" t="str">
        <f t="shared" si="47"/>
        <v>K</v>
      </c>
      <c r="AO29" s="1" t="e">
        <f t="shared" si="48"/>
        <v>#VALUE!</v>
      </c>
      <c r="AP29" s="32" t="e">
        <f t="shared" si="49"/>
        <v>#VALUE!</v>
      </c>
      <c r="AQ29" s="1"/>
      <c r="AR29" s="46" t="str">
        <f t="shared" si="50"/>
        <v>K</v>
      </c>
      <c r="AS29" s="1">
        <f t="shared" si="51"/>
        <v>9.9999999999980105E-3</v>
      </c>
      <c r="AT29" s="32">
        <f t="shared" si="52"/>
        <v>9.9999999999960215E-5</v>
      </c>
      <c r="AU29" s="24"/>
      <c r="AV29" s="46" t="str">
        <f t="shared" si="53"/>
        <v>K</v>
      </c>
      <c r="AW29" s="1">
        <f t="shared" si="54"/>
        <v>3.0000000000000249E-2</v>
      </c>
      <c r="AX29" s="32">
        <f t="shared" si="55"/>
        <v>9.0000000000001494E-4</v>
      </c>
      <c r="AY29" s="1"/>
      <c r="AZ29" s="46" t="str">
        <f t="shared" si="56"/>
        <v>K</v>
      </c>
      <c r="BA29" s="1">
        <f t="shared" si="57"/>
        <v>5.0000000000011369E-2</v>
      </c>
      <c r="BB29" s="32">
        <f t="shared" si="58"/>
        <v>2.5000000000011367E-3</v>
      </c>
      <c r="BC29" s="24"/>
      <c r="BD29" s="46" t="str">
        <f t="shared" si="59"/>
        <v>K</v>
      </c>
      <c r="BE29" s="1">
        <f t="shared" si="60"/>
        <v>9.9999999999997868E-3</v>
      </c>
      <c r="BF29" s="32">
        <f t="shared" si="61"/>
        <v>9.9999999999995736E-5</v>
      </c>
      <c r="BG29" s="1"/>
      <c r="BH29" s="46" t="str">
        <f t="shared" si="62"/>
        <v>K</v>
      </c>
      <c r="BI29" s="1">
        <f t="shared" si="63"/>
        <v>1.0000000000005116E-2</v>
      </c>
      <c r="BJ29" s="32">
        <f t="shared" si="64"/>
        <v>1.0000000000010231E-4</v>
      </c>
      <c r="BK29" s="24"/>
      <c r="BL29" s="46" t="str">
        <f t="shared" si="65"/>
        <v>K</v>
      </c>
      <c r="BM29" s="1">
        <f t="shared" si="66"/>
        <v>1.9999999999999574E-2</v>
      </c>
      <c r="BN29" s="32">
        <f t="shared" si="67"/>
        <v>3.9999999999998294E-4</v>
      </c>
      <c r="BO29" s="24"/>
      <c r="BP29" s="46" t="str">
        <f t="shared" si="68"/>
        <v>K</v>
      </c>
      <c r="BQ29" s="1">
        <f t="shared" si="69"/>
        <v>2.0000000000010232E-2</v>
      </c>
      <c r="BR29" s="32">
        <f t="shared" si="70"/>
        <v>4.0000000000040925E-4</v>
      </c>
      <c r="BS29" s="24"/>
      <c r="BT29" s="46" t="str">
        <f t="shared" si="71"/>
        <v>K</v>
      </c>
      <c r="BU29" s="1">
        <f t="shared" si="72"/>
        <v>2.9999999999999361E-2</v>
      </c>
      <c r="BV29" s="32">
        <f t="shared" si="73"/>
        <v>8.9999999999996159E-4</v>
      </c>
      <c r="BW29" s="24"/>
      <c r="BX29" s="24"/>
    </row>
    <row r="30" spans="1:78" ht="12.75" x14ac:dyDescent="0.2">
      <c r="C30" s="34">
        <v>3</v>
      </c>
      <c r="D30" s="46" t="str">
        <f t="shared" si="20"/>
        <v>K</v>
      </c>
      <c r="E30" s="1">
        <f t="shared" si="21"/>
        <v>3.0000000000001137E-2</v>
      </c>
      <c r="F30" s="32">
        <f t="shared" si="22"/>
        <v>9.0000000000006817E-4</v>
      </c>
      <c r="G30" s="1"/>
      <c r="H30" s="46" t="str">
        <f t="shared" si="23"/>
        <v>K</v>
      </c>
      <c r="I30" s="1">
        <f t="shared" si="24"/>
        <v>4.00000000000027E-2</v>
      </c>
      <c r="J30" s="32">
        <f t="shared" si="25"/>
        <v>1.600000000000216E-3</v>
      </c>
      <c r="K30" s="1"/>
      <c r="L30" s="46" t="str">
        <f t="shared" si="26"/>
        <v>K</v>
      </c>
      <c r="M30" s="1">
        <f t="shared" si="27"/>
        <v>0.10000000000000142</v>
      </c>
      <c r="N30" s="32">
        <f t="shared" si="28"/>
        <v>1.0000000000000285E-2</v>
      </c>
      <c r="O30" s="1"/>
      <c r="P30" s="46" t="str">
        <f t="shared" si="29"/>
        <v>K</v>
      </c>
      <c r="Q30" s="1">
        <f t="shared" si="30"/>
        <v>1.0000000000005116E-2</v>
      </c>
      <c r="R30" s="32">
        <f t="shared" si="31"/>
        <v>1.0000000000010231E-4</v>
      </c>
      <c r="S30" s="1"/>
      <c r="T30" s="46" t="str">
        <f t="shared" si="32"/>
        <v>K</v>
      </c>
      <c r="U30" s="1">
        <f t="shared" si="33"/>
        <v>1.0000000000001563E-2</v>
      </c>
      <c r="V30" s="32">
        <f t="shared" si="34"/>
        <v>1.0000000000003127E-4</v>
      </c>
      <c r="W30" s="24"/>
      <c r="X30" s="46" t="str">
        <f t="shared" si="35"/>
        <v>K</v>
      </c>
      <c r="Y30" s="1">
        <f t="shared" si="36"/>
        <v>6.0000000000002274E-2</v>
      </c>
      <c r="Z30" s="32">
        <f t="shared" si="37"/>
        <v>3.6000000000002727E-3</v>
      </c>
      <c r="AA30" s="1"/>
      <c r="AB30" s="46" t="str">
        <f t="shared" si="38"/>
        <v>K</v>
      </c>
      <c r="AC30" s="1" t="e">
        <f t="shared" si="39"/>
        <v>#VALUE!</v>
      </c>
      <c r="AD30" s="32" t="e">
        <f t="shared" si="40"/>
        <v>#VALUE!</v>
      </c>
      <c r="AE30" s="24"/>
      <c r="AF30" s="46" t="str">
        <f t="shared" si="41"/>
        <v>K</v>
      </c>
      <c r="AG30" s="1" t="e">
        <f t="shared" si="42"/>
        <v>#VALUE!</v>
      </c>
      <c r="AH30" s="32" t="e">
        <f t="shared" si="43"/>
        <v>#VALUE!</v>
      </c>
      <c r="AI30" s="1"/>
      <c r="AJ30" s="46" t="str">
        <f t="shared" si="44"/>
        <v>K</v>
      </c>
      <c r="AK30" s="1" t="e">
        <f t="shared" si="45"/>
        <v>#VALUE!</v>
      </c>
      <c r="AL30" s="32" t="e">
        <f t="shared" si="46"/>
        <v>#VALUE!</v>
      </c>
      <c r="AM30" s="24"/>
      <c r="AN30" s="46" t="str">
        <f t="shared" si="47"/>
        <v>K</v>
      </c>
      <c r="AO30" s="1" t="e">
        <f t="shared" si="48"/>
        <v>#VALUE!</v>
      </c>
      <c r="AP30" s="32" t="e">
        <f t="shared" si="49"/>
        <v>#VALUE!</v>
      </c>
      <c r="AQ30" s="1"/>
      <c r="AR30" s="46" t="str">
        <f t="shared" si="50"/>
        <v>K</v>
      </c>
      <c r="AS30" s="1">
        <f t="shared" si="51"/>
        <v>2.0000000000003126E-2</v>
      </c>
      <c r="AT30" s="32">
        <f t="shared" si="52"/>
        <v>4.0000000000012508E-4</v>
      </c>
      <c r="AU30" s="24"/>
      <c r="AV30" s="46" t="str">
        <f t="shared" si="53"/>
        <v>K</v>
      </c>
      <c r="AW30" s="1">
        <f t="shared" si="54"/>
        <v>4.0000000000000036E-2</v>
      </c>
      <c r="AX30" s="32">
        <f t="shared" si="55"/>
        <v>1.6000000000000029E-3</v>
      </c>
      <c r="AY30" s="1"/>
      <c r="AZ30" s="46" t="str">
        <f t="shared" si="56"/>
        <v>K</v>
      </c>
      <c r="BA30" s="1">
        <f t="shared" si="57"/>
        <v>1.9999999999996021E-2</v>
      </c>
      <c r="BB30" s="32">
        <f t="shared" si="58"/>
        <v>3.9999999999984086E-4</v>
      </c>
      <c r="BC30" s="24"/>
      <c r="BD30" s="46" t="str">
        <f t="shared" si="59"/>
        <v>K</v>
      </c>
      <c r="BE30" s="1">
        <f t="shared" si="60"/>
        <v>1.9999999999999574E-2</v>
      </c>
      <c r="BF30" s="32">
        <f t="shared" si="61"/>
        <v>3.9999999999998294E-4</v>
      </c>
      <c r="BG30" s="1"/>
      <c r="BH30" s="46" t="str">
        <f t="shared" si="62"/>
        <v>K</v>
      </c>
      <c r="BI30" s="1">
        <f t="shared" si="63"/>
        <v>1.0000000000005116E-2</v>
      </c>
      <c r="BJ30" s="32">
        <f t="shared" si="64"/>
        <v>1.0000000000010231E-4</v>
      </c>
      <c r="BK30" s="24"/>
      <c r="BL30" s="46" t="str">
        <f t="shared" si="65"/>
        <v>K</v>
      </c>
      <c r="BM30" s="1">
        <f t="shared" si="66"/>
        <v>3.0000000000000249E-2</v>
      </c>
      <c r="BN30" s="32">
        <f t="shared" si="67"/>
        <v>9.0000000000001494E-4</v>
      </c>
      <c r="BO30" s="24"/>
      <c r="BP30" s="46" t="str">
        <f t="shared" si="68"/>
        <v>K</v>
      </c>
      <c r="BQ30" s="1">
        <f t="shared" si="69"/>
        <v>3.0000000000001137E-2</v>
      </c>
      <c r="BR30" s="32">
        <f t="shared" si="70"/>
        <v>9.0000000000006817E-4</v>
      </c>
      <c r="BS30" s="24"/>
      <c r="BT30" s="46" t="str">
        <f t="shared" si="71"/>
        <v>K</v>
      </c>
      <c r="BU30" s="1">
        <f t="shared" si="72"/>
        <v>2.0000000000000462E-2</v>
      </c>
      <c r="BV30" s="32">
        <f t="shared" si="73"/>
        <v>4.0000000000001845E-4</v>
      </c>
      <c r="BW30" s="24"/>
      <c r="BX30" s="24"/>
    </row>
    <row r="31" spans="1:78" ht="12.75" x14ac:dyDescent="0.2">
      <c r="C31" s="34">
        <v>4</v>
      </c>
      <c r="D31" s="46" t="str">
        <f t="shared" si="20"/>
        <v>M</v>
      </c>
      <c r="E31" s="1">
        <f t="shared" si="21"/>
        <v>9.9999999999909051E-3</v>
      </c>
      <c r="F31" s="32">
        <f t="shared" si="22"/>
        <v>9.9999999999818103E-5</v>
      </c>
      <c r="G31" s="1"/>
      <c r="H31" s="46" t="str">
        <f t="shared" si="23"/>
        <v>M</v>
      </c>
      <c r="I31" s="1">
        <f t="shared" si="24"/>
        <v>1.9999999999999574E-2</v>
      </c>
      <c r="J31" s="32">
        <f t="shared" si="25"/>
        <v>3.9999999999998294E-4</v>
      </c>
      <c r="K31" s="1"/>
      <c r="L31" s="46" t="str">
        <f t="shared" si="26"/>
        <v>M</v>
      </c>
      <c r="M31" s="1">
        <f t="shared" si="27"/>
        <v>1.9999999999996021E-2</v>
      </c>
      <c r="N31" s="32">
        <f t="shared" si="28"/>
        <v>3.9999999999984086E-4</v>
      </c>
      <c r="O31" s="1"/>
      <c r="P31" s="46" t="str">
        <f t="shared" si="29"/>
        <v>M</v>
      </c>
      <c r="Q31" s="1">
        <f t="shared" si="30"/>
        <v>0</v>
      </c>
      <c r="R31" s="32">
        <f t="shared" si="31"/>
        <v>0</v>
      </c>
      <c r="S31" s="1"/>
      <c r="T31" s="46" t="str">
        <f t="shared" si="32"/>
        <v>M</v>
      </c>
      <c r="U31" s="1">
        <f t="shared" si="33"/>
        <v>0</v>
      </c>
      <c r="V31" s="32">
        <f t="shared" si="34"/>
        <v>0</v>
      </c>
      <c r="W31" s="24"/>
      <c r="X31" s="46" t="str">
        <f t="shared" si="35"/>
        <v>M</v>
      </c>
      <c r="Y31" s="1">
        <f t="shared" si="36"/>
        <v>9.9999999999980105E-3</v>
      </c>
      <c r="Z31" s="32">
        <f t="shared" si="37"/>
        <v>9.9999999999960215E-5</v>
      </c>
      <c r="AA31" s="1"/>
      <c r="AB31" s="46" t="str">
        <f t="shared" si="38"/>
        <v>M</v>
      </c>
      <c r="AC31" s="1">
        <f t="shared" si="39"/>
        <v>0</v>
      </c>
      <c r="AD31" s="32">
        <f t="shared" si="40"/>
        <v>0</v>
      </c>
      <c r="AE31" s="24"/>
      <c r="AF31" s="46" t="str">
        <f t="shared" si="41"/>
        <v>M</v>
      </c>
      <c r="AG31" s="1">
        <f t="shared" si="42"/>
        <v>1.9999999999999574E-2</v>
      </c>
      <c r="AH31" s="32">
        <f t="shared" si="43"/>
        <v>3.9999999999998294E-4</v>
      </c>
      <c r="AI31" s="1"/>
      <c r="AJ31" s="46" t="str">
        <f t="shared" si="44"/>
        <v>M</v>
      </c>
      <c r="AK31" s="1">
        <f t="shared" si="45"/>
        <v>9.9999999999909051E-3</v>
      </c>
      <c r="AL31" s="32">
        <f t="shared" si="46"/>
        <v>9.9999999999818103E-5</v>
      </c>
      <c r="AM31" s="24"/>
      <c r="AN31" s="46" t="str">
        <f t="shared" si="47"/>
        <v>M</v>
      </c>
      <c r="AO31" s="1">
        <f t="shared" si="48"/>
        <v>4.0000000000000924E-2</v>
      </c>
      <c r="AP31" s="32">
        <f t="shared" si="49"/>
        <v>1.6000000000000738E-3</v>
      </c>
      <c r="AQ31" s="1"/>
      <c r="AR31" s="46" t="str">
        <f t="shared" si="50"/>
        <v>M</v>
      </c>
      <c r="AS31" s="1">
        <f t="shared" si="51"/>
        <v>9.9999999999909051E-3</v>
      </c>
      <c r="AT31" s="32">
        <f t="shared" si="52"/>
        <v>9.9999999999818103E-5</v>
      </c>
      <c r="AU31" s="24"/>
      <c r="AV31" s="46" t="str">
        <f t="shared" si="53"/>
        <v>M</v>
      </c>
      <c r="AW31" s="1">
        <f t="shared" si="54"/>
        <v>2.0000000000000462E-2</v>
      </c>
      <c r="AX31" s="32">
        <f t="shared" si="55"/>
        <v>4.0000000000001845E-4</v>
      </c>
      <c r="AY31" s="1"/>
      <c r="AZ31" s="46" t="str">
        <f t="shared" si="56"/>
        <v>M</v>
      </c>
      <c r="BA31" s="1">
        <f t="shared" si="57"/>
        <v>9.9999999999909051E-3</v>
      </c>
      <c r="BB31" s="32">
        <f t="shared" si="58"/>
        <v>9.9999999999818103E-5</v>
      </c>
      <c r="BC31" s="24"/>
      <c r="BD31" s="46" t="str">
        <f t="shared" si="59"/>
        <v>M</v>
      </c>
      <c r="BE31" s="1">
        <f t="shared" si="60"/>
        <v>1.9999999999999574E-2</v>
      </c>
      <c r="BF31" s="32">
        <f t="shared" si="61"/>
        <v>3.9999999999998294E-4</v>
      </c>
      <c r="BG31" s="1"/>
      <c r="BH31" s="46" t="str">
        <f t="shared" si="62"/>
        <v>M</v>
      </c>
      <c r="BI31" s="1">
        <f t="shared" si="63"/>
        <v>2.0000000000010232E-2</v>
      </c>
      <c r="BJ31" s="32">
        <f t="shared" si="64"/>
        <v>4.0000000000040925E-4</v>
      </c>
      <c r="BK31" s="24"/>
      <c r="BL31" s="46" t="str">
        <f t="shared" si="65"/>
        <v>M</v>
      </c>
      <c r="BM31" s="1">
        <f t="shared" si="66"/>
        <v>9.9999999999997868E-3</v>
      </c>
      <c r="BN31" s="32">
        <f t="shared" si="67"/>
        <v>9.9999999999995736E-5</v>
      </c>
      <c r="BO31" s="24"/>
      <c r="BP31" s="46" t="str">
        <f t="shared" si="68"/>
        <v>M</v>
      </c>
      <c r="BQ31" s="1">
        <f t="shared" si="69"/>
        <v>9.9999999999909051E-3</v>
      </c>
      <c r="BR31" s="32">
        <f t="shared" si="70"/>
        <v>9.9999999999818103E-5</v>
      </c>
      <c r="BS31" s="24"/>
      <c r="BT31" s="46" t="str">
        <f t="shared" si="71"/>
        <v>M</v>
      </c>
      <c r="BU31" s="1">
        <f t="shared" si="72"/>
        <v>4.0000000000000036E-2</v>
      </c>
      <c r="BV31" s="32">
        <f t="shared" si="73"/>
        <v>1.6000000000000029E-3</v>
      </c>
      <c r="BW31" s="24"/>
      <c r="BX31" s="24"/>
    </row>
    <row r="32" spans="1:78" ht="12.75" x14ac:dyDescent="0.2">
      <c r="C32" s="34">
        <v>5</v>
      </c>
      <c r="D32" s="46" t="str">
        <f t="shared" si="20"/>
        <v>K</v>
      </c>
      <c r="E32" s="1">
        <f t="shared" si="21"/>
        <v>9.9999999999909051E-3</v>
      </c>
      <c r="F32" s="32">
        <f t="shared" si="22"/>
        <v>9.9999999999818103E-5</v>
      </c>
      <c r="G32" s="1"/>
      <c r="H32" s="46" t="str">
        <f t="shared" si="23"/>
        <v>K</v>
      </c>
      <c r="I32" s="1">
        <f t="shared" si="24"/>
        <v>9.9999999999980105E-3</v>
      </c>
      <c r="J32" s="32">
        <f t="shared" si="25"/>
        <v>9.9999999999960215E-5</v>
      </c>
      <c r="K32" s="1"/>
      <c r="L32" s="46" t="str">
        <f t="shared" si="26"/>
        <v>K</v>
      </c>
      <c r="M32" s="1">
        <f t="shared" si="27"/>
        <v>3.0000000000001137E-2</v>
      </c>
      <c r="N32" s="32">
        <f t="shared" si="28"/>
        <v>9.0000000000006817E-4</v>
      </c>
      <c r="O32" s="1"/>
      <c r="P32" s="46" t="str">
        <f t="shared" si="29"/>
        <v>K</v>
      </c>
      <c r="Q32" s="1">
        <f t="shared" si="30"/>
        <v>1.0000000000005116E-2</v>
      </c>
      <c r="R32" s="32">
        <f t="shared" si="31"/>
        <v>1.0000000000010231E-4</v>
      </c>
      <c r="S32" s="1"/>
      <c r="T32" s="46" t="str">
        <f t="shared" si="32"/>
        <v>K</v>
      </c>
      <c r="U32" s="1">
        <f t="shared" si="33"/>
        <v>3.0000000000001137E-2</v>
      </c>
      <c r="V32" s="32">
        <f t="shared" si="34"/>
        <v>9.0000000000006817E-4</v>
      </c>
      <c r="W32" s="24"/>
      <c r="X32" s="46" t="str">
        <f t="shared" si="35"/>
        <v>K</v>
      </c>
      <c r="Y32" s="1">
        <f t="shared" si="36"/>
        <v>7.0000000000000284E-2</v>
      </c>
      <c r="Z32" s="32">
        <f t="shared" si="37"/>
        <v>4.9000000000000397E-3</v>
      </c>
      <c r="AA32" s="1"/>
      <c r="AB32" s="46" t="str">
        <f t="shared" si="38"/>
        <v>K</v>
      </c>
      <c r="AC32" s="1">
        <f t="shared" si="39"/>
        <v>3.0000000000001137E-2</v>
      </c>
      <c r="AD32" s="32">
        <f t="shared" si="40"/>
        <v>9.0000000000006817E-4</v>
      </c>
      <c r="AE32" s="24"/>
      <c r="AF32" s="46" t="str">
        <f t="shared" si="41"/>
        <v>K</v>
      </c>
      <c r="AG32" s="1">
        <f t="shared" si="42"/>
        <v>9.9999999999997868E-3</v>
      </c>
      <c r="AH32" s="32">
        <f t="shared" si="43"/>
        <v>9.9999999999995736E-5</v>
      </c>
      <c r="AI32" s="1"/>
      <c r="AJ32" s="46" t="str">
        <f t="shared" si="44"/>
        <v>K</v>
      </c>
      <c r="AK32" s="1">
        <f t="shared" si="45"/>
        <v>0</v>
      </c>
      <c r="AL32" s="32">
        <f t="shared" si="46"/>
        <v>0</v>
      </c>
      <c r="AM32" s="24"/>
      <c r="AN32" s="46" t="str">
        <f t="shared" si="47"/>
        <v>K</v>
      </c>
      <c r="AO32" s="1">
        <f t="shared" si="48"/>
        <v>2.9999999999999361E-2</v>
      </c>
      <c r="AP32" s="32">
        <f t="shared" si="49"/>
        <v>8.9999999999996159E-4</v>
      </c>
      <c r="AQ32" s="1"/>
      <c r="AR32" s="46" t="str">
        <f t="shared" si="50"/>
        <v>K</v>
      </c>
      <c r="AS32" s="1">
        <f t="shared" si="51"/>
        <v>3.9999999999999147E-2</v>
      </c>
      <c r="AT32" s="32">
        <f t="shared" si="52"/>
        <v>1.5999999999999318E-3</v>
      </c>
      <c r="AU32" s="24"/>
      <c r="AV32" s="46" t="str">
        <f t="shared" si="53"/>
        <v>K</v>
      </c>
      <c r="AW32" s="1">
        <f t="shared" si="54"/>
        <v>1.9999999999999574E-2</v>
      </c>
      <c r="AX32" s="32">
        <f t="shared" si="55"/>
        <v>3.9999999999998294E-4</v>
      </c>
      <c r="AY32" s="1"/>
      <c r="AZ32" s="46" t="str">
        <f t="shared" si="56"/>
        <v>K</v>
      </c>
      <c r="BA32" s="1">
        <f t="shared" si="57"/>
        <v>3.0000000000001137E-2</v>
      </c>
      <c r="BB32" s="32">
        <f t="shared" si="58"/>
        <v>9.0000000000006817E-4</v>
      </c>
      <c r="BC32" s="24"/>
      <c r="BD32" s="46" t="str">
        <f t="shared" si="59"/>
        <v>K</v>
      </c>
      <c r="BE32" s="1">
        <f t="shared" si="60"/>
        <v>3.0000000000000249E-2</v>
      </c>
      <c r="BF32" s="32">
        <f t="shared" si="61"/>
        <v>9.0000000000001494E-4</v>
      </c>
      <c r="BG32" s="1"/>
      <c r="BH32" s="46" t="str">
        <f t="shared" si="62"/>
        <v>K</v>
      </c>
      <c r="BI32" s="1">
        <f t="shared" si="63"/>
        <v>9.9999999999909051E-3</v>
      </c>
      <c r="BJ32" s="32">
        <f t="shared" si="64"/>
        <v>9.9999999999818103E-5</v>
      </c>
      <c r="BK32" s="24"/>
      <c r="BL32" s="46" t="str">
        <f t="shared" si="65"/>
        <v>K</v>
      </c>
      <c r="BM32" s="1">
        <f t="shared" si="66"/>
        <v>9.9999999999997868E-3</v>
      </c>
      <c r="BN32" s="32">
        <f t="shared" si="67"/>
        <v>9.9999999999995736E-5</v>
      </c>
      <c r="BO32" s="24"/>
      <c r="BP32" s="46" t="str">
        <f t="shared" si="68"/>
        <v>K</v>
      </c>
      <c r="BQ32" s="1">
        <f t="shared" si="69"/>
        <v>2.9999999999986926E-2</v>
      </c>
      <c r="BR32" s="32">
        <f t="shared" si="70"/>
        <v>8.9999999999921556E-4</v>
      </c>
      <c r="BS32" s="24"/>
      <c r="BT32" s="46" t="str">
        <f t="shared" si="71"/>
        <v>K</v>
      </c>
      <c r="BU32" s="1">
        <f t="shared" si="72"/>
        <v>9.9999999999997868E-3</v>
      </c>
      <c r="BV32" s="32">
        <f t="shared" si="73"/>
        <v>9.9999999999995736E-5</v>
      </c>
      <c r="BW32" s="24"/>
      <c r="BX32" s="24"/>
    </row>
    <row r="33" spans="3:76" ht="12.75" x14ac:dyDescent="0.2">
      <c r="C33" s="34">
        <v>6</v>
      </c>
      <c r="D33" s="46" t="str">
        <f t="shared" si="20"/>
        <v>M</v>
      </c>
      <c r="E33" s="1">
        <f t="shared" si="21"/>
        <v>0</v>
      </c>
      <c r="F33" s="32">
        <f t="shared" si="22"/>
        <v>0</v>
      </c>
      <c r="G33" s="1"/>
      <c r="H33" s="46" t="str">
        <f t="shared" si="23"/>
        <v>M</v>
      </c>
      <c r="I33" s="1">
        <f t="shared" si="24"/>
        <v>9.9999999999980105E-3</v>
      </c>
      <c r="J33" s="32">
        <f t="shared" si="25"/>
        <v>9.9999999999960215E-5</v>
      </c>
      <c r="K33" s="1"/>
      <c r="L33" s="46" t="str">
        <f t="shared" si="26"/>
        <v>M</v>
      </c>
      <c r="M33" s="1">
        <f t="shared" si="27"/>
        <v>0</v>
      </c>
      <c r="N33" s="32">
        <f t="shared" si="28"/>
        <v>0</v>
      </c>
      <c r="O33" s="1"/>
      <c r="P33" s="46" t="str">
        <f t="shared" si="29"/>
        <v>M</v>
      </c>
      <c r="Q33" s="1">
        <f t="shared" si="30"/>
        <v>1.0000000000005116E-2</v>
      </c>
      <c r="R33" s="32">
        <f t="shared" si="31"/>
        <v>1.0000000000010231E-4</v>
      </c>
      <c r="S33" s="1"/>
      <c r="T33" s="46" t="str">
        <f t="shared" si="32"/>
        <v>M</v>
      </c>
      <c r="U33" s="1">
        <f t="shared" si="33"/>
        <v>1.0000000000001563E-2</v>
      </c>
      <c r="V33" s="32">
        <f t="shared" si="34"/>
        <v>1.0000000000003127E-4</v>
      </c>
      <c r="W33" s="24"/>
      <c r="X33" s="46" t="str">
        <f t="shared" si="35"/>
        <v>M</v>
      </c>
      <c r="Y33" s="1">
        <f t="shared" si="36"/>
        <v>9.9999999999980105E-3</v>
      </c>
      <c r="Z33" s="32">
        <f t="shared" si="37"/>
        <v>9.9999999999960215E-5</v>
      </c>
      <c r="AA33" s="1"/>
      <c r="AB33" s="46" t="str">
        <f t="shared" si="38"/>
        <v>M</v>
      </c>
      <c r="AC33" s="1" t="e">
        <f t="shared" si="39"/>
        <v>#VALUE!</v>
      </c>
      <c r="AD33" s="32" t="e">
        <f t="shared" si="40"/>
        <v>#VALUE!</v>
      </c>
      <c r="AE33" s="24"/>
      <c r="AF33" s="46" t="str">
        <f t="shared" si="41"/>
        <v>M</v>
      </c>
      <c r="AG33" s="1" t="e">
        <f t="shared" si="42"/>
        <v>#VALUE!</v>
      </c>
      <c r="AH33" s="32" t="e">
        <f t="shared" si="43"/>
        <v>#VALUE!</v>
      </c>
      <c r="AI33" s="1"/>
      <c r="AJ33" s="46" t="str">
        <f t="shared" si="44"/>
        <v>M</v>
      </c>
      <c r="AK33" s="1" t="e">
        <f t="shared" si="45"/>
        <v>#VALUE!</v>
      </c>
      <c r="AL33" s="32" t="e">
        <f t="shared" si="46"/>
        <v>#VALUE!</v>
      </c>
      <c r="AM33" s="24"/>
      <c r="AN33" s="46" t="str">
        <f t="shared" si="47"/>
        <v>M</v>
      </c>
      <c r="AO33" s="1" t="e">
        <f t="shared" si="48"/>
        <v>#VALUE!</v>
      </c>
      <c r="AP33" s="32" t="e">
        <f t="shared" si="49"/>
        <v>#VALUE!</v>
      </c>
      <c r="AQ33" s="1"/>
      <c r="AR33" s="46" t="str">
        <f t="shared" si="50"/>
        <v>M</v>
      </c>
      <c r="AS33" s="1">
        <f t="shared" si="51"/>
        <v>9.9999999999909051E-3</v>
      </c>
      <c r="AT33" s="32">
        <f t="shared" si="52"/>
        <v>9.9999999999818103E-5</v>
      </c>
      <c r="AU33" s="24"/>
      <c r="AV33" s="46" t="str">
        <f t="shared" si="53"/>
        <v>M</v>
      </c>
      <c r="AW33" s="1">
        <f t="shared" si="54"/>
        <v>2.9999999999999361E-2</v>
      </c>
      <c r="AX33" s="32">
        <f t="shared" si="55"/>
        <v>8.9999999999996159E-4</v>
      </c>
      <c r="AY33" s="1"/>
      <c r="AZ33" s="46" t="str">
        <f t="shared" si="56"/>
        <v>M</v>
      </c>
      <c r="BA33" s="1">
        <f t="shared" si="57"/>
        <v>3.0000000000001137E-2</v>
      </c>
      <c r="BB33" s="32">
        <f t="shared" si="58"/>
        <v>9.0000000000006817E-4</v>
      </c>
      <c r="BC33" s="24"/>
      <c r="BD33" s="46" t="str">
        <f t="shared" si="59"/>
        <v>M</v>
      </c>
      <c r="BE33" s="1">
        <f t="shared" si="60"/>
        <v>2.0000000000000462E-2</v>
      </c>
      <c r="BF33" s="32">
        <f t="shared" si="61"/>
        <v>4.0000000000001845E-4</v>
      </c>
      <c r="BG33" s="1"/>
      <c r="BH33" s="46" t="str">
        <f t="shared" si="62"/>
        <v>M</v>
      </c>
      <c r="BI33" s="1">
        <f t="shared" si="63"/>
        <v>1.9999999999996021E-2</v>
      </c>
      <c r="BJ33" s="32">
        <f t="shared" si="64"/>
        <v>3.9999999999984086E-4</v>
      </c>
      <c r="BK33" s="24"/>
      <c r="BL33" s="46" t="str">
        <f t="shared" si="65"/>
        <v>M</v>
      </c>
      <c r="BM33" s="1">
        <f t="shared" si="66"/>
        <v>1.0000000000000675E-2</v>
      </c>
      <c r="BN33" s="32">
        <f t="shared" si="67"/>
        <v>1.000000000000135E-4</v>
      </c>
      <c r="BO33" s="24"/>
      <c r="BP33" s="46" t="str">
        <f t="shared" si="68"/>
        <v>M</v>
      </c>
      <c r="BQ33" s="1">
        <f t="shared" si="69"/>
        <v>1.0000000000005116E-2</v>
      </c>
      <c r="BR33" s="32">
        <f t="shared" si="70"/>
        <v>1.0000000000010231E-4</v>
      </c>
      <c r="BS33" s="24"/>
      <c r="BT33" s="46" t="str">
        <f t="shared" si="71"/>
        <v>M</v>
      </c>
      <c r="BU33" s="1">
        <f t="shared" si="72"/>
        <v>1.9999999999999574E-2</v>
      </c>
      <c r="BV33" s="32">
        <f t="shared" si="73"/>
        <v>3.9999999999998294E-4</v>
      </c>
      <c r="BW33" s="24"/>
      <c r="BX33" s="24"/>
    </row>
    <row r="34" spans="3:76" ht="12.75" x14ac:dyDescent="0.2">
      <c r="C34" s="34">
        <v>7</v>
      </c>
      <c r="D34" s="46" t="str">
        <f t="shared" si="20"/>
        <v>K</v>
      </c>
      <c r="E34" s="1">
        <f t="shared" si="21"/>
        <v>3.0000000000001137E-2</v>
      </c>
      <c r="F34" s="32">
        <f t="shared" si="22"/>
        <v>9.0000000000006817E-4</v>
      </c>
      <c r="G34" s="1"/>
      <c r="H34" s="46" t="str">
        <f t="shared" si="23"/>
        <v>K</v>
      </c>
      <c r="I34" s="1">
        <f t="shared" si="24"/>
        <v>5.9999999999998721E-2</v>
      </c>
      <c r="J34" s="32">
        <f t="shared" si="25"/>
        <v>3.5999999999998464E-3</v>
      </c>
      <c r="K34" s="1"/>
      <c r="L34" s="46" t="str">
        <f t="shared" si="26"/>
        <v>K</v>
      </c>
      <c r="M34" s="1">
        <f t="shared" si="27"/>
        <v>3.9999999999999147E-2</v>
      </c>
      <c r="N34" s="32">
        <f t="shared" si="28"/>
        <v>1.5999999999999318E-3</v>
      </c>
      <c r="O34" s="1"/>
      <c r="P34" s="46" t="str">
        <f t="shared" si="29"/>
        <v>K</v>
      </c>
      <c r="Q34" s="1">
        <f t="shared" si="30"/>
        <v>1.0000000000005116E-2</v>
      </c>
      <c r="R34" s="32">
        <f t="shared" si="31"/>
        <v>1.0000000000010231E-4</v>
      </c>
      <c r="S34" s="1"/>
      <c r="T34" s="46" t="str">
        <f t="shared" si="32"/>
        <v>K</v>
      </c>
      <c r="U34" s="1">
        <f t="shared" si="33"/>
        <v>0</v>
      </c>
      <c r="V34" s="32">
        <f t="shared" si="34"/>
        <v>0</v>
      </c>
      <c r="W34" s="24"/>
      <c r="X34" s="46" t="str">
        <f t="shared" si="35"/>
        <v>K</v>
      </c>
      <c r="Y34" s="1">
        <f t="shared" si="36"/>
        <v>0.15999999999999659</v>
      </c>
      <c r="Z34" s="32">
        <f t="shared" si="37"/>
        <v>2.5599999999998908E-2</v>
      </c>
      <c r="AA34" s="1"/>
      <c r="AB34" s="46" t="str">
        <f t="shared" si="38"/>
        <v>K</v>
      </c>
      <c r="AC34" s="1">
        <f t="shared" si="39"/>
        <v>2.0000000000003126E-2</v>
      </c>
      <c r="AD34" s="32">
        <f t="shared" si="40"/>
        <v>4.0000000000012508E-4</v>
      </c>
      <c r="AE34" s="24"/>
      <c r="AF34" s="46" t="str">
        <f t="shared" si="41"/>
        <v>K</v>
      </c>
      <c r="AG34" s="1">
        <f t="shared" si="42"/>
        <v>3.9999999999999147E-2</v>
      </c>
      <c r="AH34" s="32">
        <f t="shared" si="43"/>
        <v>1.5999999999999318E-3</v>
      </c>
      <c r="AI34" s="1"/>
      <c r="AJ34" s="46" t="str">
        <f t="shared" si="44"/>
        <v>K</v>
      </c>
      <c r="AK34" s="1">
        <f t="shared" si="45"/>
        <v>3.9999999999999147E-2</v>
      </c>
      <c r="AL34" s="32">
        <f t="shared" si="46"/>
        <v>1.5999999999999318E-3</v>
      </c>
      <c r="AM34" s="24"/>
      <c r="AN34" s="46" t="str">
        <f t="shared" si="47"/>
        <v>K</v>
      </c>
      <c r="AO34" s="1">
        <f t="shared" si="48"/>
        <v>4.0000000000000924E-2</v>
      </c>
      <c r="AP34" s="32">
        <f t="shared" si="49"/>
        <v>1.6000000000000738E-3</v>
      </c>
      <c r="AQ34" s="1"/>
      <c r="AR34" s="46" t="str">
        <f t="shared" si="50"/>
        <v>K</v>
      </c>
      <c r="AS34" s="1">
        <f t="shared" si="51"/>
        <v>9.9999999999980105E-3</v>
      </c>
      <c r="AT34" s="32">
        <f t="shared" si="52"/>
        <v>9.9999999999960215E-5</v>
      </c>
      <c r="AU34" s="24"/>
      <c r="AV34" s="46" t="str">
        <f t="shared" si="53"/>
        <v>K</v>
      </c>
      <c r="AW34" s="1">
        <f t="shared" si="54"/>
        <v>9.9999999999997868E-3</v>
      </c>
      <c r="AX34" s="32">
        <f t="shared" si="55"/>
        <v>9.9999999999995736E-5</v>
      </c>
      <c r="AY34" s="1"/>
      <c r="AZ34" s="46" t="str">
        <f t="shared" si="56"/>
        <v>K</v>
      </c>
      <c r="BA34" s="1">
        <f t="shared" si="57"/>
        <v>9.9999999999980105E-3</v>
      </c>
      <c r="BB34" s="32">
        <f t="shared" si="58"/>
        <v>9.9999999999960215E-5</v>
      </c>
      <c r="BC34" s="24"/>
      <c r="BD34" s="46" t="str">
        <f t="shared" si="59"/>
        <v>K</v>
      </c>
      <c r="BE34" s="1">
        <f t="shared" si="60"/>
        <v>1.0000000000000675E-2</v>
      </c>
      <c r="BF34" s="32">
        <f t="shared" si="61"/>
        <v>1.000000000000135E-4</v>
      </c>
      <c r="BG34" s="1"/>
      <c r="BH34" s="46" t="str">
        <f t="shared" si="62"/>
        <v>K</v>
      </c>
      <c r="BI34" s="1">
        <f t="shared" si="63"/>
        <v>1.0000000000005116E-2</v>
      </c>
      <c r="BJ34" s="32">
        <f t="shared" si="64"/>
        <v>1.0000000000010231E-4</v>
      </c>
      <c r="BK34" s="24"/>
      <c r="BL34" s="46" t="str">
        <f t="shared" si="65"/>
        <v>K</v>
      </c>
      <c r="BM34" s="1">
        <f t="shared" si="66"/>
        <v>2.9999999999999361E-2</v>
      </c>
      <c r="BN34" s="32">
        <f t="shared" si="67"/>
        <v>8.9999999999996159E-4</v>
      </c>
      <c r="BO34" s="24"/>
      <c r="BP34" s="46" t="str">
        <f t="shared" si="68"/>
        <v>K</v>
      </c>
      <c r="BQ34" s="1">
        <f t="shared" si="69"/>
        <v>1.9999999999996021E-2</v>
      </c>
      <c r="BR34" s="32">
        <f t="shared" si="70"/>
        <v>3.9999999999984086E-4</v>
      </c>
      <c r="BS34" s="24"/>
      <c r="BT34" s="46" t="str">
        <f t="shared" si="71"/>
        <v>K</v>
      </c>
      <c r="BU34" s="1">
        <f t="shared" si="72"/>
        <v>4.0000000000000036E-2</v>
      </c>
      <c r="BV34" s="32">
        <f t="shared" si="73"/>
        <v>1.6000000000000029E-3</v>
      </c>
      <c r="BW34" s="24"/>
      <c r="BX34" s="24"/>
    </row>
    <row r="35" spans="3:76" ht="12.75" x14ac:dyDescent="0.2">
      <c r="C35" s="34">
        <v>8</v>
      </c>
      <c r="D35" s="46" t="str">
        <f t="shared" si="20"/>
        <v>M</v>
      </c>
      <c r="E35" s="1">
        <f t="shared" si="21"/>
        <v>1.9999999999996021E-2</v>
      </c>
      <c r="F35" s="32">
        <f t="shared" si="22"/>
        <v>3.9999999999984086E-4</v>
      </c>
      <c r="G35" s="1"/>
      <c r="H35" s="46" t="str">
        <f t="shared" si="23"/>
        <v>M</v>
      </c>
      <c r="I35" s="1">
        <f t="shared" si="24"/>
        <v>1.0000000000001563E-2</v>
      </c>
      <c r="J35" s="32">
        <f t="shared" si="25"/>
        <v>1.0000000000003127E-4</v>
      </c>
      <c r="K35" s="1"/>
      <c r="L35" s="46" t="str">
        <f t="shared" si="26"/>
        <v>M</v>
      </c>
      <c r="M35" s="1">
        <f t="shared" si="27"/>
        <v>2.0000000000003126E-2</v>
      </c>
      <c r="N35" s="32">
        <f t="shared" si="28"/>
        <v>4.0000000000012508E-4</v>
      </c>
      <c r="O35" s="1"/>
      <c r="P35" s="46" t="str">
        <f t="shared" si="29"/>
        <v>M</v>
      </c>
      <c r="Q35" s="1">
        <f t="shared" si="30"/>
        <v>1.0000000000005116E-2</v>
      </c>
      <c r="R35" s="32">
        <f t="shared" si="31"/>
        <v>1.0000000000010231E-4</v>
      </c>
      <c r="S35" s="1"/>
      <c r="T35" s="46" t="str">
        <f t="shared" si="32"/>
        <v>M</v>
      </c>
      <c r="U35" s="1">
        <f t="shared" si="33"/>
        <v>2.0000000000003126E-2</v>
      </c>
      <c r="V35" s="32">
        <f t="shared" si="34"/>
        <v>4.0000000000012508E-4</v>
      </c>
      <c r="W35" s="24"/>
      <c r="X35" s="46" t="str">
        <f t="shared" si="35"/>
        <v>M</v>
      </c>
      <c r="Y35" s="1">
        <f t="shared" si="36"/>
        <v>3.0000000000001137E-2</v>
      </c>
      <c r="Z35" s="32">
        <f t="shared" si="37"/>
        <v>9.0000000000006817E-4</v>
      </c>
      <c r="AA35" s="1"/>
      <c r="AB35" s="46" t="str">
        <f t="shared" si="38"/>
        <v>M</v>
      </c>
      <c r="AC35" s="1" t="e">
        <f t="shared" si="39"/>
        <v>#VALUE!</v>
      </c>
      <c r="AD35" s="32" t="e">
        <f t="shared" si="40"/>
        <v>#VALUE!</v>
      </c>
      <c r="AE35" s="24"/>
      <c r="AF35" s="46" t="str">
        <f t="shared" si="41"/>
        <v>M</v>
      </c>
      <c r="AG35" s="1" t="e">
        <f t="shared" si="42"/>
        <v>#VALUE!</v>
      </c>
      <c r="AH35" s="32" t="e">
        <f t="shared" si="43"/>
        <v>#VALUE!</v>
      </c>
      <c r="AI35" s="1"/>
      <c r="AJ35" s="46" t="str">
        <f t="shared" si="44"/>
        <v>M</v>
      </c>
      <c r="AK35" s="1" t="e">
        <f t="shared" si="45"/>
        <v>#VALUE!</v>
      </c>
      <c r="AL35" s="32" t="e">
        <f t="shared" si="46"/>
        <v>#VALUE!</v>
      </c>
      <c r="AM35" s="24"/>
      <c r="AN35" s="46" t="str">
        <f t="shared" si="47"/>
        <v>M</v>
      </c>
      <c r="AO35" s="1" t="e">
        <f t="shared" si="48"/>
        <v>#VALUE!</v>
      </c>
      <c r="AP35" s="32" t="e">
        <f t="shared" si="49"/>
        <v>#VALUE!</v>
      </c>
      <c r="AQ35" s="1"/>
      <c r="AR35" s="46" t="str">
        <f t="shared" si="50"/>
        <v>M</v>
      </c>
      <c r="AS35" s="1">
        <f t="shared" si="51"/>
        <v>2.9999999999994031E-2</v>
      </c>
      <c r="AT35" s="32">
        <f t="shared" si="52"/>
        <v>8.9999999999964186E-4</v>
      </c>
      <c r="AU35" s="24"/>
      <c r="AV35" s="46" t="str">
        <f t="shared" si="53"/>
        <v>M</v>
      </c>
      <c r="AW35" s="1">
        <f t="shared" si="54"/>
        <v>9.9999999999997868E-3</v>
      </c>
      <c r="AX35" s="32">
        <f t="shared" si="55"/>
        <v>9.9999999999995736E-5</v>
      </c>
      <c r="AY35" s="1"/>
      <c r="AZ35" s="46" t="str">
        <f t="shared" si="56"/>
        <v>M</v>
      </c>
      <c r="BA35" s="1">
        <f t="shared" si="57"/>
        <v>9.9999999999980105E-3</v>
      </c>
      <c r="BB35" s="32">
        <f t="shared" si="58"/>
        <v>9.9999999999960215E-5</v>
      </c>
      <c r="BC35" s="24"/>
      <c r="BD35" s="46" t="str">
        <f t="shared" si="59"/>
        <v>M</v>
      </c>
      <c r="BE35" s="1">
        <f t="shared" si="60"/>
        <v>1.9999999999999574E-2</v>
      </c>
      <c r="BF35" s="32">
        <f t="shared" si="61"/>
        <v>3.9999999999998294E-4</v>
      </c>
      <c r="BG35" s="1"/>
      <c r="BH35" s="46" t="str">
        <f t="shared" si="62"/>
        <v>M</v>
      </c>
      <c r="BI35" s="1">
        <f t="shared" si="63"/>
        <v>9.9999999999909051E-3</v>
      </c>
      <c r="BJ35" s="32">
        <f t="shared" si="64"/>
        <v>9.9999999999818103E-5</v>
      </c>
      <c r="BK35" s="24"/>
      <c r="BL35" s="46" t="str">
        <f t="shared" si="65"/>
        <v>M</v>
      </c>
      <c r="BM35" s="1">
        <f t="shared" si="66"/>
        <v>2.0000000000000462E-2</v>
      </c>
      <c r="BN35" s="32">
        <f t="shared" si="67"/>
        <v>4.0000000000001845E-4</v>
      </c>
      <c r="BO35" s="24"/>
      <c r="BP35" s="46" t="str">
        <f t="shared" si="68"/>
        <v>M</v>
      </c>
      <c r="BQ35" s="1">
        <f t="shared" si="69"/>
        <v>0</v>
      </c>
      <c r="BR35" s="32">
        <f t="shared" si="70"/>
        <v>0</v>
      </c>
      <c r="BS35" s="24"/>
      <c r="BT35" s="46" t="str">
        <f t="shared" si="71"/>
        <v>M</v>
      </c>
      <c r="BU35" s="1">
        <f t="shared" si="72"/>
        <v>2.0000000000000462E-2</v>
      </c>
      <c r="BV35" s="32">
        <f t="shared" si="73"/>
        <v>4.0000000000001845E-4</v>
      </c>
      <c r="BW35" s="24"/>
      <c r="BX35" s="24"/>
    </row>
    <row r="36" spans="3:76" ht="12.75" x14ac:dyDescent="0.2">
      <c r="C36" s="34">
        <v>9</v>
      </c>
      <c r="D36" s="46" t="str">
        <f t="shared" si="20"/>
        <v>M</v>
      </c>
      <c r="E36" s="1">
        <f t="shared" si="21"/>
        <v>1.0000000000005116E-2</v>
      </c>
      <c r="F36" s="32">
        <f t="shared" si="22"/>
        <v>1.0000000000010231E-4</v>
      </c>
      <c r="G36" s="1"/>
      <c r="H36" s="46" t="str">
        <f t="shared" si="23"/>
        <v>M</v>
      </c>
      <c r="I36" s="1">
        <f t="shared" si="24"/>
        <v>0</v>
      </c>
      <c r="J36" s="32">
        <f t="shared" si="25"/>
        <v>0</v>
      </c>
      <c r="K36" s="1"/>
      <c r="L36" s="46" t="str">
        <f t="shared" si="26"/>
        <v>M</v>
      </c>
      <c r="M36" s="1">
        <f t="shared" si="27"/>
        <v>3.9999999999999147E-2</v>
      </c>
      <c r="N36" s="32">
        <f t="shared" si="28"/>
        <v>1.5999999999999318E-3</v>
      </c>
      <c r="O36" s="1"/>
      <c r="P36" s="46" t="str">
        <f t="shared" si="29"/>
        <v>M</v>
      </c>
      <c r="Q36" s="1">
        <f t="shared" si="30"/>
        <v>1.0000000000005116E-2</v>
      </c>
      <c r="R36" s="32">
        <f t="shared" si="31"/>
        <v>1.0000000000010231E-4</v>
      </c>
      <c r="S36" s="1"/>
      <c r="T36" s="46" t="str">
        <f t="shared" si="32"/>
        <v>M</v>
      </c>
      <c r="U36" s="1">
        <f t="shared" si="33"/>
        <v>1.0000000000001563E-2</v>
      </c>
      <c r="V36" s="32">
        <f t="shared" si="34"/>
        <v>1.0000000000003127E-4</v>
      </c>
      <c r="W36" s="24"/>
      <c r="X36" s="46" t="str">
        <f t="shared" si="35"/>
        <v>M</v>
      </c>
      <c r="Y36" s="1">
        <f t="shared" si="36"/>
        <v>2.9999999999994031E-2</v>
      </c>
      <c r="Z36" s="32">
        <f t="shared" si="37"/>
        <v>8.9999999999964186E-4</v>
      </c>
      <c r="AA36" s="1"/>
      <c r="AB36" s="46" t="str">
        <f t="shared" si="38"/>
        <v>M</v>
      </c>
      <c r="AC36" s="1">
        <f t="shared" si="39"/>
        <v>1.9999999999996021E-2</v>
      </c>
      <c r="AD36" s="32">
        <f t="shared" si="40"/>
        <v>3.9999999999984086E-4</v>
      </c>
      <c r="AE36" s="24"/>
      <c r="AF36" s="46" t="str">
        <f t="shared" si="41"/>
        <v>M</v>
      </c>
      <c r="AG36" s="1">
        <f t="shared" si="42"/>
        <v>3.9999999999999147E-2</v>
      </c>
      <c r="AH36" s="32">
        <f t="shared" si="43"/>
        <v>1.5999999999999318E-3</v>
      </c>
      <c r="AI36" s="1"/>
      <c r="AJ36" s="46" t="str">
        <f t="shared" si="44"/>
        <v>M</v>
      </c>
      <c r="AK36" s="1">
        <f t="shared" si="45"/>
        <v>1.9999999999996021E-2</v>
      </c>
      <c r="AL36" s="32">
        <f t="shared" si="46"/>
        <v>3.9999999999984086E-4</v>
      </c>
      <c r="AM36" s="24"/>
      <c r="AN36" s="46" t="str">
        <f t="shared" si="47"/>
        <v>M</v>
      </c>
      <c r="AO36" s="1">
        <f t="shared" si="48"/>
        <v>1.9999999999999574E-2</v>
      </c>
      <c r="AP36" s="32">
        <f t="shared" si="49"/>
        <v>3.9999999999998294E-4</v>
      </c>
      <c r="AQ36" s="1"/>
      <c r="AR36" s="46" t="str">
        <f t="shared" si="50"/>
        <v>M</v>
      </c>
      <c r="AS36" s="1">
        <f t="shared" si="51"/>
        <v>1.9999999999996021E-2</v>
      </c>
      <c r="AT36" s="32">
        <f t="shared" si="52"/>
        <v>3.9999999999984086E-4</v>
      </c>
      <c r="AU36" s="24"/>
      <c r="AV36" s="46" t="str">
        <f t="shared" si="53"/>
        <v>M</v>
      </c>
      <c r="AW36" s="1">
        <f t="shared" si="54"/>
        <v>1.0000000000000675E-2</v>
      </c>
      <c r="AX36" s="32">
        <f t="shared" si="55"/>
        <v>1.000000000000135E-4</v>
      </c>
      <c r="AY36" s="1"/>
      <c r="AZ36" s="46" t="str">
        <f t="shared" si="56"/>
        <v>M</v>
      </c>
      <c r="BA36" s="1">
        <f t="shared" si="57"/>
        <v>2.0000000000003126E-2</v>
      </c>
      <c r="BB36" s="32">
        <f t="shared" si="58"/>
        <v>4.0000000000012508E-4</v>
      </c>
      <c r="BC36" s="24"/>
      <c r="BD36" s="46" t="str">
        <f t="shared" si="59"/>
        <v>M</v>
      </c>
      <c r="BE36" s="1">
        <f t="shared" si="60"/>
        <v>0</v>
      </c>
      <c r="BF36" s="32">
        <f t="shared" si="61"/>
        <v>0</v>
      </c>
      <c r="BG36" s="1"/>
      <c r="BH36" s="46" t="str">
        <f t="shared" si="62"/>
        <v>M</v>
      </c>
      <c r="BI36" s="1">
        <f t="shared" si="63"/>
        <v>1.9999999999996021E-2</v>
      </c>
      <c r="BJ36" s="32">
        <f t="shared" si="64"/>
        <v>3.9999999999984086E-4</v>
      </c>
      <c r="BK36" s="24"/>
      <c r="BL36" s="46" t="str">
        <f t="shared" si="65"/>
        <v>M</v>
      </c>
      <c r="BM36" s="1">
        <f t="shared" si="66"/>
        <v>1.0000000000000675E-2</v>
      </c>
      <c r="BN36" s="32">
        <f t="shared" si="67"/>
        <v>1.000000000000135E-4</v>
      </c>
      <c r="BO36" s="24"/>
      <c r="BP36" s="46" t="str">
        <f t="shared" si="68"/>
        <v>M</v>
      </c>
      <c r="BQ36" s="1">
        <f t="shared" si="69"/>
        <v>9.9999999999909051E-3</v>
      </c>
      <c r="BR36" s="32">
        <f t="shared" si="70"/>
        <v>9.9999999999818103E-5</v>
      </c>
      <c r="BS36" s="24"/>
      <c r="BT36" s="46" t="str">
        <f t="shared" si="71"/>
        <v>M</v>
      </c>
      <c r="BU36" s="1">
        <f t="shared" si="72"/>
        <v>1.0000000000000675E-2</v>
      </c>
      <c r="BV36" s="32">
        <f t="shared" si="73"/>
        <v>1.000000000000135E-4</v>
      </c>
      <c r="BW36" s="24"/>
      <c r="BX36" s="24"/>
    </row>
    <row r="37" spans="3:76" ht="12.75" x14ac:dyDescent="0.2">
      <c r="C37" s="34">
        <v>10</v>
      </c>
      <c r="D37" s="46" t="str">
        <f t="shared" si="20"/>
        <v>M</v>
      </c>
      <c r="E37" s="1">
        <f t="shared" si="21"/>
        <v>1.0000000000005116E-2</v>
      </c>
      <c r="F37" s="32">
        <f t="shared" si="22"/>
        <v>1.0000000000010231E-4</v>
      </c>
      <c r="G37" s="1"/>
      <c r="H37" s="46" t="str">
        <f t="shared" si="23"/>
        <v>M</v>
      </c>
      <c r="I37" s="1">
        <f t="shared" si="24"/>
        <v>1.0000000000001563E-2</v>
      </c>
      <c r="J37" s="32">
        <f t="shared" si="25"/>
        <v>1.0000000000003127E-4</v>
      </c>
      <c r="K37" s="1"/>
      <c r="L37" s="46" t="str">
        <f t="shared" si="26"/>
        <v>M</v>
      </c>
      <c r="M37" s="1">
        <f t="shared" si="27"/>
        <v>9.9999999999980105E-3</v>
      </c>
      <c r="N37" s="32">
        <f t="shared" si="28"/>
        <v>9.9999999999960215E-5</v>
      </c>
      <c r="O37" s="1"/>
      <c r="P37" s="46" t="str">
        <f t="shared" si="29"/>
        <v>M</v>
      </c>
      <c r="Q37" s="1">
        <f t="shared" si="30"/>
        <v>9.9999999999909051E-3</v>
      </c>
      <c r="R37" s="32">
        <f t="shared" si="31"/>
        <v>9.9999999999818103E-5</v>
      </c>
      <c r="S37" s="1"/>
      <c r="T37" s="46" t="str">
        <f t="shared" si="32"/>
        <v>M</v>
      </c>
      <c r="U37" s="1">
        <f t="shared" si="33"/>
        <v>2.0000000000003126E-2</v>
      </c>
      <c r="V37" s="32">
        <f t="shared" si="34"/>
        <v>4.0000000000012508E-4</v>
      </c>
      <c r="W37" s="24"/>
      <c r="X37" s="46" t="str">
        <f t="shared" si="35"/>
        <v>M</v>
      </c>
      <c r="Y37" s="1">
        <f t="shared" si="36"/>
        <v>2.0000000000003126E-2</v>
      </c>
      <c r="Z37" s="32">
        <f t="shared" si="37"/>
        <v>4.0000000000012508E-4</v>
      </c>
      <c r="AA37" s="1"/>
      <c r="AB37" s="46" t="str">
        <f t="shared" si="38"/>
        <v>M</v>
      </c>
      <c r="AC37" s="1">
        <f t="shared" si="39"/>
        <v>9.9999999999980105E-3</v>
      </c>
      <c r="AD37" s="32">
        <f t="shared" si="40"/>
        <v>9.9999999999960215E-5</v>
      </c>
      <c r="AE37" s="24"/>
      <c r="AF37" s="46" t="str">
        <f t="shared" si="41"/>
        <v>M</v>
      </c>
      <c r="AG37" s="1">
        <f t="shared" si="42"/>
        <v>9.9999999999997868E-3</v>
      </c>
      <c r="AH37" s="32">
        <f t="shared" si="43"/>
        <v>9.9999999999995736E-5</v>
      </c>
      <c r="AI37" s="1"/>
      <c r="AJ37" s="46" t="str">
        <f t="shared" si="44"/>
        <v>M</v>
      </c>
      <c r="AK37" s="1">
        <f t="shared" si="45"/>
        <v>9.9999999999980105E-3</v>
      </c>
      <c r="AL37" s="32">
        <f t="shared" si="46"/>
        <v>9.9999999999960215E-5</v>
      </c>
      <c r="AM37" s="24"/>
      <c r="AN37" s="46" t="str">
        <f t="shared" si="47"/>
        <v>M</v>
      </c>
      <c r="AO37" s="1">
        <f t="shared" si="48"/>
        <v>9.9999999999997868E-3</v>
      </c>
      <c r="AP37" s="32">
        <f t="shared" si="49"/>
        <v>9.9999999999995736E-5</v>
      </c>
      <c r="AQ37" s="1"/>
      <c r="AR37" s="46" t="str">
        <f t="shared" si="50"/>
        <v>M</v>
      </c>
      <c r="AS37" s="1" t="e">
        <f t="shared" si="51"/>
        <v>#VALUE!</v>
      </c>
      <c r="AT37" s="32" t="e">
        <f t="shared" si="52"/>
        <v>#VALUE!</v>
      </c>
      <c r="AU37" s="24"/>
      <c r="AV37" s="46" t="str">
        <f t="shared" si="53"/>
        <v>M</v>
      </c>
      <c r="AW37" s="1" t="e">
        <f t="shared" si="54"/>
        <v>#VALUE!</v>
      </c>
      <c r="AX37" s="32" t="e">
        <f t="shared" si="55"/>
        <v>#VALUE!</v>
      </c>
      <c r="AY37" s="1"/>
      <c r="AZ37" s="46" t="str">
        <f t="shared" si="56"/>
        <v>M</v>
      </c>
      <c r="BA37" s="1" t="e">
        <f t="shared" si="57"/>
        <v>#VALUE!</v>
      </c>
      <c r="BB37" s="32" t="e">
        <f t="shared" si="58"/>
        <v>#VALUE!</v>
      </c>
      <c r="BC37" s="24"/>
      <c r="BD37" s="46" t="str">
        <f t="shared" si="59"/>
        <v>M</v>
      </c>
      <c r="BE37" s="1" t="e">
        <f t="shared" si="60"/>
        <v>#VALUE!</v>
      </c>
      <c r="BF37" s="32" t="e">
        <f t="shared" si="61"/>
        <v>#VALUE!</v>
      </c>
      <c r="BG37" s="1"/>
      <c r="BH37" s="46" t="str">
        <f t="shared" si="62"/>
        <v>M</v>
      </c>
      <c r="BI37" s="1">
        <f t="shared" si="63"/>
        <v>1.0000000000005116E-2</v>
      </c>
      <c r="BJ37" s="32">
        <f t="shared" si="64"/>
        <v>1.0000000000010231E-4</v>
      </c>
      <c r="BK37" s="24"/>
      <c r="BL37" s="46" t="str">
        <f t="shared" si="65"/>
        <v>M</v>
      </c>
      <c r="BM37" s="1">
        <f t="shared" si="66"/>
        <v>9.9999999999997868E-3</v>
      </c>
      <c r="BN37" s="32">
        <f t="shared" si="67"/>
        <v>9.9999999999995736E-5</v>
      </c>
      <c r="BO37" s="24"/>
      <c r="BP37" s="46" t="str">
        <f t="shared" si="68"/>
        <v>M</v>
      </c>
      <c r="BQ37" s="1">
        <f t="shared" si="69"/>
        <v>9.9999999999909051E-3</v>
      </c>
      <c r="BR37" s="32">
        <f t="shared" si="70"/>
        <v>9.9999999999818103E-5</v>
      </c>
      <c r="BS37" s="24"/>
      <c r="BT37" s="46" t="str">
        <f t="shared" si="71"/>
        <v>M</v>
      </c>
      <c r="BU37" s="1">
        <f t="shared" si="72"/>
        <v>1.9999999999999574E-2</v>
      </c>
      <c r="BV37" s="32">
        <f t="shared" si="73"/>
        <v>3.9999999999998294E-4</v>
      </c>
      <c r="BW37" s="24"/>
      <c r="BX37" s="24"/>
    </row>
    <row r="38" spans="3:76" ht="12.75" x14ac:dyDescent="0.2">
      <c r="C38" s="34">
        <v>11</v>
      </c>
      <c r="D38" s="46" t="str">
        <f t="shared" si="20"/>
        <v>M</v>
      </c>
      <c r="E38" s="1">
        <f t="shared" si="21"/>
        <v>1.0000000000005116E-2</v>
      </c>
      <c r="F38" s="32">
        <f t="shared" si="22"/>
        <v>1.0000000000010231E-4</v>
      </c>
      <c r="G38" s="1"/>
      <c r="H38" s="46" t="str">
        <f t="shared" si="23"/>
        <v>M</v>
      </c>
      <c r="I38" s="1">
        <f t="shared" si="24"/>
        <v>9.9999999999980105E-3</v>
      </c>
      <c r="J38" s="32">
        <f t="shared" si="25"/>
        <v>9.9999999999960215E-5</v>
      </c>
      <c r="K38" s="1"/>
      <c r="L38" s="46" t="str">
        <f t="shared" si="26"/>
        <v>M</v>
      </c>
      <c r="M38" s="1">
        <f t="shared" si="27"/>
        <v>3.9999999999999147E-2</v>
      </c>
      <c r="N38" s="32">
        <f t="shared" si="28"/>
        <v>1.5999999999999318E-3</v>
      </c>
      <c r="O38" s="1"/>
      <c r="P38" s="46" t="str">
        <f t="shared" si="29"/>
        <v>M</v>
      </c>
      <c r="Q38" s="1">
        <f t="shared" si="30"/>
        <v>1.9999999999996021E-2</v>
      </c>
      <c r="R38" s="32">
        <f t="shared" si="31"/>
        <v>3.9999999999984086E-4</v>
      </c>
      <c r="S38" s="1"/>
      <c r="T38" s="46" t="str">
        <f t="shared" si="32"/>
        <v>M</v>
      </c>
      <c r="U38" s="1">
        <f t="shared" si="33"/>
        <v>1.9999999999999574E-2</v>
      </c>
      <c r="V38" s="32">
        <f t="shared" si="34"/>
        <v>3.9999999999998294E-4</v>
      </c>
      <c r="W38" s="24"/>
      <c r="X38" s="46" t="str">
        <f t="shared" si="35"/>
        <v>M</v>
      </c>
      <c r="Y38" s="1">
        <f t="shared" si="36"/>
        <v>3.9999999999999147E-2</v>
      </c>
      <c r="Z38" s="32">
        <f t="shared" si="37"/>
        <v>1.5999999999999318E-3</v>
      </c>
      <c r="AA38" s="1"/>
      <c r="AB38" s="46" t="str">
        <f t="shared" si="38"/>
        <v>M</v>
      </c>
      <c r="AC38" s="1" t="e">
        <f t="shared" si="39"/>
        <v>#VALUE!</v>
      </c>
      <c r="AD38" s="32" t="e">
        <f t="shared" si="40"/>
        <v>#VALUE!</v>
      </c>
      <c r="AE38" s="24"/>
      <c r="AF38" s="46" t="str">
        <f t="shared" si="41"/>
        <v>M</v>
      </c>
      <c r="AG38" s="1" t="e">
        <f t="shared" si="42"/>
        <v>#VALUE!</v>
      </c>
      <c r="AH38" s="32" t="e">
        <f t="shared" si="43"/>
        <v>#VALUE!</v>
      </c>
      <c r="AI38" s="1"/>
      <c r="AJ38" s="46" t="str">
        <f t="shared" si="44"/>
        <v>M</v>
      </c>
      <c r="AK38" s="1" t="e">
        <f t="shared" si="45"/>
        <v>#VALUE!</v>
      </c>
      <c r="AL38" s="32" t="e">
        <f t="shared" si="46"/>
        <v>#VALUE!</v>
      </c>
      <c r="AM38" s="24"/>
      <c r="AN38" s="46" t="str">
        <f t="shared" si="47"/>
        <v>M</v>
      </c>
      <c r="AO38" s="1" t="e">
        <f t="shared" si="48"/>
        <v>#VALUE!</v>
      </c>
      <c r="AP38" s="32" t="e">
        <f t="shared" si="49"/>
        <v>#VALUE!</v>
      </c>
      <c r="AQ38" s="1"/>
      <c r="AR38" s="46" t="str">
        <f t="shared" si="50"/>
        <v>M</v>
      </c>
      <c r="AS38" s="1">
        <f t="shared" si="51"/>
        <v>2.0000000000003126E-2</v>
      </c>
      <c r="AT38" s="32">
        <f t="shared" si="52"/>
        <v>4.0000000000012508E-4</v>
      </c>
      <c r="AU38" s="24"/>
      <c r="AV38" s="46" t="str">
        <f t="shared" si="53"/>
        <v>M</v>
      </c>
      <c r="AW38" s="1">
        <f t="shared" si="54"/>
        <v>9.9999999999997868E-3</v>
      </c>
      <c r="AX38" s="32">
        <f t="shared" si="55"/>
        <v>9.9999999999995736E-5</v>
      </c>
      <c r="AY38" s="1"/>
      <c r="AZ38" s="46" t="str">
        <f t="shared" si="56"/>
        <v>M</v>
      </c>
      <c r="BA38" s="1">
        <f t="shared" si="57"/>
        <v>1.0000000000005116E-2</v>
      </c>
      <c r="BB38" s="32">
        <f t="shared" si="58"/>
        <v>1.0000000000010231E-4</v>
      </c>
      <c r="BC38" s="24"/>
      <c r="BD38" s="46" t="str">
        <f t="shared" si="59"/>
        <v>M</v>
      </c>
      <c r="BE38" s="1">
        <f t="shared" si="60"/>
        <v>9.9999999999997868E-3</v>
      </c>
      <c r="BF38" s="32">
        <f t="shared" si="61"/>
        <v>9.9999999999995736E-5</v>
      </c>
      <c r="BG38" s="1"/>
      <c r="BH38" s="46" t="str">
        <f t="shared" si="62"/>
        <v>M</v>
      </c>
      <c r="BI38" s="1">
        <f t="shared" si="63"/>
        <v>9.9999999999909051E-3</v>
      </c>
      <c r="BJ38" s="32">
        <f t="shared" si="64"/>
        <v>9.9999999999818103E-5</v>
      </c>
      <c r="BK38" s="24"/>
      <c r="BL38" s="46" t="str">
        <f t="shared" si="65"/>
        <v>M</v>
      </c>
      <c r="BM38" s="1">
        <f t="shared" si="66"/>
        <v>9.9999999999997868E-3</v>
      </c>
      <c r="BN38" s="32">
        <f t="shared" si="67"/>
        <v>9.9999999999995736E-5</v>
      </c>
      <c r="BO38" s="24"/>
      <c r="BP38" s="46" t="str">
        <f t="shared" si="68"/>
        <v>M</v>
      </c>
      <c r="BQ38" s="1">
        <f t="shared" si="69"/>
        <v>1.0000000000005116E-2</v>
      </c>
      <c r="BR38" s="32">
        <f t="shared" si="70"/>
        <v>1.0000000000010231E-4</v>
      </c>
      <c r="BS38" s="24"/>
      <c r="BT38" s="46" t="str">
        <f t="shared" si="71"/>
        <v>M</v>
      </c>
      <c r="BU38" s="1">
        <f t="shared" si="72"/>
        <v>1.0000000000000675E-2</v>
      </c>
      <c r="BV38" s="32">
        <f t="shared" si="73"/>
        <v>1.000000000000135E-4</v>
      </c>
      <c r="BW38" s="24"/>
      <c r="BX38" s="24"/>
    </row>
    <row r="39" spans="3:76" ht="12.75" x14ac:dyDescent="0.2">
      <c r="C39" s="34">
        <v>12</v>
      </c>
      <c r="D39" s="46" t="str">
        <f t="shared" si="20"/>
        <v>K</v>
      </c>
      <c r="E39" s="1">
        <f t="shared" si="21"/>
        <v>9.9999999999909051E-3</v>
      </c>
      <c r="F39" s="32">
        <f t="shared" si="22"/>
        <v>9.9999999999818103E-5</v>
      </c>
      <c r="G39" s="1"/>
      <c r="H39" s="46" t="str">
        <f t="shared" si="23"/>
        <v>K</v>
      </c>
      <c r="I39" s="1">
        <f t="shared" si="24"/>
        <v>2.0000000000003126E-2</v>
      </c>
      <c r="J39" s="32">
        <f t="shared" si="25"/>
        <v>4.0000000000012508E-4</v>
      </c>
      <c r="K39" s="1"/>
      <c r="L39" s="46" t="str">
        <f t="shared" si="26"/>
        <v>K</v>
      </c>
      <c r="M39" s="1">
        <f t="shared" si="27"/>
        <v>6.0000000000002274E-2</v>
      </c>
      <c r="N39" s="32">
        <f t="shared" si="28"/>
        <v>3.6000000000002727E-3</v>
      </c>
      <c r="O39" s="1"/>
      <c r="P39" s="46" t="str">
        <f t="shared" si="29"/>
        <v>K</v>
      </c>
      <c r="Q39" s="1">
        <f t="shared" si="30"/>
        <v>1.0000000000019327E-2</v>
      </c>
      <c r="R39" s="32">
        <f t="shared" si="31"/>
        <v>1.0000000000038654E-4</v>
      </c>
      <c r="S39" s="1"/>
      <c r="T39" s="46" t="str">
        <f t="shared" si="32"/>
        <v>K</v>
      </c>
      <c r="U39" s="1">
        <f t="shared" si="33"/>
        <v>3.0000000000001137E-2</v>
      </c>
      <c r="V39" s="32">
        <f t="shared" si="34"/>
        <v>9.0000000000006817E-4</v>
      </c>
      <c r="W39" s="24"/>
      <c r="X39" s="46" t="str">
        <f t="shared" si="35"/>
        <v>K</v>
      </c>
      <c r="Y39" s="1">
        <f t="shared" si="36"/>
        <v>6.9999999999993179E-2</v>
      </c>
      <c r="Z39" s="32">
        <f t="shared" si="37"/>
        <v>4.8999999999990449E-3</v>
      </c>
      <c r="AA39" s="1"/>
      <c r="AB39" s="46" t="str">
        <f t="shared" si="38"/>
        <v>K</v>
      </c>
      <c r="AC39" s="1">
        <f t="shared" si="39"/>
        <v>2.0000000000010232E-2</v>
      </c>
      <c r="AD39" s="32">
        <f t="shared" si="40"/>
        <v>4.0000000000040925E-4</v>
      </c>
      <c r="AE39" s="24"/>
      <c r="AF39" s="46" t="str">
        <f t="shared" si="41"/>
        <v>K</v>
      </c>
      <c r="AG39" s="1">
        <f t="shared" si="42"/>
        <v>0</v>
      </c>
      <c r="AH39" s="32">
        <f t="shared" si="43"/>
        <v>0</v>
      </c>
      <c r="AI39" s="1"/>
      <c r="AJ39" s="46" t="str">
        <f t="shared" si="44"/>
        <v>K</v>
      </c>
      <c r="AK39" s="1">
        <f t="shared" si="45"/>
        <v>3.9999999999992042E-2</v>
      </c>
      <c r="AL39" s="32">
        <f t="shared" si="46"/>
        <v>1.5999999999993634E-3</v>
      </c>
      <c r="AM39" s="24"/>
      <c r="AN39" s="46" t="str">
        <f t="shared" si="47"/>
        <v>K</v>
      </c>
      <c r="AO39" s="1">
        <f t="shared" si="48"/>
        <v>2.9999999999999361E-2</v>
      </c>
      <c r="AP39" s="32">
        <f t="shared" si="49"/>
        <v>8.9999999999996159E-4</v>
      </c>
      <c r="AQ39" s="1"/>
      <c r="AR39" s="46" t="str">
        <f t="shared" si="50"/>
        <v>K</v>
      </c>
      <c r="AS39" s="1">
        <f t="shared" si="51"/>
        <v>9.9999999999909051E-3</v>
      </c>
      <c r="AT39" s="32">
        <f t="shared" si="52"/>
        <v>9.9999999999818103E-5</v>
      </c>
      <c r="AU39" s="24"/>
      <c r="AV39" s="46" t="str">
        <f t="shared" si="53"/>
        <v>K</v>
      </c>
      <c r="AW39" s="1">
        <f t="shared" si="54"/>
        <v>1.9999999999999574E-2</v>
      </c>
      <c r="AX39" s="32">
        <f t="shared" si="55"/>
        <v>3.9999999999998294E-4</v>
      </c>
      <c r="AY39" s="1"/>
      <c r="AZ39" s="46" t="str">
        <f t="shared" si="56"/>
        <v>K</v>
      </c>
      <c r="BA39" s="1">
        <f t="shared" si="57"/>
        <v>0</v>
      </c>
      <c r="BB39" s="32">
        <f t="shared" si="58"/>
        <v>0</v>
      </c>
      <c r="BC39" s="24"/>
      <c r="BD39" s="46" t="str">
        <f t="shared" si="59"/>
        <v>K</v>
      </c>
      <c r="BE39" s="1">
        <f t="shared" si="60"/>
        <v>1.9999999999999574E-2</v>
      </c>
      <c r="BF39" s="32">
        <f t="shared" si="61"/>
        <v>3.9999999999998294E-4</v>
      </c>
      <c r="BG39" s="1"/>
      <c r="BH39" s="46" t="str">
        <f t="shared" si="62"/>
        <v>K</v>
      </c>
      <c r="BI39" s="1">
        <f t="shared" si="63"/>
        <v>9.9999999999909051E-3</v>
      </c>
      <c r="BJ39" s="32">
        <f t="shared" si="64"/>
        <v>9.9999999999818103E-5</v>
      </c>
      <c r="BK39" s="24"/>
      <c r="BL39" s="46" t="str">
        <f t="shared" si="65"/>
        <v>K</v>
      </c>
      <c r="BM39" s="1">
        <f t="shared" si="66"/>
        <v>1.9999999999999574E-2</v>
      </c>
      <c r="BN39" s="32">
        <f t="shared" si="67"/>
        <v>3.9999999999998294E-4</v>
      </c>
      <c r="BO39" s="24"/>
      <c r="BP39" s="46" t="str">
        <f t="shared" si="68"/>
        <v>K</v>
      </c>
      <c r="BQ39" s="1">
        <f t="shared" si="69"/>
        <v>9.9999999999909051E-3</v>
      </c>
      <c r="BR39" s="32">
        <f t="shared" si="70"/>
        <v>9.9999999999818103E-5</v>
      </c>
      <c r="BS39" s="24"/>
      <c r="BT39" s="46" t="str">
        <f t="shared" si="71"/>
        <v>K</v>
      </c>
      <c r="BU39" s="1">
        <f t="shared" si="72"/>
        <v>9.9999999999997868E-3</v>
      </c>
      <c r="BV39" s="32">
        <f t="shared" si="73"/>
        <v>9.9999999999995736E-5</v>
      </c>
      <c r="BW39" s="24"/>
      <c r="BX39" s="24"/>
    </row>
    <row r="40" spans="3:76" ht="12.75" x14ac:dyDescent="0.2">
      <c r="C40" s="34">
        <v>13</v>
      </c>
      <c r="D40" s="46" t="str">
        <f t="shared" si="20"/>
        <v>M</v>
      </c>
      <c r="E40" s="1" t="e">
        <f t="shared" si="21"/>
        <v>#VALUE!</v>
      </c>
      <c r="F40" s="32" t="e">
        <f t="shared" si="22"/>
        <v>#VALUE!</v>
      </c>
      <c r="G40" s="1"/>
      <c r="H40" s="46" t="str">
        <f t="shared" si="23"/>
        <v>M</v>
      </c>
      <c r="I40" s="1" t="e">
        <f t="shared" si="24"/>
        <v>#VALUE!</v>
      </c>
      <c r="J40" s="32" t="e">
        <f t="shared" si="25"/>
        <v>#VALUE!</v>
      </c>
      <c r="K40" s="1"/>
      <c r="L40" s="46" t="str">
        <f t="shared" si="26"/>
        <v>M</v>
      </c>
      <c r="M40" s="1" t="e">
        <f t="shared" si="27"/>
        <v>#VALUE!</v>
      </c>
      <c r="N40" s="32" t="e">
        <f t="shared" si="28"/>
        <v>#VALUE!</v>
      </c>
      <c r="O40" s="1"/>
      <c r="P40" s="46" t="str">
        <f t="shared" si="29"/>
        <v>M</v>
      </c>
      <c r="Q40" s="1" t="e">
        <f t="shared" si="30"/>
        <v>#VALUE!</v>
      </c>
      <c r="R40" s="32" t="e">
        <f t="shared" si="31"/>
        <v>#VALUE!</v>
      </c>
      <c r="S40" s="1"/>
      <c r="T40" s="46" t="str">
        <f t="shared" si="32"/>
        <v>M</v>
      </c>
      <c r="U40" s="1" t="e">
        <f t="shared" si="33"/>
        <v>#VALUE!</v>
      </c>
      <c r="V40" s="32" t="e">
        <f t="shared" si="34"/>
        <v>#VALUE!</v>
      </c>
      <c r="W40" s="24"/>
      <c r="X40" s="46" t="str">
        <f t="shared" si="35"/>
        <v>M</v>
      </c>
      <c r="Y40" s="1" t="e">
        <f t="shared" si="36"/>
        <v>#VALUE!</v>
      </c>
      <c r="Z40" s="32" t="e">
        <f t="shared" si="37"/>
        <v>#VALUE!</v>
      </c>
      <c r="AA40" s="1"/>
      <c r="AB40" s="46" t="str">
        <f t="shared" si="38"/>
        <v>M</v>
      </c>
      <c r="AC40" s="1">
        <f t="shared" si="39"/>
        <v>9.9999999999980105E-3</v>
      </c>
      <c r="AD40" s="32">
        <f t="shared" si="40"/>
        <v>9.9999999999960215E-5</v>
      </c>
      <c r="AE40" s="24"/>
      <c r="AF40" s="46" t="str">
        <f t="shared" si="41"/>
        <v>M</v>
      </c>
      <c r="AG40" s="1">
        <f t="shared" si="42"/>
        <v>2.000000000000135E-2</v>
      </c>
      <c r="AH40" s="32">
        <f t="shared" si="43"/>
        <v>4.0000000000005401E-4</v>
      </c>
      <c r="AI40" s="1"/>
      <c r="AJ40" s="46" t="str">
        <f t="shared" si="44"/>
        <v>M</v>
      </c>
      <c r="AK40" s="1">
        <f t="shared" si="45"/>
        <v>9.9999999999980105E-3</v>
      </c>
      <c r="AL40" s="32">
        <f t="shared" si="46"/>
        <v>9.9999999999960215E-5</v>
      </c>
      <c r="AM40" s="24"/>
      <c r="AN40" s="46" t="str">
        <f t="shared" si="47"/>
        <v>M</v>
      </c>
      <c r="AO40" s="1">
        <f t="shared" si="48"/>
        <v>2.000000000000135E-2</v>
      </c>
      <c r="AP40" s="32">
        <f t="shared" si="49"/>
        <v>4.0000000000005401E-4</v>
      </c>
      <c r="AQ40" s="1"/>
      <c r="AR40" s="46" t="str">
        <f t="shared" si="50"/>
        <v>M</v>
      </c>
      <c r="AS40" s="1">
        <f t="shared" si="51"/>
        <v>9.9999999999980105E-3</v>
      </c>
      <c r="AT40" s="32">
        <f t="shared" si="52"/>
        <v>9.9999999999960215E-5</v>
      </c>
      <c r="AU40" s="24"/>
      <c r="AV40" s="46" t="str">
        <f t="shared" si="53"/>
        <v>M</v>
      </c>
      <c r="AW40" s="1">
        <f t="shared" si="54"/>
        <v>2.0000000000000462E-2</v>
      </c>
      <c r="AX40" s="32">
        <f t="shared" si="55"/>
        <v>4.0000000000001845E-4</v>
      </c>
      <c r="AY40" s="1"/>
      <c r="AZ40" s="46" t="str">
        <f t="shared" si="56"/>
        <v>M</v>
      </c>
      <c r="BA40" s="1">
        <f t="shared" si="57"/>
        <v>2.0000000000003126E-2</v>
      </c>
      <c r="BB40" s="32">
        <f t="shared" si="58"/>
        <v>4.0000000000012508E-4</v>
      </c>
      <c r="BC40" s="24"/>
      <c r="BD40" s="46" t="str">
        <f t="shared" si="59"/>
        <v>M</v>
      </c>
      <c r="BE40" s="1">
        <f t="shared" si="60"/>
        <v>1.9999999999999574E-2</v>
      </c>
      <c r="BF40" s="32">
        <f t="shared" si="61"/>
        <v>3.9999999999998294E-4</v>
      </c>
      <c r="BG40" s="1"/>
      <c r="BH40" s="46" t="str">
        <f t="shared" si="62"/>
        <v>M</v>
      </c>
      <c r="BI40" s="1">
        <f t="shared" si="63"/>
        <v>9.9999999999909051E-3</v>
      </c>
      <c r="BJ40" s="32">
        <f t="shared" si="64"/>
        <v>9.9999999999818103E-5</v>
      </c>
      <c r="BK40" s="24"/>
      <c r="BL40" s="46" t="str">
        <f t="shared" si="65"/>
        <v>M</v>
      </c>
      <c r="BM40" s="1">
        <f t="shared" si="66"/>
        <v>1.0000000000000675E-2</v>
      </c>
      <c r="BN40" s="32">
        <f t="shared" si="67"/>
        <v>1.000000000000135E-4</v>
      </c>
      <c r="BO40" s="24"/>
      <c r="BP40" s="46" t="str">
        <f t="shared" si="68"/>
        <v>M</v>
      </c>
      <c r="BQ40" s="1">
        <f t="shared" si="69"/>
        <v>0</v>
      </c>
      <c r="BR40" s="32">
        <f t="shared" si="70"/>
        <v>0</v>
      </c>
      <c r="BS40" s="24"/>
      <c r="BT40" s="46" t="str">
        <f t="shared" si="71"/>
        <v>M</v>
      </c>
      <c r="BU40" s="1">
        <f t="shared" si="72"/>
        <v>9.9999999999997868E-3</v>
      </c>
      <c r="BV40" s="32">
        <f t="shared" si="73"/>
        <v>9.9999999999995736E-5</v>
      </c>
      <c r="BW40" s="24"/>
      <c r="BX40" s="24"/>
    </row>
    <row r="41" spans="3:76" ht="12.75" x14ac:dyDescent="0.2">
      <c r="C41" s="34">
        <v>14</v>
      </c>
      <c r="D41" s="46" t="str">
        <f t="shared" si="20"/>
        <v>M</v>
      </c>
      <c r="E41" s="1">
        <f t="shared" si="21"/>
        <v>0</v>
      </c>
      <c r="F41" s="32">
        <f t="shared" si="22"/>
        <v>0</v>
      </c>
      <c r="G41" s="1"/>
      <c r="H41" s="46" t="str">
        <f t="shared" si="23"/>
        <v>M</v>
      </c>
      <c r="I41" s="1">
        <f t="shared" si="24"/>
        <v>1.0000000000001563E-2</v>
      </c>
      <c r="J41" s="32">
        <f t="shared" si="25"/>
        <v>1.0000000000003127E-4</v>
      </c>
      <c r="K41" s="1"/>
      <c r="L41" s="46" t="str">
        <f t="shared" si="26"/>
        <v>M</v>
      </c>
      <c r="M41" s="1">
        <f t="shared" si="27"/>
        <v>3.9999999999999147E-2</v>
      </c>
      <c r="N41" s="32">
        <f t="shared" si="28"/>
        <v>1.5999999999999318E-3</v>
      </c>
      <c r="O41" s="1"/>
      <c r="P41" s="46" t="str">
        <f t="shared" si="29"/>
        <v>M</v>
      </c>
      <c r="Q41" s="1">
        <f t="shared" si="30"/>
        <v>1.0000000000005116E-2</v>
      </c>
      <c r="R41" s="32">
        <f t="shared" si="31"/>
        <v>1.0000000000010231E-4</v>
      </c>
      <c r="S41" s="1"/>
      <c r="T41" s="46" t="str">
        <f t="shared" si="32"/>
        <v>M</v>
      </c>
      <c r="U41" s="1">
        <f t="shared" si="33"/>
        <v>1.0000000000001563E-2</v>
      </c>
      <c r="V41" s="32">
        <f t="shared" si="34"/>
        <v>1.0000000000003127E-4</v>
      </c>
      <c r="W41" s="24"/>
      <c r="X41" s="46" t="str">
        <f t="shared" si="35"/>
        <v>M</v>
      </c>
      <c r="Y41" s="1">
        <f t="shared" si="36"/>
        <v>3.0000000000001137E-2</v>
      </c>
      <c r="Z41" s="32">
        <f t="shared" si="37"/>
        <v>9.0000000000006817E-4</v>
      </c>
      <c r="AA41" s="1"/>
      <c r="AB41" s="46" t="str">
        <f t="shared" si="38"/>
        <v>M</v>
      </c>
      <c r="AC41" s="1" t="e">
        <f t="shared" si="39"/>
        <v>#VALUE!</v>
      </c>
      <c r="AD41" s="32" t="e">
        <f t="shared" si="40"/>
        <v>#VALUE!</v>
      </c>
      <c r="AE41" s="24"/>
      <c r="AF41" s="46" t="str">
        <f t="shared" si="41"/>
        <v>M</v>
      </c>
      <c r="AG41" s="1" t="e">
        <f t="shared" si="42"/>
        <v>#VALUE!</v>
      </c>
      <c r="AH41" s="32" t="e">
        <f t="shared" si="43"/>
        <v>#VALUE!</v>
      </c>
      <c r="AI41" s="1"/>
      <c r="AJ41" s="46" t="str">
        <f t="shared" si="44"/>
        <v>M</v>
      </c>
      <c r="AK41" s="1" t="e">
        <f t="shared" si="45"/>
        <v>#VALUE!</v>
      </c>
      <c r="AL41" s="32" t="e">
        <f t="shared" si="46"/>
        <v>#VALUE!</v>
      </c>
      <c r="AM41" s="24"/>
      <c r="AN41" s="46" t="str">
        <f t="shared" si="47"/>
        <v>M</v>
      </c>
      <c r="AO41" s="1" t="e">
        <f t="shared" si="48"/>
        <v>#VALUE!</v>
      </c>
      <c r="AP41" s="32" t="e">
        <f t="shared" si="49"/>
        <v>#VALUE!</v>
      </c>
      <c r="AQ41" s="1"/>
      <c r="AR41" s="46" t="str">
        <f t="shared" si="50"/>
        <v>M</v>
      </c>
      <c r="AS41" s="1">
        <f t="shared" si="51"/>
        <v>1.0000000000005116E-2</v>
      </c>
      <c r="AT41" s="32">
        <f t="shared" si="52"/>
        <v>1.0000000000010231E-4</v>
      </c>
      <c r="AU41" s="24"/>
      <c r="AV41" s="46" t="str">
        <f t="shared" si="53"/>
        <v>M</v>
      </c>
      <c r="AW41" s="1">
        <f t="shared" si="54"/>
        <v>1.0000000000000675E-2</v>
      </c>
      <c r="AX41" s="32">
        <f t="shared" si="55"/>
        <v>1.000000000000135E-4</v>
      </c>
      <c r="AY41" s="1"/>
      <c r="AZ41" s="46" t="str">
        <f t="shared" si="56"/>
        <v>M</v>
      </c>
      <c r="BA41" s="1">
        <f t="shared" si="57"/>
        <v>1.9999999999996021E-2</v>
      </c>
      <c r="BB41" s="32">
        <f t="shared" si="58"/>
        <v>3.9999999999984086E-4</v>
      </c>
      <c r="BC41" s="24"/>
      <c r="BD41" s="46" t="str">
        <f t="shared" si="59"/>
        <v>M</v>
      </c>
      <c r="BE41" s="1">
        <f t="shared" si="60"/>
        <v>2.0000000000000462E-2</v>
      </c>
      <c r="BF41" s="32">
        <f t="shared" si="61"/>
        <v>4.0000000000001845E-4</v>
      </c>
      <c r="BG41" s="1"/>
      <c r="BH41" s="46" t="str">
        <f t="shared" si="62"/>
        <v>M</v>
      </c>
      <c r="BI41" s="1">
        <f t="shared" si="63"/>
        <v>2.0000000000010232E-2</v>
      </c>
      <c r="BJ41" s="32">
        <f t="shared" si="64"/>
        <v>4.0000000000040925E-4</v>
      </c>
      <c r="BK41" s="24"/>
      <c r="BL41" s="46" t="str">
        <f t="shared" si="65"/>
        <v>M</v>
      </c>
      <c r="BM41" s="1">
        <f t="shared" si="66"/>
        <v>2.0000000000000462E-2</v>
      </c>
      <c r="BN41" s="32">
        <f t="shared" si="67"/>
        <v>4.0000000000001845E-4</v>
      </c>
      <c r="BO41" s="24"/>
      <c r="BP41" s="46" t="str">
        <f t="shared" si="68"/>
        <v>M</v>
      </c>
      <c r="BQ41" s="1">
        <f t="shared" si="69"/>
        <v>1.0000000000005116E-2</v>
      </c>
      <c r="BR41" s="32">
        <f t="shared" si="70"/>
        <v>1.0000000000010231E-4</v>
      </c>
      <c r="BS41" s="24"/>
      <c r="BT41" s="46" t="str">
        <f t="shared" si="71"/>
        <v>M</v>
      </c>
      <c r="BU41" s="1">
        <f t="shared" si="72"/>
        <v>9.9999999999997868E-3</v>
      </c>
      <c r="BV41" s="32">
        <f t="shared" si="73"/>
        <v>9.9999999999995736E-5</v>
      </c>
      <c r="BW41" s="24"/>
      <c r="BX41" s="24"/>
    </row>
    <row r="42" spans="3:76" ht="12.75" x14ac:dyDescent="0.2">
      <c r="C42" s="34">
        <v>15</v>
      </c>
      <c r="D42" s="46" t="str">
        <f t="shared" si="20"/>
        <v>M</v>
      </c>
      <c r="E42" s="1">
        <f t="shared" si="21"/>
        <v>9.9999999999909051E-3</v>
      </c>
      <c r="F42" s="32">
        <f t="shared" si="22"/>
        <v>9.9999999999818103E-5</v>
      </c>
      <c r="G42" s="1"/>
      <c r="H42" s="46" t="str">
        <f t="shared" si="23"/>
        <v>M</v>
      </c>
      <c r="I42" s="1">
        <f t="shared" si="24"/>
        <v>9.9999999999980105E-3</v>
      </c>
      <c r="J42" s="32">
        <f t="shared" si="25"/>
        <v>9.9999999999960215E-5</v>
      </c>
      <c r="K42" s="1"/>
      <c r="L42" s="46" t="str">
        <f t="shared" si="26"/>
        <v>M</v>
      </c>
      <c r="M42" s="1">
        <f t="shared" si="27"/>
        <v>0.14999999999999858</v>
      </c>
      <c r="N42" s="32">
        <f t="shared" si="28"/>
        <v>2.2499999999999572E-2</v>
      </c>
      <c r="O42" s="1"/>
      <c r="P42" s="46" t="str">
        <f t="shared" si="29"/>
        <v>M</v>
      </c>
      <c r="Q42" s="1">
        <f t="shared" si="30"/>
        <v>9.9999999999909051E-3</v>
      </c>
      <c r="R42" s="32">
        <f t="shared" si="31"/>
        <v>9.9999999999818103E-5</v>
      </c>
      <c r="S42" s="1"/>
      <c r="T42" s="46" t="str">
        <f t="shared" si="32"/>
        <v>M</v>
      </c>
      <c r="U42" s="1">
        <f t="shared" si="33"/>
        <v>9.9999999999980105E-3</v>
      </c>
      <c r="V42" s="32">
        <f t="shared" si="34"/>
        <v>9.9999999999960215E-5</v>
      </c>
      <c r="W42" s="24"/>
      <c r="X42" s="46" t="str">
        <f t="shared" si="35"/>
        <v>M</v>
      </c>
      <c r="Y42" s="1">
        <f t="shared" si="36"/>
        <v>0</v>
      </c>
      <c r="Z42" s="32">
        <f t="shared" si="37"/>
        <v>0</v>
      </c>
      <c r="AA42" s="1"/>
      <c r="AB42" s="46" t="str">
        <f t="shared" si="38"/>
        <v>M</v>
      </c>
      <c r="AC42" s="1">
        <f t="shared" si="39"/>
        <v>3.0000000000001137E-2</v>
      </c>
      <c r="AD42" s="32">
        <f t="shared" si="40"/>
        <v>9.0000000000006817E-4</v>
      </c>
      <c r="AE42" s="24"/>
      <c r="AF42" s="46" t="str">
        <f t="shared" si="41"/>
        <v>M</v>
      </c>
      <c r="AG42" s="1">
        <f t="shared" si="42"/>
        <v>2.000000000000135E-2</v>
      </c>
      <c r="AH42" s="32">
        <f t="shared" si="43"/>
        <v>4.0000000000005401E-4</v>
      </c>
      <c r="AI42" s="1"/>
      <c r="AJ42" s="46" t="str">
        <f t="shared" si="44"/>
        <v>M</v>
      </c>
      <c r="AK42" s="1">
        <f t="shared" si="45"/>
        <v>9.9999999999909051E-3</v>
      </c>
      <c r="AL42" s="32">
        <f t="shared" si="46"/>
        <v>9.9999999999818103E-5</v>
      </c>
      <c r="AM42" s="24"/>
      <c r="AN42" s="46" t="str">
        <f t="shared" si="47"/>
        <v>M</v>
      </c>
      <c r="AO42" s="1">
        <f t="shared" si="48"/>
        <v>0</v>
      </c>
      <c r="AP42" s="32">
        <f t="shared" si="49"/>
        <v>0</v>
      </c>
      <c r="AQ42" s="1"/>
      <c r="AR42" s="46" t="str">
        <f t="shared" si="50"/>
        <v>M</v>
      </c>
      <c r="AS42" s="1">
        <f t="shared" si="51"/>
        <v>2.0000000000003126E-2</v>
      </c>
      <c r="AT42" s="32">
        <f t="shared" si="52"/>
        <v>4.0000000000012508E-4</v>
      </c>
      <c r="AU42" s="24"/>
      <c r="AV42" s="46" t="str">
        <f t="shared" si="53"/>
        <v>M</v>
      </c>
      <c r="AW42" s="1">
        <f t="shared" si="54"/>
        <v>0</v>
      </c>
      <c r="AX42" s="32">
        <f t="shared" si="55"/>
        <v>0</v>
      </c>
      <c r="AY42" s="1"/>
      <c r="AZ42" s="46" t="str">
        <f t="shared" si="56"/>
        <v>M</v>
      </c>
      <c r="BA42" s="1">
        <f t="shared" si="57"/>
        <v>0</v>
      </c>
      <c r="BB42" s="32">
        <f t="shared" si="58"/>
        <v>0</v>
      </c>
      <c r="BC42" s="24"/>
      <c r="BD42" s="46" t="str">
        <f t="shared" si="59"/>
        <v>M</v>
      </c>
      <c r="BE42" s="1">
        <f t="shared" si="60"/>
        <v>9.9999999999997868E-3</v>
      </c>
      <c r="BF42" s="32">
        <f t="shared" si="61"/>
        <v>9.9999999999995736E-5</v>
      </c>
      <c r="BG42" s="1"/>
      <c r="BH42" s="46" t="str">
        <f t="shared" si="62"/>
        <v>M</v>
      </c>
      <c r="BI42" s="1">
        <f t="shared" si="63"/>
        <v>0</v>
      </c>
      <c r="BJ42" s="32">
        <f t="shared" si="64"/>
        <v>0</v>
      </c>
      <c r="BK42" s="24"/>
      <c r="BL42" s="46" t="str">
        <f t="shared" si="65"/>
        <v>M</v>
      </c>
      <c r="BM42" s="1">
        <f t="shared" si="66"/>
        <v>9.9999999999997868E-3</v>
      </c>
      <c r="BN42" s="32">
        <f t="shared" si="67"/>
        <v>9.9999999999995736E-5</v>
      </c>
      <c r="BO42" s="24"/>
      <c r="BP42" s="46" t="str">
        <f t="shared" si="68"/>
        <v>M</v>
      </c>
      <c r="BQ42" s="1">
        <f t="shared" si="69"/>
        <v>0</v>
      </c>
      <c r="BR42" s="32">
        <f t="shared" si="70"/>
        <v>0</v>
      </c>
      <c r="BS42" s="24"/>
      <c r="BT42" s="46" t="str">
        <f t="shared" si="71"/>
        <v>M</v>
      </c>
      <c r="BU42" s="1">
        <f t="shared" si="72"/>
        <v>9.9999999999997868E-3</v>
      </c>
      <c r="BV42" s="32">
        <f t="shared" si="73"/>
        <v>9.9999999999995736E-5</v>
      </c>
      <c r="BW42" s="24"/>
      <c r="BX42" s="24"/>
    </row>
    <row r="43" spans="3:76" ht="12.75" x14ac:dyDescent="0.2">
      <c r="C43" s="34">
        <v>16</v>
      </c>
      <c r="D43" s="46" t="str">
        <f t="shared" si="20"/>
        <v>K</v>
      </c>
      <c r="E43" s="1">
        <f t="shared" si="21"/>
        <v>1.0000000000005116E-2</v>
      </c>
      <c r="F43" s="32">
        <f t="shared" si="22"/>
        <v>1.0000000000010231E-4</v>
      </c>
      <c r="G43" s="1"/>
      <c r="H43" s="46" t="str">
        <f t="shared" si="23"/>
        <v>K</v>
      </c>
      <c r="I43" s="1">
        <f t="shared" si="24"/>
        <v>9.9999999999980105E-3</v>
      </c>
      <c r="J43" s="32">
        <f t="shared" si="25"/>
        <v>9.9999999999960215E-5</v>
      </c>
      <c r="K43" s="1"/>
      <c r="L43" s="46" t="str">
        <f t="shared" si="26"/>
        <v>K</v>
      </c>
      <c r="M43" s="1">
        <f t="shared" si="27"/>
        <v>2.0000000000003126E-2</v>
      </c>
      <c r="N43" s="32">
        <f t="shared" si="28"/>
        <v>4.0000000000012508E-4</v>
      </c>
      <c r="O43" s="1"/>
      <c r="P43" s="46" t="str">
        <f t="shared" si="29"/>
        <v>K</v>
      </c>
      <c r="Q43" s="1">
        <f t="shared" si="30"/>
        <v>1.9999999999996021E-2</v>
      </c>
      <c r="R43" s="32">
        <f t="shared" si="31"/>
        <v>3.9999999999984086E-4</v>
      </c>
      <c r="S43" s="1"/>
      <c r="T43" s="46" t="str">
        <f t="shared" si="32"/>
        <v>K</v>
      </c>
      <c r="U43" s="1">
        <f t="shared" si="33"/>
        <v>2.9999999999997584E-2</v>
      </c>
      <c r="V43" s="32">
        <f t="shared" si="34"/>
        <v>8.9999999999985502E-4</v>
      </c>
      <c r="W43" s="24"/>
      <c r="X43" s="46" t="str">
        <f t="shared" si="35"/>
        <v>K</v>
      </c>
      <c r="Y43" s="1">
        <f t="shared" si="36"/>
        <v>6.0000000000002274E-2</v>
      </c>
      <c r="Z43" s="32">
        <f t="shared" si="37"/>
        <v>3.6000000000002727E-3</v>
      </c>
      <c r="AA43" s="1"/>
      <c r="AB43" s="46" t="str">
        <f t="shared" si="38"/>
        <v>K</v>
      </c>
      <c r="AC43" s="1">
        <f t="shared" si="39"/>
        <v>0</v>
      </c>
      <c r="AD43" s="32">
        <f t="shared" si="40"/>
        <v>0</v>
      </c>
      <c r="AE43" s="24"/>
      <c r="AF43" s="46" t="str">
        <f t="shared" si="41"/>
        <v>K</v>
      </c>
      <c r="AG43" s="1">
        <f t="shared" si="42"/>
        <v>2.000000000000135E-2</v>
      </c>
      <c r="AH43" s="32">
        <f t="shared" si="43"/>
        <v>4.0000000000005401E-4</v>
      </c>
      <c r="AI43" s="1"/>
      <c r="AJ43" s="46" t="str">
        <f t="shared" si="44"/>
        <v>K</v>
      </c>
      <c r="AK43" s="1">
        <f t="shared" si="45"/>
        <v>1.0000000000005116E-2</v>
      </c>
      <c r="AL43" s="32">
        <f t="shared" si="46"/>
        <v>1.0000000000010231E-4</v>
      </c>
      <c r="AM43" s="24"/>
      <c r="AN43" s="46" t="str">
        <f t="shared" si="47"/>
        <v>K</v>
      </c>
      <c r="AO43" s="1">
        <f t="shared" si="48"/>
        <v>2.9999999999999361E-2</v>
      </c>
      <c r="AP43" s="32">
        <f t="shared" si="49"/>
        <v>8.9999999999996159E-4</v>
      </c>
      <c r="AQ43" s="1"/>
      <c r="AR43" s="46" t="str">
        <f t="shared" si="50"/>
        <v>K</v>
      </c>
      <c r="AS43" s="1" t="e">
        <f t="shared" si="51"/>
        <v>#VALUE!</v>
      </c>
      <c r="AT43" s="32" t="e">
        <f t="shared" si="52"/>
        <v>#VALUE!</v>
      </c>
      <c r="AU43" s="24"/>
      <c r="AV43" s="46" t="str">
        <f t="shared" si="53"/>
        <v>K</v>
      </c>
      <c r="AW43" s="1" t="e">
        <f t="shared" si="54"/>
        <v>#VALUE!</v>
      </c>
      <c r="AX43" s="32" t="e">
        <f t="shared" si="55"/>
        <v>#VALUE!</v>
      </c>
      <c r="AY43" s="1"/>
      <c r="AZ43" s="46" t="str">
        <f t="shared" si="56"/>
        <v>K</v>
      </c>
      <c r="BA43" s="1" t="e">
        <f t="shared" si="57"/>
        <v>#VALUE!</v>
      </c>
      <c r="BB43" s="32" t="e">
        <f t="shared" si="58"/>
        <v>#VALUE!</v>
      </c>
      <c r="BC43" s="24"/>
      <c r="BD43" s="46" t="str">
        <f t="shared" si="59"/>
        <v>K</v>
      </c>
      <c r="BE43" s="1" t="e">
        <f t="shared" si="60"/>
        <v>#VALUE!</v>
      </c>
      <c r="BF43" s="32" t="e">
        <f t="shared" si="61"/>
        <v>#VALUE!</v>
      </c>
      <c r="BG43" s="1"/>
      <c r="BH43" s="46" t="str">
        <f t="shared" si="62"/>
        <v>K</v>
      </c>
      <c r="BI43" s="1" t="e">
        <f t="shared" si="63"/>
        <v>#VALUE!</v>
      </c>
      <c r="BJ43" s="32" t="e">
        <f t="shared" si="64"/>
        <v>#VALUE!</v>
      </c>
      <c r="BK43" s="24"/>
      <c r="BL43" s="46" t="str">
        <f t="shared" si="65"/>
        <v>K</v>
      </c>
      <c r="BM43" s="1" t="e">
        <f t="shared" si="66"/>
        <v>#VALUE!</v>
      </c>
      <c r="BN43" s="32" t="e">
        <f t="shared" si="67"/>
        <v>#VALUE!</v>
      </c>
      <c r="BO43" s="24"/>
      <c r="BP43" s="46" t="str">
        <f t="shared" si="68"/>
        <v>K</v>
      </c>
      <c r="BQ43" s="1" t="e">
        <f t="shared" si="69"/>
        <v>#VALUE!</v>
      </c>
      <c r="BR43" s="32" t="e">
        <f t="shared" si="70"/>
        <v>#VALUE!</v>
      </c>
      <c r="BS43" s="24"/>
      <c r="BT43" s="46" t="str">
        <f t="shared" si="71"/>
        <v>K</v>
      </c>
      <c r="BU43" s="1" t="e">
        <f t="shared" si="72"/>
        <v>#VALUE!</v>
      </c>
      <c r="BV43" s="32" t="e">
        <f t="shared" si="73"/>
        <v>#VALUE!</v>
      </c>
      <c r="BW43" s="24"/>
      <c r="BX43" s="24"/>
    </row>
    <row r="44" spans="3:76" ht="12.75" x14ac:dyDescent="0.2">
      <c r="C44" s="34">
        <v>17</v>
      </c>
      <c r="D44" s="46" t="str">
        <f t="shared" si="20"/>
        <v>K</v>
      </c>
      <c r="E44" s="1">
        <f t="shared" si="21"/>
        <v>1.999999999998181E-2</v>
      </c>
      <c r="F44" s="32">
        <f t="shared" si="22"/>
        <v>3.9999999999927241E-4</v>
      </c>
      <c r="G44" s="1"/>
      <c r="H44" s="46" t="str">
        <f t="shared" si="23"/>
        <v>K</v>
      </c>
      <c r="I44" s="1">
        <f t="shared" si="24"/>
        <v>1.0000000000005116E-2</v>
      </c>
      <c r="J44" s="32">
        <f t="shared" si="25"/>
        <v>1.0000000000010231E-4</v>
      </c>
      <c r="K44" s="1"/>
      <c r="L44" s="46" t="str">
        <f t="shared" si="26"/>
        <v>K</v>
      </c>
      <c r="M44" s="1">
        <f t="shared" si="27"/>
        <v>6.0000000000002274E-2</v>
      </c>
      <c r="N44" s="32">
        <f t="shared" si="28"/>
        <v>3.6000000000002727E-3</v>
      </c>
      <c r="O44" s="1"/>
      <c r="P44" s="46" t="str">
        <f t="shared" si="29"/>
        <v>K</v>
      </c>
      <c r="Q44" s="1">
        <f t="shared" si="30"/>
        <v>1.0000000000019327E-2</v>
      </c>
      <c r="R44" s="32">
        <f t="shared" si="31"/>
        <v>1.0000000000038654E-4</v>
      </c>
      <c r="S44" s="1"/>
      <c r="T44" s="46" t="str">
        <f t="shared" si="32"/>
        <v>K</v>
      </c>
      <c r="U44" s="1">
        <f t="shared" si="33"/>
        <v>9.9999999999980105E-3</v>
      </c>
      <c r="V44" s="32">
        <f t="shared" si="34"/>
        <v>9.9999999999960215E-5</v>
      </c>
      <c r="W44" s="24"/>
      <c r="X44" s="46" t="str">
        <f t="shared" si="35"/>
        <v>K</v>
      </c>
      <c r="Y44" s="1">
        <f t="shared" si="36"/>
        <v>3.0000000000001137E-2</v>
      </c>
      <c r="Z44" s="32">
        <f t="shared" si="37"/>
        <v>9.0000000000006817E-4</v>
      </c>
      <c r="AA44" s="1"/>
      <c r="AB44" s="46" t="str">
        <f t="shared" si="38"/>
        <v>K</v>
      </c>
      <c r="AC44" s="1">
        <f t="shared" si="39"/>
        <v>9.9999999999909051E-3</v>
      </c>
      <c r="AD44" s="32">
        <f t="shared" si="40"/>
        <v>9.9999999999818103E-5</v>
      </c>
      <c r="AE44" s="24"/>
      <c r="AF44" s="46" t="str">
        <f t="shared" si="41"/>
        <v>K</v>
      </c>
      <c r="AG44" s="1">
        <f t="shared" si="42"/>
        <v>1.9999999999999574E-2</v>
      </c>
      <c r="AH44" s="32">
        <f t="shared" si="43"/>
        <v>3.9999999999998294E-4</v>
      </c>
      <c r="AI44" s="1"/>
      <c r="AJ44" s="46" t="str">
        <f t="shared" si="44"/>
        <v>K</v>
      </c>
      <c r="AK44" s="1">
        <f t="shared" si="45"/>
        <v>2.0000000000010232E-2</v>
      </c>
      <c r="AL44" s="32">
        <f t="shared" si="46"/>
        <v>4.0000000000040925E-4</v>
      </c>
      <c r="AM44" s="24"/>
      <c r="AN44" s="46" t="str">
        <f t="shared" si="47"/>
        <v>K</v>
      </c>
      <c r="AO44" s="1">
        <f t="shared" si="48"/>
        <v>3.9999999999999147E-2</v>
      </c>
      <c r="AP44" s="32">
        <f t="shared" si="49"/>
        <v>1.5999999999999318E-3</v>
      </c>
      <c r="AQ44" s="1"/>
      <c r="AR44" s="46" t="str">
        <f t="shared" si="50"/>
        <v>K</v>
      </c>
      <c r="AS44" s="1" t="e">
        <f t="shared" si="51"/>
        <v>#VALUE!</v>
      </c>
      <c r="AT44" s="32" t="e">
        <f t="shared" si="52"/>
        <v>#VALUE!</v>
      </c>
      <c r="AU44" s="24"/>
      <c r="AV44" s="46" t="str">
        <f t="shared" si="53"/>
        <v>K</v>
      </c>
      <c r="AW44" s="1" t="e">
        <f t="shared" si="54"/>
        <v>#VALUE!</v>
      </c>
      <c r="AX44" s="32" t="e">
        <f t="shared" si="55"/>
        <v>#VALUE!</v>
      </c>
      <c r="AY44" s="1"/>
      <c r="AZ44" s="46" t="str">
        <f t="shared" si="56"/>
        <v>K</v>
      </c>
      <c r="BA44" s="1" t="e">
        <f t="shared" si="57"/>
        <v>#VALUE!</v>
      </c>
      <c r="BB44" s="32" t="e">
        <f t="shared" si="58"/>
        <v>#VALUE!</v>
      </c>
      <c r="BC44" s="24"/>
      <c r="BD44" s="46" t="str">
        <f t="shared" si="59"/>
        <v>K</v>
      </c>
      <c r="BE44" s="1" t="e">
        <f t="shared" si="60"/>
        <v>#VALUE!</v>
      </c>
      <c r="BF44" s="32" t="e">
        <f t="shared" si="61"/>
        <v>#VALUE!</v>
      </c>
      <c r="BG44" s="1"/>
      <c r="BH44" s="46" t="str">
        <f t="shared" si="62"/>
        <v>K</v>
      </c>
      <c r="BI44" s="1" t="e">
        <f t="shared" si="63"/>
        <v>#VALUE!</v>
      </c>
      <c r="BJ44" s="32" t="e">
        <f t="shared" si="64"/>
        <v>#VALUE!</v>
      </c>
      <c r="BK44" s="24"/>
      <c r="BL44" s="46" t="str">
        <f t="shared" si="65"/>
        <v>K</v>
      </c>
      <c r="BM44" s="1" t="e">
        <f t="shared" si="66"/>
        <v>#VALUE!</v>
      </c>
      <c r="BN44" s="32" t="e">
        <f t="shared" si="67"/>
        <v>#VALUE!</v>
      </c>
      <c r="BO44" s="24"/>
      <c r="BP44" s="46" t="str">
        <f t="shared" si="68"/>
        <v>K</v>
      </c>
      <c r="BQ44" s="1" t="e">
        <f t="shared" si="69"/>
        <v>#VALUE!</v>
      </c>
      <c r="BR44" s="32" t="e">
        <f t="shared" si="70"/>
        <v>#VALUE!</v>
      </c>
      <c r="BS44" s="24"/>
      <c r="BT44" s="46" t="str">
        <f t="shared" si="71"/>
        <v>K</v>
      </c>
      <c r="BU44" s="1" t="e">
        <f t="shared" si="72"/>
        <v>#VALUE!</v>
      </c>
      <c r="BV44" s="32" t="e">
        <f t="shared" si="73"/>
        <v>#VALUE!</v>
      </c>
      <c r="BW44" s="24"/>
      <c r="BX44" s="24"/>
    </row>
    <row r="45" spans="3:76" ht="12.75" x14ac:dyDescent="0.2">
      <c r="C45" s="34">
        <v>18</v>
      </c>
      <c r="D45" s="46" t="str">
        <f t="shared" si="20"/>
        <v>M</v>
      </c>
      <c r="E45" s="1">
        <f t="shared" si="21"/>
        <v>1.0000000000005116E-2</v>
      </c>
      <c r="F45" s="32">
        <f t="shared" si="22"/>
        <v>1.0000000000010231E-4</v>
      </c>
      <c r="G45" s="1"/>
      <c r="H45" s="46" t="str">
        <f t="shared" si="23"/>
        <v>M</v>
      </c>
      <c r="I45" s="1">
        <f t="shared" si="24"/>
        <v>0</v>
      </c>
      <c r="J45" s="32">
        <f t="shared" si="25"/>
        <v>0</v>
      </c>
      <c r="K45" s="1"/>
      <c r="L45" s="46" t="str">
        <f t="shared" si="26"/>
        <v>M</v>
      </c>
      <c r="M45" s="1">
        <f t="shared" si="27"/>
        <v>1.9999999999996021E-2</v>
      </c>
      <c r="N45" s="32">
        <f t="shared" si="28"/>
        <v>3.9999999999984086E-4</v>
      </c>
      <c r="O45" s="1"/>
      <c r="P45" s="46" t="str">
        <f t="shared" si="29"/>
        <v>M</v>
      </c>
      <c r="Q45" s="1">
        <f t="shared" si="30"/>
        <v>1.9999999999996021E-2</v>
      </c>
      <c r="R45" s="32">
        <f t="shared" si="31"/>
        <v>3.9999999999984086E-4</v>
      </c>
      <c r="S45" s="1"/>
      <c r="T45" s="46" t="str">
        <f t="shared" si="32"/>
        <v>M</v>
      </c>
      <c r="U45" s="1">
        <f t="shared" si="33"/>
        <v>1.0000000000001563E-2</v>
      </c>
      <c r="V45" s="32">
        <f t="shared" si="34"/>
        <v>1.0000000000003127E-4</v>
      </c>
      <c r="W45" s="24"/>
      <c r="X45" s="46" t="str">
        <f t="shared" si="35"/>
        <v>M</v>
      </c>
      <c r="Y45" s="1">
        <f t="shared" si="36"/>
        <v>3.9999999999999147E-2</v>
      </c>
      <c r="Z45" s="32">
        <f t="shared" si="37"/>
        <v>1.5999999999999318E-3</v>
      </c>
      <c r="AA45" s="1"/>
      <c r="AB45" s="46" t="str">
        <f t="shared" si="38"/>
        <v>M</v>
      </c>
      <c r="AC45" s="1">
        <f t="shared" si="39"/>
        <v>1.0000000000005116E-2</v>
      </c>
      <c r="AD45" s="32">
        <f t="shared" si="40"/>
        <v>1.0000000000010231E-4</v>
      </c>
      <c r="AE45" s="24"/>
      <c r="AF45" s="46" t="str">
        <f t="shared" si="41"/>
        <v>M</v>
      </c>
      <c r="AG45" s="1">
        <f t="shared" si="42"/>
        <v>0</v>
      </c>
      <c r="AH45" s="32">
        <f t="shared" si="43"/>
        <v>0</v>
      </c>
      <c r="AI45" s="1"/>
      <c r="AJ45" s="46" t="str">
        <f t="shared" si="44"/>
        <v>M</v>
      </c>
      <c r="AK45" s="1">
        <f t="shared" si="45"/>
        <v>9.9999999999909051E-3</v>
      </c>
      <c r="AL45" s="32">
        <f t="shared" si="46"/>
        <v>9.9999999999818103E-5</v>
      </c>
      <c r="AM45" s="24"/>
      <c r="AN45" s="46" t="str">
        <f t="shared" si="47"/>
        <v>M</v>
      </c>
      <c r="AO45" s="1">
        <f t="shared" si="48"/>
        <v>2.9999999999999361E-2</v>
      </c>
      <c r="AP45" s="32">
        <f t="shared" si="49"/>
        <v>8.9999999999996159E-4</v>
      </c>
      <c r="AQ45" s="1"/>
      <c r="AR45" s="46" t="str">
        <f t="shared" si="50"/>
        <v>M</v>
      </c>
      <c r="AS45" s="1" t="e">
        <f t="shared" si="51"/>
        <v>#VALUE!</v>
      </c>
      <c r="AT45" s="32" t="e">
        <f t="shared" si="52"/>
        <v>#VALUE!</v>
      </c>
      <c r="AU45" s="24"/>
      <c r="AV45" s="46" t="str">
        <f t="shared" si="53"/>
        <v>M</v>
      </c>
      <c r="AW45" s="1" t="e">
        <f t="shared" si="54"/>
        <v>#VALUE!</v>
      </c>
      <c r="AX45" s="32" t="e">
        <f t="shared" si="55"/>
        <v>#VALUE!</v>
      </c>
      <c r="AY45" s="1"/>
      <c r="AZ45" s="46" t="str">
        <f t="shared" si="56"/>
        <v>M</v>
      </c>
      <c r="BA45" s="1" t="e">
        <f t="shared" si="57"/>
        <v>#VALUE!</v>
      </c>
      <c r="BB45" s="32" t="e">
        <f t="shared" si="58"/>
        <v>#VALUE!</v>
      </c>
      <c r="BC45" s="24"/>
      <c r="BD45" s="46" t="str">
        <f t="shared" si="59"/>
        <v>M</v>
      </c>
      <c r="BE45" s="1" t="e">
        <f t="shared" si="60"/>
        <v>#VALUE!</v>
      </c>
      <c r="BF45" s="32" t="e">
        <f t="shared" si="61"/>
        <v>#VALUE!</v>
      </c>
      <c r="BG45" s="1"/>
      <c r="BH45" s="46" t="str">
        <f t="shared" si="62"/>
        <v>M</v>
      </c>
      <c r="BI45" s="1">
        <f t="shared" si="63"/>
        <v>2.0000000000010232E-2</v>
      </c>
      <c r="BJ45" s="32">
        <f t="shared" si="64"/>
        <v>4.0000000000040925E-4</v>
      </c>
      <c r="BK45" s="24"/>
      <c r="BL45" s="46" t="str">
        <f t="shared" si="65"/>
        <v>M</v>
      </c>
      <c r="BM45" s="1">
        <f t="shared" si="66"/>
        <v>2.0000000000000462E-2</v>
      </c>
      <c r="BN45" s="32">
        <f t="shared" si="67"/>
        <v>4.0000000000001845E-4</v>
      </c>
      <c r="BO45" s="24"/>
      <c r="BP45" s="46" t="str">
        <f t="shared" si="68"/>
        <v>M</v>
      </c>
      <c r="BQ45" s="1">
        <f t="shared" si="69"/>
        <v>9.9999999999909051E-3</v>
      </c>
      <c r="BR45" s="32">
        <f t="shared" si="70"/>
        <v>9.9999999999818103E-5</v>
      </c>
      <c r="BS45" s="24"/>
      <c r="BT45" s="46" t="str">
        <f t="shared" si="71"/>
        <v>M</v>
      </c>
      <c r="BU45" s="1">
        <f t="shared" si="72"/>
        <v>2.0000000000000462E-2</v>
      </c>
      <c r="BV45" s="32">
        <f t="shared" si="73"/>
        <v>4.0000000000001845E-4</v>
      </c>
      <c r="BW45" s="24"/>
      <c r="BX45" s="24"/>
    </row>
    <row r="46" spans="3:76" ht="12.75" x14ac:dyDescent="0.2">
      <c r="C46" s="34">
        <v>19</v>
      </c>
      <c r="D46" s="46" t="str">
        <f t="shared" si="20"/>
        <v>K</v>
      </c>
      <c r="E46" s="1">
        <f t="shared" si="21"/>
        <v>5.0000000000011369E-2</v>
      </c>
      <c r="F46" s="32">
        <f t="shared" si="22"/>
        <v>2.5000000000011367E-3</v>
      </c>
      <c r="G46" s="1"/>
      <c r="H46" s="46" t="str">
        <f t="shared" si="23"/>
        <v>K</v>
      </c>
      <c r="I46" s="1">
        <f t="shared" si="24"/>
        <v>1.9999999999999574E-2</v>
      </c>
      <c r="J46" s="32">
        <f t="shared" si="25"/>
        <v>3.9999999999998294E-4</v>
      </c>
      <c r="K46" s="1"/>
      <c r="L46" s="46" t="str">
        <f t="shared" si="26"/>
        <v>K</v>
      </c>
      <c r="M46" s="1">
        <f t="shared" si="27"/>
        <v>5.0000000000004263E-2</v>
      </c>
      <c r="N46" s="32">
        <f t="shared" si="28"/>
        <v>2.5000000000004264E-3</v>
      </c>
      <c r="O46" s="1"/>
      <c r="P46" s="46" t="str">
        <f t="shared" si="29"/>
        <v>K</v>
      </c>
      <c r="Q46" s="1">
        <f t="shared" si="30"/>
        <v>9.9999999999909051E-3</v>
      </c>
      <c r="R46" s="32">
        <f t="shared" si="31"/>
        <v>9.9999999999818103E-5</v>
      </c>
      <c r="S46" s="1"/>
      <c r="T46" s="46" t="str">
        <f t="shared" si="32"/>
        <v>K</v>
      </c>
      <c r="U46" s="1">
        <f t="shared" si="33"/>
        <v>1.0000000000001563E-2</v>
      </c>
      <c r="V46" s="32">
        <f t="shared" si="34"/>
        <v>1.0000000000003127E-4</v>
      </c>
      <c r="W46" s="24"/>
      <c r="X46" s="46" t="str">
        <f t="shared" si="35"/>
        <v>K</v>
      </c>
      <c r="Y46" s="1">
        <f t="shared" si="36"/>
        <v>0.10000000000000142</v>
      </c>
      <c r="Z46" s="32">
        <f t="shared" si="37"/>
        <v>1.0000000000000285E-2</v>
      </c>
      <c r="AA46" s="1"/>
      <c r="AB46" s="46" t="str">
        <f t="shared" si="38"/>
        <v>K</v>
      </c>
      <c r="AC46" s="1">
        <f t="shared" si="39"/>
        <v>1.0000000000005116E-2</v>
      </c>
      <c r="AD46" s="32">
        <f t="shared" si="40"/>
        <v>1.0000000000010231E-4</v>
      </c>
      <c r="AE46" s="24"/>
      <c r="AF46" s="46" t="str">
        <f t="shared" si="41"/>
        <v>K</v>
      </c>
      <c r="AG46" s="1">
        <f t="shared" si="42"/>
        <v>0</v>
      </c>
      <c r="AH46" s="32">
        <f t="shared" si="43"/>
        <v>0</v>
      </c>
      <c r="AI46" s="1"/>
      <c r="AJ46" s="46" t="str">
        <f t="shared" si="44"/>
        <v>K</v>
      </c>
      <c r="AK46" s="1">
        <f t="shared" si="45"/>
        <v>1.0000000000005116E-2</v>
      </c>
      <c r="AL46" s="32">
        <f t="shared" si="46"/>
        <v>1.0000000000010231E-4</v>
      </c>
      <c r="AM46" s="24"/>
      <c r="AN46" s="46" t="str">
        <f t="shared" si="47"/>
        <v>K</v>
      </c>
      <c r="AO46" s="1">
        <f t="shared" si="48"/>
        <v>2.000000000000135E-2</v>
      </c>
      <c r="AP46" s="32">
        <f t="shared" si="49"/>
        <v>4.0000000000005401E-4</v>
      </c>
      <c r="AQ46" s="1"/>
      <c r="AR46" s="46" t="str">
        <f t="shared" si="50"/>
        <v>K</v>
      </c>
      <c r="AS46" s="1">
        <f t="shared" si="51"/>
        <v>0.97999999999999687</v>
      </c>
      <c r="AT46" s="32">
        <f t="shared" si="52"/>
        <v>0.96039999999999393</v>
      </c>
      <c r="AU46" s="24"/>
      <c r="AV46" s="46" t="str">
        <f t="shared" si="53"/>
        <v>K</v>
      </c>
      <c r="AW46" s="1">
        <f t="shared" si="54"/>
        <v>1.9999999999999574E-2</v>
      </c>
      <c r="AX46" s="32">
        <f t="shared" si="55"/>
        <v>3.9999999999998294E-4</v>
      </c>
      <c r="AY46" s="1"/>
      <c r="AZ46" s="46" t="str">
        <f t="shared" si="56"/>
        <v>K</v>
      </c>
      <c r="BA46" s="1">
        <f t="shared" si="57"/>
        <v>9.9999999999980105E-3</v>
      </c>
      <c r="BB46" s="32">
        <f t="shared" si="58"/>
        <v>9.9999999999960215E-5</v>
      </c>
      <c r="BC46" s="24"/>
      <c r="BD46" s="46" t="str">
        <f t="shared" si="59"/>
        <v>K</v>
      </c>
      <c r="BE46" s="1">
        <f t="shared" si="60"/>
        <v>1.9999999999999574E-2</v>
      </c>
      <c r="BF46" s="32">
        <f t="shared" si="61"/>
        <v>3.9999999999998294E-4</v>
      </c>
      <c r="BG46" s="1"/>
      <c r="BH46" s="46" t="str">
        <f t="shared" si="62"/>
        <v>K</v>
      </c>
      <c r="BI46" s="1">
        <f t="shared" si="63"/>
        <v>1.0000000000005116E-2</v>
      </c>
      <c r="BJ46" s="32">
        <f t="shared" si="64"/>
        <v>1.0000000000010231E-4</v>
      </c>
      <c r="BK46" s="24"/>
      <c r="BL46" s="46" t="str">
        <f t="shared" si="65"/>
        <v>K</v>
      </c>
      <c r="BM46" s="1">
        <f t="shared" si="66"/>
        <v>1.9999999999999574E-2</v>
      </c>
      <c r="BN46" s="32">
        <f t="shared" si="67"/>
        <v>3.9999999999998294E-4</v>
      </c>
      <c r="BO46" s="24"/>
      <c r="BP46" s="46" t="str">
        <f t="shared" si="68"/>
        <v>K</v>
      </c>
      <c r="BQ46" s="1">
        <f t="shared" si="69"/>
        <v>1.0000000000005116E-2</v>
      </c>
      <c r="BR46" s="32">
        <f t="shared" si="70"/>
        <v>1.0000000000010231E-4</v>
      </c>
      <c r="BS46" s="24"/>
      <c r="BT46" s="46" t="str">
        <f t="shared" si="71"/>
        <v>K</v>
      </c>
      <c r="BU46" s="1">
        <f t="shared" si="72"/>
        <v>1.9999999999999574E-2</v>
      </c>
      <c r="BV46" s="32">
        <f t="shared" si="73"/>
        <v>3.9999999999998294E-4</v>
      </c>
      <c r="BW46" s="24"/>
      <c r="BX46" s="24"/>
    </row>
    <row r="47" spans="3:76" ht="12.75" x14ac:dyDescent="0.2">
      <c r="C47" s="34">
        <v>20</v>
      </c>
      <c r="D47" s="46" t="str">
        <f t="shared" si="20"/>
        <v>M</v>
      </c>
      <c r="E47" s="1">
        <f t="shared" si="21"/>
        <v>9.9999999999909051E-3</v>
      </c>
      <c r="F47" s="32">
        <f t="shared" si="22"/>
        <v>9.9999999999818103E-5</v>
      </c>
      <c r="G47" s="1"/>
      <c r="H47" s="46" t="str">
        <f t="shared" si="23"/>
        <v>M</v>
      </c>
      <c r="I47" s="1">
        <f t="shared" si="24"/>
        <v>0</v>
      </c>
      <c r="J47" s="32">
        <f t="shared" si="25"/>
        <v>0</v>
      </c>
      <c r="K47" s="1"/>
      <c r="L47" s="46" t="str">
        <f t="shared" si="26"/>
        <v>M</v>
      </c>
      <c r="M47" s="1">
        <f t="shared" si="27"/>
        <v>0</v>
      </c>
      <c r="N47" s="32">
        <f t="shared" si="28"/>
        <v>0</v>
      </c>
      <c r="O47" s="1"/>
      <c r="P47" s="46" t="str">
        <f t="shared" si="29"/>
        <v>M</v>
      </c>
      <c r="Q47" s="1">
        <f t="shared" si="30"/>
        <v>1.0000000000005116E-2</v>
      </c>
      <c r="R47" s="32">
        <f t="shared" si="31"/>
        <v>1.0000000000010231E-4</v>
      </c>
      <c r="S47" s="1"/>
      <c r="T47" s="46" t="str">
        <f t="shared" si="32"/>
        <v>M</v>
      </c>
      <c r="U47" s="1">
        <f t="shared" si="33"/>
        <v>1.0000000000001563E-2</v>
      </c>
      <c r="V47" s="32">
        <f t="shared" si="34"/>
        <v>1.0000000000003127E-4</v>
      </c>
      <c r="W47" s="24"/>
      <c r="X47" s="46" t="str">
        <f t="shared" si="35"/>
        <v>M</v>
      </c>
      <c r="Y47" s="1">
        <f t="shared" si="36"/>
        <v>3.0000000000001137E-2</v>
      </c>
      <c r="Z47" s="32">
        <f t="shared" si="37"/>
        <v>9.0000000000006817E-4</v>
      </c>
      <c r="AA47" s="1"/>
      <c r="AB47" s="46" t="str">
        <f t="shared" si="38"/>
        <v>M</v>
      </c>
      <c r="AC47" s="1">
        <f t="shared" si="39"/>
        <v>0</v>
      </c>
      <c r="AD47" s="32">
        <f t="shared" si="40"/>
        <v>0</v>
      </c>
      <c r="AE47" s="24"/>
      <c r="AF47" s="46" t="str">
        <f t="shared" si="41"/>
        <v>M</v>
      </c>
      <c r="AG47" s="1">
        <f t="shared" si="42"/>
        <v>1.9999999999999574E-2</v>
      </c>
      <c r="AH47" s="32">
        <f t="shared" si="43"/>
        <v>3.9999999999998294E-4</v>
      </c>
      <c r="AI47" s="1"/>
      <c r="AJ47" s="46" t="str">
        <f t="shared" si="44"/>
        <v>M</v>
      </c>
      <c r="AK47" s="1">
        <f t="shared" si="45"/>
        <v>0</v>
      </c>
      <c r="AL47" s="32">
        <f t="shared" si="46"/>
        <v>0</v>
      </c>
      <c r="AM47" s="24"/>
      <c r="AN47" s="46" t="str">
        <f t="shared" si="47"/>
        <v>M</v>
      </c>
      <c r="AO47" s="1">
        <f t="shared" si="48"/>
        <v>1.9999999999999574E-2</v>
      </c>
      <c r="AP47" s="32">
        <f t="shared" si="49"/>
        <v>3.9999999999998294E-4</v>
      </c>
      <c r="AQ47" s="1"/>
      <c r="AR47" s="46" t="str">
        <f t="shared" si="50"/>
        <v>M</v>
      </c>
      <c r="AS47" s="1" t="e">
        <f t="shared" si="51"/>
        <v>#VALUE!</v>
      </c>
      <c r="AT47" s="32" t="e">
        <f t="shared" si="52"/>
        <v>#VALUE!</v>
      </c>
      <c r="AU47" s="24"/>
      <c r="AV47" s="46" t="str">
        <f t="shared" si="53"/>
        <v>M</v>
      </c>
      <c r="AW47" s="1" t="e">
        <f t="shared" si="54"/>
        <v>#VALUE!</v>
      </c>
      <c r="AX47" s="32" t="e">
        <f t="shared" si="55"/>
        <v>#VALUE!</v>
      </c>
      <c r="AY47" s="1"/>
      <c r="AZ47" s="46" t="str">
        <f t="shared" si="56"/>
        <v>M</v>
      </c>
      <c r="BA47" s="1" t="e">
        <f t="shared" si="57"/>
        <v>#VALUE!</v>
      </c>
      <c r="BB47" s="32" t="e">
        <f t="shared" si="58"/>
        <v>#VALUE!</v>
      </c>
      <c r="BC47" s="24"/>
      <c r="BD47" s="46" t="str">
        <f t="shared" si="59"/>
        <v>M</v>
      </c>
      <c r="BE47" s="1" t="e">
        <f t="shared" si="60"/>
        <v>#VALUE!</v>
      </c>
      <c r="BF47" s="32" t="e">
        <f t="shared" si="61"/>
        <v>#VALUE!</v>
      </c>
      <c r="BG47" s="1"/>
      <c r="BH47" s="46" t="str">
        <f t="shared" si="62"/>
        <v>M</v>
      </c>
      <c r="BI47" s="1">
        <f t="shared" si="63"/>
        <v>1.0000000000005116E-2</v>
      </c>
      <c r="BJ47" s="32">
        <f t="shared" si="64"/>
        <v>1.0000000000010231E-4</v>
      </c>
      <c r="BK47" s="24"/>
      <c r="BL47" s="46" t="str">
        <f t="shared" si="65"/>
        <v>M</v>
      </c>
      <c r="BM47" s="1">
        <f t="shared" si="66"/>
        <v>1.9999999999999574E-2</v>
      </c>
      <c r="BN47" s="32">
        <f t="shared" si="67"/>
        <v>3.9999999999998294E-4</v>
      </c>
      <c r="BO47" s="24"/>
      <c r="BP47" s="46" t="str">
        <f t="shared" si="68"/>
        <v>M</v>
      </c>
      <c r="BQ47" s="1">
        <f t="shared" si="69"/>
        <v>0</v>
      </c>
      <c r="BR47" s="32">
        <f t="shared" si="70"/>
        <v>0</v>
      </c>
      <c r="BS47" s="24"/>
      <c r="BT47" s="46" t="str">
        <f t="shared" si="71"/>
        <v>M</v>
      </c>
      <c r="BU47" s="1">
        <f t="shared" si="72"/>
        <v>1.0000000000000675E-2</v>
      </c>
      <c r="BV47" s="32">
        <f t="shared" si="73"/>
        <v>1.000000000000135E-4</v>
      </c>
      <c r="BW47" s="24"/>
      <c r="BX47" s="24"/>
    </row>
    <row r="48" spans="3:76" ht="12.75" x14ac:dyDescent="0.2">
      <c r="C48" s="34">
        <v>21</v>
      </c>
      <c r="D48" s="46" t="str">
        <f t="shared" si="20"/>
        <v>M</v>
      </c>
      <c r="E48" s="1" t="e">
        <f t="shared" si="21"/>
        <v>#VALUE!</v>
      </c>
      <c r="F48" s="32" t="e">
        <f t="shared" si="22"/>
        <v>#VALUE!</v>
      </c>
      <c r="G48" s="1"/>
      <c r="H48" s="46" t="str">
        <f t="shared" si="23"/>
        <v>M</v>
      </c>
      <c r="I48" s="1" t="e">
        <f t="shared" si="24"/>
        <v>#VALUE!</v>
      </c>
      <c r="J48" s="32" t="e">
        <f t="shared" si="25"/>
        <v>#VALUE!</v>
      </c>
      <c r="K48" s="1"/>
      <c r="L48" s="46" t="str">
        <f t="shared" si="26"/>
        <v>M</v>
      </c>
      <c r="M48" s="1" t="e">
        <f t="shared" si="27"/>
        <v>#VALUE!</v>
      </c>
      <c r="N48" s="32" t="e">
        <f t="shared" si="28"/>
        <v>#VALUE!</v>
      </c>
      <c r="O48" s="1"/>
      <c r="P48" s="46" t="str">
        <f t="shared" si="29"/>
        <v>M</v>
      </c>
      <c r="Q48" s="1" t="e">
        <f t="shared" si="30"/>
        <v>#VALUE!</v>
      </c>
      <c r="R48" s="32" t="e">
        <f t="shared" si="31"/>
        <v>#VALUE!</v>
      </c>
      <c r="S48" s="1"/>
      <c r="T48" s="46" t="str">
        <f t="shared" si="32"/>
        <v>M</v>
      </c>
      <c r="U48" s="1" t="e">
        <f t="shared" si="33"/>
        <v>#VALUE!</v>
      </c>
      <c r="V48" s="32" t="e">
        <f t="shared" si="34"/>
        <v>#VALUE!</v>
      </c>
      <c r="W48" s="24"/>
      <c r="X48" s="46" t="str">
        <f t="shared" si="35"/>
        <v>M</v>
      </c>
      <c r="Y48" s="1" t="e">
        <f t="shared" si="36"/>
        <v>#VALUE!</v>
      </c>
      <c r="Z48" s="32" t="e">
        <f t="shared" si="37"/>
        <v>#VALUE!</v>
      </c>
      <c r="AA48" s="1"/>
      <c r="AB48" s="46" t="str">
        <f t="shared" si="38"/>
        <v>M</v>
      </c>
      <c r="AC48" s="1">
        <f t="shared" si="39"/>
        <v>0</v>
      </c>
      <c r="AD48" s="32">
        <f t="shared" si="40"/>
        <v>0</v>
      </c>
      <c r="AE48" s="24"/>
      <c r="AF48" s="46" t="str">
        <f t="shared" si="41"/>
        <v>M</v>
      </c>
      <c r="AG48" s="1">
        <f t="shared" si="42"/>
        <v>1.9999999999999574E-2</v>
      </c>
      <c r="AH48" s="32">
        <f t="shared" si="43"/>
        <v>3.9999999999998294E-4</v>
      </c>
      <c r="AI48" s="1"/>
      <c r="AJ48" s="46" t="str">
        <f t="shared" si="44"/>
        <v>M</v>
      </c>
      <c r="AK48" s="1" t="e">
        <f t="shared" si="45"/>
        <v>#VALUE!</v>
      </c>
      <c r="AL48" s="32" t="e">
        <f t="shared" si="46"/>
        <v>#VALUE!</v>
      </c>
      <c r="AM48" s="24"/>
      <c r="AN48" s="46" t="str">
        <f t="shared" si="47"/>
        <v>M</v>
      </c>
      <c r="AO48" s="1" t="e">
        <f t="shared" si="48"/>
        <v>#VALUE!</v>
      </c>
      <c r="AP48" s="32" t="e">
        <f t="shared" si="49"/>
        <v>#VALUE!</v>
      </c>
      <c r="AQ48" s="1"/>
      <c r="AR48" s="46" t="str">
        <f t="shared" si="50"/>
        <v>M</v>
      </c>
      <c r="AS48" s="1">
        <f t="shared" si="51"/>
        <v>1.9999999999996021E-2</v>
      </c>
      <c r="AT48" s="32">
        <f t="shared" si="52"/>
        <v>3.9999999999984086E-4</v>
      </c>
      <c r="AU48" s="24"/>
      <c r="AV48" s="46" t="str">
        <f t="shared" si="53"/>
        <v>M</v>
      </c>
      <c r="AW48" s="1">
        <f t="shared" si="54"/>
        <v>9.9999999999997868E-3</v>
      </c>
      <c r="AX48" s="32">
        <f t="shared" si="55"/>
        <v>9.9999999999995736E-5</v>
      </c>
      <c r="AY48" s="1"/>
      <c r="AZ48" s="46" t="str">
        <f t="shared" si="56"/>
        <v>M</v>
      </c>
      <c r="BA48" s="1">
        <f t="shared" si="57"/>
        <v>1.0000000000005116E-2</v>
      </c>
      <c r="BB48" s="32">
        <f t="shared" si="58"/>
        <v>1.0000000000010231E-4</v>
      </c>
      <c r="BC48" s="24"/>
      <c r="BD48" s="46" t="str">
        <f t="shared" si="59"/>
        <v>M</v>
      </c>
      <c r="BE48" s="1">
        <f t="shared" si="60"/>
        <v>0</v>
      </c>
      <c r="BF48" s="32">
        <f t="shared" si="61"/>
        <v>0</v>
      </c>
      <c r="BG48" s="1"/>
      <c r="BH48" s="46" t="str">
        <f t="shared" si="62"/>
        <v>M</v>
      </c>
      <c r="BI48" s="1">
        <f t="shared" si="63"/>
        <v>9.9999999999909051E-3</v>
      </c>
      <c r="BJ48" s="32">
        <f t="shared" si="64"/>
        <v>9.9999999999818103E-5</v>
      </c>
      <c r="BK48" s="24"/>
      <c r="BL48" s="46" t="str">
        <f t="shared" si="65"/>
        <v>M</v>
      </c>
      <c r="BM48" s="1">
        <f t="shared" si="66"/>
        <v>2.0000000000000462E-2</v>
      </c>
      <c r="BN48" s="32">
        <f t="shared" si="67"/>
        <v>4.0000000000001845E-4</v>
      </c>
      <c r="BO48" s="24"/>
      <c r="BP48" s="46" t="str">
        <f t="shared" si="68"/>
        <v>M</v>
      </c>
      <c r="BQ48" s="1">
        <f t="shared" si="69"/>
        <v>2.0000000000010232E-2</v>
      </c>
      <c r="BR48" s="32">
        <f t="shared" si="70"/>
        <v>4.0000000000040925E-4</v>
      </c>
      <c r="BS48" s="24"/>
      <c r="BT48" s="46" t="str">
        <f t="shared" si="71"/>
        <v>M</v>
      </c>
      <c r="BU48" s="1">
        <f t="shared" si="72"/>
        <v>9.9999999999997868E-3</v>
      </c>
      <c r="BV48" s="32">
        <f t="shared" si="73"/>
        <v>9.9999999999995736E-5</v>
      </c>
      <c r="BW48" s="24"/>
      <c r="BX48" s="24"/>
    </row>
    <row r="49" spans="1:76" ht="18" customHeight="1" x14ac:dyDescent="0.2">
      <c r="C49" s="23"/>
      <c r="D49" s="1"/>
      <c r="E49" s="39"/>
      <c r="F49" s="39"/>
      <c r="G49" s="24"/>
      <c r="H49" s="1"/>
      <c r="I49" s="39"/>
      <c r="J49" s="39"/>
      <c r="K49" s="1"/>
      <c r="L49" s="1"/>
      <c r="M49" s="39"/>
      <c r="N49" s="39"/>
      <c r="O49" s="1"/>
      <c r="P49" s="1"/>
      <c r="Q49" s="39"/>
      <c r="R49" s="39"/>
      <c r="S49" s="1"/>
      <c r="T49" s="1"/>
      <c r="U49" s="39"/>
      <c r="V49" s="39"/>
      <c r="W49" s="24"/>
      <c r="X49" s="1"/>
      <c r="Y49" s="39"/>
      <c r="Z49" s="39"/>
      <c r="AA49" s="1"/>
      <c r="AB49" s="1"/>
      <c r="AC49" s="39"/>
      <c r="AD49" s="39"/>
      <c r="AE49" s="24"/>
      <c r="AF49" s="1"/>
      <c r="AG49" s="39"/>
      <c r="AH49" s="39"/>
      <c r="AI49" s="1"/>
      <c r="AJ49" s="1"/>
      <c r="AK49" s="39"/>
      <c r="AL49" s="39"/>
      <c r="AM49" s="24"/>
      <c r="AN49" s="1"/>
      <c r="AO49" s="39"/>
      <c r="AP49" s="39"/>
      <c r="AQ49" s="1"/>
      <c r="AR49" s="1"/>
      <c r="AS49" s="39"/>
      <c r="AT49" s="39"/>
      <c r="AU49" s="24"/>
      <c r="AV49" s="1"/>
      <c r="AW49" s="39"/>
      <c r="AX49" s="39"/>
      <c r="AY49" s="1"/>
      <c r="AZ49" s="1"/>
      <c r="BA49" s="39"/>
      <c r="BB49" s="39"/>
      <c r="BC49" s="24"/>
      <c r="BD49" s="1"/>
      <c r="BE49" s="39"/>
      <c r="BF49" s="39"/>
      <c r="BG49" s="1"/>
      <c r="BH49" s="1"/>
      <c r="BI49" s="39"/>
      <c r="BJ49" s="39"/>
      <c r="BK49" s="24"/>
      <c r="BL49" s="1"/>
      <c r="BM49" s="39"/>
      <c r="BN49" s="39"/>
      <c r="BO49" s="24"/>
      <c r="BP49" s="1"/>
      <c r="BQ49" s="39"/>
      <c r="BR49" s="39"/>
      <c r="BS49" s="24"/>
      <c r="BT49" s="1"/>
      <c r="BU49" s="39"/>
      <c r="BV49" s="39"/>
      <c r="BW49" s="24"/>
      <c r="BX49" s="24"/>
    </row>
    <row r="50" spans="1:76" ht="19.5" customHeight="1" x14ac:dyDescent="0.2">
      <c r="A50" s="34"/>
      <c r="B50" s="34"/>
      <c r="C50" s="23"/>
      <c r="D50" s="40"/>
      <c r="E50" s="41" t="s">
        <v>44</v>
      </c>
      <c r="F50" s="42" t="s">
        <v>45</v>
      </c>
      <c r="G50" s="43"/>
      <c r="H50" s="40"/>
      <c r="I50" s="41" t="s">
        <v>44</v>
      </c>
      <c r="J50" s="42" t="s">
        <v>45</v>
      </c>
      <c r="K50" s="1"/>
      <c r="L50" s="40"/>
      <c r="M50" s="41" t="s">
        <v>44</v>
      </c>
      <c r="N50" s="42" t="s">
        <v>45</v>
      </c>
      <c r="O50" s="1"/>
      <c r="P50" s="40"/>
      <c r="Q50" s="41" t="s">
        <v>44</v>
      </c>
      <c r="R50" s="42" t="s">
        <v>45</v>
      </c>
      <c r="S50" s="1"/>
      <c r="T50" s="40"/>
      <c r="U50" s="41" t="s">
        <v>44</v>
      </c>
      <c r="V50" s="42" t="s">
        <v>45</v>
      </c>
      <c r="W50" s="24"/>
      <c r="X50" s="40"/>
      <c r="Y50" s="41" t="s">
        <v>44</v>
      </c>
      <c r="Z50" s="42" t="s">
        <v>45</v>
      </c>
      <c r="AA50" s="1"/>
      <c r="AB50" s="40"/>
      <c r="AC50" s="41" t="s">
        <v>44</v>
      </c>
      <c r="AD50" s="42" t="s">
        <v>45</v>
      </c>
      <c r="AE50" s="24"/>
      <c r="AF50" s="40"/>
      <c r="AG50" s="41" t="s">
        <v>44</v>
      </c>
      <c r="AH50" s="42" t="s">
        <v>45</v>
      </c>
      <c r="AI50" s="1"/>
      <c r="AJ50" s="40"/>
      <c r="AK50" s="41" t="s">
        <v>44</v>
      </c>
      <c r="AL50" s="42" t="s">
        <v>45</v>
      </c>
      <c r="AM50" s="24"/>
      <c r="AN50" s="40"/>
      <c r="AO50" s="41" t="s">
        <v>44</v>
      </c>
      <c r="AP50" s="42" t="s">
        <v>45</v>
      </c>
      <c r="AQ50" s="1"/>
      <c r="AR50" s="40"/>
      <c r="AS50" s="41" t="s">
        <v>44</v>
      </c>
      <c r="AT50" s="42" t="s">
        <v>45</v>
      </c>
      <c r="AU50" s="24"/>
      <c r="AV50" s="40"/>
      <c r="AW50" s="41" t="s">
        <v>44</v>
      </c>
      <c r="AX50" s="42" t="s">
        <v>45</v>
      </c>
      <c r="AY50" s="1"/>
      <c r="AZ50" s="40"/>
      <c r="BA50" s="41" t="s">
        <v>44</v>
      </c>
      <c r="BB50" s="42" t="s">
        <v>45</v>
      </c>
      <c r="BC50" s="24"/>
      <c r="BD50" s="40"/>
      <c r="BE50" s="41" t="s">
        <v>44</v>
      </c>
      <c r="BF50" s="42" t="s">
        <v>45</v>
      </c>
      <c r="BG50" s="1"/>
      <c r="BH50" s="40"/>
      <c r="BI50" s="41" t="s">
        <v>44</v>
      </c>
      <c r="BJ50" s="42" t="s">
        <v>45</v>
      </c>
      <c r="BK50" s="24"/>
      <c r="BL50" s="40"/>
      <c r="BM50" s="41" t="s">
        <v>44</v>
      </c>
      <c r="BN50" s="42" t="s">
        <v>45</v>
      </c>
      <c r="BO50" s="24"/>
      <c r="BP50" s="40"/>
      <c r="BQ50" s="41" t="s">
        <v>44</v>
      </c>
      <c r="BR50" s="42" t="s">
        <v>45</v>
      </c>
      <c r="BS50" s="24"/>
      <c r="BT50" s="40"/>
      <c r="BU50" s="41" t="s">
        <v>44</v>
      </c>
      <c r="BV50" s="42" t="s">
        <v>45</v>
      </c>
      <c r="BW50" s="24"/>
      <c r="BX50" s="24"/>
    </row>
    <row r="51" spans="1:76" ht="14.25" x14ac:dyDescent="0.2">
      <c r="A51" s="34"/>
      <c r="B51" s="34"/>
      <c r="C51" s="34"/>
      <c r="D51" s="29" t="s">
        <v>87</v>
      </c>
      <c r="E51" s="44">
        <f>AVERAGE(E28,E31,E33,E35:E38,E41:E42,E45,E47)</f>
        <v>9.0909090909072829E-3</v>
      </c>
      <c r="F51" s="32">
        <f>AVERAGE(F29:F30,F32,F34,F39,F43:F44,F46)</f>
        <v>6.7500000000001565E-4</v>
      </c>
      <c r="G51" s="43"/>
      <c r="H51" s="29" t="s">
        <v>87</v>
      </c>
      <c r="I51" s="44">
        <f>AVERAGE(I28,I31,I33,I35:I38,I41:I42,I45,I47)</f>
        <v>9.9999999999999482E-3</v>
      </c>
      <c r="J51" s="32">
        <f>AVERAGE(J29:J30,J32,J34,J39,J43:J44,J46)</f>
        <v>9.0000000000003272E-4</v>
      </c>
      <c r="K51" s="1"/>
      <c r="L51" s="29" t="s">
        <v>87</v>
      </c>
      <c r="M51" s="44">
        <f>AVERAGE(M28,M31,M33,M35:M38,M41:M42,M45,M47)</f>
        <v>3.3636363636362757E-2</v>
      </c>
      <c r="N51" s="32">
        <f>AVERAGE(N29:N30,N32,N34,N39,N43:N44,N46)</f>
        <v>2.8750000000001526E-3</v>
      </c>
      <c r="O51" s="1"/>
      <c r="P51" s="29" t="s">
        <v>87</v>
      </c>
      <c r="Q51" s="44">
        <f>AVERAGE(Q28,Q31,Q33,Q35:Q38,Q41:Q42,Q45,Q47)</f>
        <v>1.090909090909003E-2</v>
      </c>
      <c r="R51" s="32">
        <f>AVERAGE(R29:R30,R32,R34,R39,R43:R44,R46)</f>
        <v>4.3750000000005688E-4</v>
      </c>
      <c r="S51" s="1"/>
      <c r="T51" s="29" t="s">
        <v>87</v>
      </c>
      <c r="U51" s="44">
        <f>AVERAGE(U28,U31,U33,U35:U38,U41:U42,U45,U47)</f>
        <v>1.2727272727273748E-2</v>
      </c>
      <c r="V51" s="32">
        <f>AVERAGE(V29:V30,V32,V34,V39,V43:V44,V46)</f>
        <v>4.8750000000001028E-4</v>
      </c>
      <c r="W51" s="24"/>
      <c r="X51" s="29" t="s">
        <v>87</v>
      </c>
      <c r="Y51" s="44">
        <f>AVERAGE(Y28,Y31,Y33,Y35:Y38,Y41:Y42,Y45,Y47)</f>
        <v>2.3636363636363455E-2</v>
      </c>
      <c r="Z51" s="32">
        <f>AVERAGE(Z29:Z30,Z32,Z34,Z39,Z43:Z44,Z46)</f>
        <v>7.6999999999997782E-3</v>
      </c>
      <c r="AA51" s="1"/>
      <c r="AB51" s="29" t="s">
        <v>87</v>
      </c>
      <c r="AC51" s="44">
        <f>AVERAGE(AC28,AC31,AC36,AC37,AC40,AC42,AC45,AC47,AC48)</f>
        <v>1.111111111111048E-2</v>
      </c>
      <c r="AD51" s="32">
        <f>AVERAGE(AC32,AC34,AC39,AC43,AC44,AC46)</f>
        <v>1.5000000000001753E-2</v>
      </c>
      <c r="AE51" s="24"/>
      <c r="AF51" s="29" t="s">
        <v>87</v>
      </c>
      <c r="AG51" s="44" t="e">
        <f>AVERAGE(AG28,AG31,AG33,AG35:AG38,AG41:AG42,AG45,AG47)</f>
        <v>#VALUE!</v>
      </c>
      <c r="AH51" s="2" t="e">
        <f>AVERAGE(AH29:AH30,AH32,AH34,AH39,AH43:AH44,AH46)</f>
        <v>#VALUE!</v>
      </c>
      <c r="AI51" s="1"/>
      <c r="AJ51" s="29" t="s">
        <v>87</v>
      </c>
      <c r="AK51" s="44" t="e">
        <f>AVERAGE(AK28,AK31,AK33,AK35:AK38,AK41:AK42,AK45,AK47)</f>
        <v>#VALUE!</v>
      </c>
      <c r="AL51" s="2" t="e">
        <f>AVERAGE(AL29:AL30,AL32,AL34,AL39,AL43:AL44,AL46)</f>
        <v>#VALUE!</v>
      </c>
      <c r="AM51" s="24"/>
      <c r="AN51" s="29" t="s">
        <v>87</v>
      </c>
      <c r="AO51" s="44" t="e">
        <f>AVERAGE(AO28,AO31,AO33,AO35:AO38,AO41:AO42,AO45,AO47)</f>
        <v>#VALUE!</v>
      </c>
      <c r="AP51" s="2" t="e">
        <f>AVERAGE(AP29:AP30,AP32,AP34,AP39,AP43:AP44,AP46)</f>
        <v>#VALUE!</v>
      </c>
      <c r="AQ51" s="1"/>
      <c r="AR51" s="29" t="s">
        <v>87</v>
      </c>
      <c r="AS51" s="44" t="e">
        <f>AVERAGE(AS28,AS31,AS33,AS35:AS38,AS41:AS42,AS45,AS47)</f>
        <v>#VALUE!</v>
      </c>
      <c r="AT51" s="2" t="e">
        <f>AVERAGE(AT29:AT30,AT32,AT34,AT39,AT43:AT44,AT46)</f>
        <v>#VALUE!</v>
      </c>
      <c r="AU51" s="24"/>
      <c r="AV51" s="29" t="s">
        <v>87</v>
      </c>
      <c r="AW51" s="44" t="e">
        <f>AVERAGE(AW28,AW31,AW33,AW35:AW38,AW41:AW42,AW45,AW47)</f>
        <v>#VALUE!</v>
      </c>
      <c r="AX51" s="2" t="e">
        <f>AVERAGE(AX29:AX30,AX32,AX34,AX39,AX43:AX44,AX46)</f>
        <v>#VALUE!</v>
      </c>
      <c r="AY51" s="1"/>
      <c r="AZ51" s="29" t="s">
        <v>87</v>
      </c>
      <c r="BA51" s="44" t="e">
        <f>AVERAGE(BA28,BA31,BA33,BA35:BA38,BA41:BA42,BA45,BA47)</f>
        <v>#VALUE!</v>
      </c>
      <c r="BB51" s="2" t="e">
        <f>AVERAGE(BB29:BB30,BB32,BB34,BB39,BB43:BB44,BB46)</f>
        <v>#VALUE!</v>
      </c>
      <c r="BC51" s="24"/>
      <c r="BD51" s="29" t="s">
        <v>87</v>
      </c>
      <c r="BE51" s="44" t="e">
        <f>AVERAGE(BE28,BE31,BE33,BE35:BE38,BE41:BE42,BE45,BE47)</f>
        <v>#VALUE!</v>
      </c>
      <c r="BF51" s="2" t="e">
        <f>AVERAGE(BF29:BF30,BF32,BF34,BF39,BF43:BF44,BF46)</f>
        <v>#VALUE!</v>
      </c>
      <c r="BG51" s="1"/>
      <c r="BH51" s="29" t="s">
        <v>87</v>
      </c>
      <c r="BI51" s="44">
        <f>AVERAGE(BI28,BI31,BI33,BI35:BI38,BI41:BI42,BI45,BI47)</f>
        <v>1.4545454545455527E-2</v>
      </c>
      <c r="BJ51" s="2" t="e">
        <f>AVERAGE(BJ29:BJ30,BJ32,BJ34,BJ39,BJ43:BJ44,BJ46)</f>
        <v>#VALUE!</v>
      </c>
      <c r="BK51" s="24"/>
      <c r="BL51" s="29" t="s">
        <v>87</v>
      </c>
      <c r="BM51" s="44">
        <f>AVERAGE(BM28,BM31,BM33,BM35:BM38,BM41:BM42,BM45,BM47)</f>
        <v>1.4545454545454639E-2</v>
      </c>
      <c r="BN51" s="2" t="e">
        <f>AVERAGE(BN29:BN30,BN32,BN34,BN39,BN43:BN44,BN46)</f>
        <v>#VALUE!</v>
      </c>
      <c r="BO51" s="24"/>
      <c r="BP51" s="29" t="s">
        <v>87</v>
      </c>
      <c r="BQ51" s="44">
        <f>AVERAGE(BQ28,BQ31,BQ33,BQ35:BQ38,BQ41:BQ42,BQ45,BQ47)</f>
        <v>9.0909090909072829E-3</v>
      </c>
      <c r="BR51" s="2" t="e">
        <f>AVERAGE(BR29:BR30,BR32,BR34,BR39,BR43:BR44,BR46)</f>
        <v>#VALUE!</v>
      </c>
      <c r="BS51" s="24"/>
      <c r="BT51" s="29" t="s">
        <v>87</v>
      </c>
      <c r="BU51" s="44">
        <f>AVERAGE(BU28,BU31,BU33,BU35:BU38,BU41:BU42,BU45,BU47)</f>
        <v>1.636363636363658E-2</v>
      </c>
      <c r="BV51" s="2" t="e">
        <f>AVERAGE(BV29:BV30,BV32,BV34,BV39,BV43:BV44,BV46)</f>
        <v>#VALUE!</v>
      </c>
      <c r="BW51" s="24"/>
      <c r="BX51" s="24"/>
    </row>
    <row r="52" spans="1:76" ht="14.25" x14ac:dyDescent="0.2">
      <c r="C52" s="23"/>
      <c r="D52" s="33" t="s">
        <v>50</v>
      </c>
      <c r="E52" s="73">
        <f>COUNTIF(D28:D48,"=M")</f>
        <v>13</v>
      </c>
      <c r="F52" s="73">
        <f>COUNTIF(D28:D48,"=K")</f>
        <v>8</v>
      </c>
      <c r="G52" s="1"/>
      <c r="H52" s="33" t="s">
        <v>50</v>
      </c>
      <c r="I52" s="73">
        <f>COUNTIF(H28:H48,"=M")</f>
        <v>13</v>
      </c>
      <c r="J52" s="73">
        <f>COUNTIF(H28:H48,"=K")</f>
        <v>8</v>
      </c>
      <c r="K52" s="1"/>
      <c r="L52" s="33" t="s">
        <v>50</v>
      </c>
      <c r="M52" s="73">
        <f>COUNTIF(L28:L48,"=M")</f>
        <v>13</v>
      </c>
      <c r="N52" s="73">
        <f>COUNTIF(L28:L48,"=K")</f>
        <v>8</v>
      </c>
      <c r="O52" s="1"/>
      <c r="P52" s="33" t="s">
        <v>50</v>
      </c>
      <c r="Q52" s="73">
        <f>COUNTIF(P28:P48,"=M")</f>
        <v>13</v>
      </c>
      <c r="R52" s="73">
        <f>COUNTIF(P28:P48,"=K")</f>
        <v>8</v>
      </c>
      <c r="S52" s="1"/>
      <c r="T52" s="33" t="s">
        <v>50</v>
      </c>
      <c r="U52" s="73">
        <f>COUNTIF(T28:T48,"=M")</f>
        <v>13</v>
      </c>
      <c r="V52" s="73">
        <f>COUNTIF(T28:T48,"=K")</f>
        <v>8</v>
      </c>
      <c r="W52" s="24"/>
      <c r="X52" s="33" t="s">
        <v>50</v>
      </c>
      <c r="Y52" s="73">
        <f>COUNTIF(X28:X48,"=M")</f>
        <v>13</v>
      </c>
      <c r="Z52" s="73">
        <f>COUNTIF(X28:X48,"=K")</f>
        <v>8</v>
      </c>
      <c r="AA52" s="1"/>
      <c r="AB52" s="33" t="s">
        <v>50</v>
      </c>
      <c r="AC52" s="73">
        <f>COUNTIF(AB28:AB48,"=M")</f>
        <v>13</v>
      </c>
      <c r="AD52" s="73">
        <f>COUNTIF(AB28:AB48,"=K")</f>
        <v>8</v>
      </c>
      <c r="AE52" s="24"/>
      <c r="AF52" s="33" t="s">
        <v>50</v>
      </c>
      <c r="AG52" s="73">
        <f>COUNTIF(AF28:AF48,"=M")</f>
        <v>13</v>
      </c>
      <c r="AH52" s="73">
        <f>COUNTIF(AF28:AF48,"=K")</f>
        <v>8</v>
      </c>
      <c r="AI52" s="1"/>
      <c r="AJ52" s="33" t="s">
        <v>50</v>
      </c>
      <c r="AK52" s="73">
        <f>COUNTIF(AJ28:AJ48,"=M")</f>
        <v>13</v>
      </c>
      <c r="AL52" s="73">
        <f>COUNTIF(AJ28:AJ48,"=K")</f>
        <v>8</v>
      </c>
      <c r="AM52" s="24"/>
      <c r="AN52" s="33" t="s">
        <v>50</v>
      </c>
      <c r="AO52" s="73">
        <f>COUNTIF(AN28:AN48,"=M")</f>
        <v>13</v>
      </c>
      <c r="AP52" s="73">
        <f>COUNTIF(AN28:AN48,"=K")</f>
        <v>8</v>
      </c>
      <c r="AQ52" s="1"/>
      <c r="AR52" s="33" t="s">
        <v>50</v>
      </c>
      <c r="AS52" s="73">
        <f>COUNTIF(AR28:AR48,"=M")</f>
        <v>13</v>
      </c>
      <c r="AT52" s="73">
        <f>COUNTIF(AR28:AR48,"=K")</f>
        <v>8</v>
      </c>
      <c r="AU52" s="24"/>
      <c r="AV52" s="33" t="s">
        <v>50</v>
      </c>
      <c r="AW52" s="73">
        <f>COUNTIF(AV28:AV48,"=M")</f>
        <v>13</v>
      </c>
      <c r="AX52" s="73">
        <f>COUNTIF(AV28:AV48,"=K")</f>
        <v>8</v>
      </c>
      <c r="AY52" s="1"/>
      <c r="AZ52" s="33" t="s">
        <v>50</v>
      </c>
      <c r="BA52" s="73">
        <f>COUNTIF(AZ28:AZ48,"=M")</f>
        <v>13</v>
      </c>
      <c r="BB52" s="73">
        <f>COUNTIF(AZ28:AZ48,"=K")</f>
        <v>8</v>
      </c>
      <c r="BC52" s="24"/>
      <c r="BD52" s="33" t="s">
        <v>50</v>
      </c>
      <c r="BE52" s="73">
        <f>COUNTIF(BD28:BD48,"=M")</f>
        <v>13</v>
      </c>
      <c r="BF52" s="73">
        <f>COUNTIF(BD28:BD48,"=K")</f>
        <v>8</v>
      </c>
      <c r="BG52" s="1"/>
      <c r="BH52" s="33" t="s">
        <v>50</v>
      </c>
      <c r="BI52" s="73">
        <f>COUNTIF(BH28:BH48,"=M")</f>
        <v>13</v>
      </c>
      <c r="BJ52" s="73">
        <f>COUNTIF(BH28:BH48,"=K")</f>
        <v>8</v>
      </c>
      <c r="BK52" s="24"/>
      <c r="BL52" s="33" t="s">
        <v>50</v>
      </c>
      <c r="BM52" s="73">
        <f>COUNTIF(BL28:BL48,"=M")</f>
        <v>13</v>
      </c>
      <c r="BN52" s="73">
        <f>COUNTIF(BL28:BL48,"=K")</f>
        <v>8</v>
      </c>
      <c r="BO52" s="24"/>
      <c r="BP52" s="33" t="s">
        <v>50</v>
      </c>
      <c r="BQ52" s="73">
        <f>COUNTIF(BP28:BP48,"=M")</f>
        <v>13</v>
      </c>
      <c r="BR52" s="73">
        <f>COUNTIF(BP28:BP48,"=K")</f>
        <v>8</v>
      </c>
      <c r="BS52" s="24"/>
      <c r="BT52" s="33" t="s">
        <v>50</v>
      </c>
      <c r="BU52" s="73">
        <f>COUNTIF(BT28:BT48,"=M")</f>
        <v>13</v>
      </c>
      <c r="BV52" s="73">
        <f>COUNTIF(BT28:BT48,"=K")</f>
        <v>8</v>
      </c>
      <c r="BW52" s="24"/>
      <c r="BX52" s="24"/>
    </row>
    <row r="53" spans="1:76" ht="12.75" x14ac:dyDescent="0.2">
      <c r="C53" s="23"/>
      <c r="D53" s="46" t="s">
        <v>54</v>
      </c>
      <c r="E53" s="1">
        <f>SUM(F28,F31,F33,F35,F36,F37,F38,F41,F42,F45,F47)</f>
        <v>1.1999999999995224E-3</v>
      </c>
      <c r="F53" s="32">
        <f>SUM(F29,F29,F30,F32,F34,F39,F43,F44,F46)</f>
        <v>5.7999999999999658E-3</v>
      </c>
      <c r="G53" s="1"/>
      <c r="H53" s="46" t="s">
        <v>54</v>
      </c>
      <c r="I53" s="1">
        <f>SUM(J28,J31,J33,J35,J36,J37,J38,J41,J42,J45,J47)</f>
        <v>1.9000000000000254E-3</v>
      </c>
      <c r="J53" s="32">
        <f>SUM(J29,J29,J30,J32,J34,J39,J43,J44,J46)</f>
        <v>8.1000000000003309E-3</v>
      </c>
      <c r="K53" s="1"/>
      <c r="L53" s="46" t="s">
        <v>54</v>
      </c>
      <c r="M53" s="1">
        <f>SUM(N28,N31,N33,N35,N36,N37,N38,N41,N42,N45,N47)</f>
        <v>2.9499999999999204E-2</v>
      </c>
      <c r="N53" s="32">
        <f>SUM(N29,N29,N30,N32,N34,N39,N43,N44,N46)</f>
        <v>2.3400000000001062E-2</v>
      </c>
      <c r="O53" s="1"/>
      <c r="P53" s="46" t="s">
        <v>54</v>
      </c>
      <c r="Q53" s="1">
        <f>SUM(R28,R31,R33,R35,R36,R37,R38,R41,R42,R45,R47)</f>
        <v>1.5999999999996477E-3</v>
      </c>
      <c r="R53" s="32">
        <f>SUM(R29,R29,R30,R32,R34,R39,R43,R44,R46)</f>
        <v>6.000000000000171E-3</v>
      </c>
      <c r="S53" s="1"/>
      <c r="T53" s="46" t="s">
        <v>54</v>
      </c>
      <c r="U53" s="1">
        <f>SUM(V28,V31,V33,V35,V36,V37,V38,V41,V42,V45,V47)</f>
        <v>2.2000000000003328E-3</v>
      </c>
      <c r="V53" s="32">
        <f>SUM(V29,V29,V30,V32,V34,V39,V43,V44,V46)</f>
        <v>4.8000000000001514E-3</v>
      </c>
      <c r="W53" s="24"/>
      <c r="X53" s="46" t="s">
        <v>54</v>
      </c>
      <c r="Y53" s="1">
        <f>SUM(Z28,Z31,Z33,Z35,Z36,Z37,Z38,Z41,Z42,Z45,Z47)</f>
        <v>7.7999999999998808E-3</v>
      </c>
      <c r="Z53" s="32">
        <f>SUM(Z29,Z29,Z30,Z32,Z34,Z39,Z43,Z44,Z46)</f>
        <v>6.9699999999997556E-2</v>
      </c>
      <c r="AA53" s="1"/>
      <c r="AB53" s="46" t="s">
        <v>54</v>
      </c>
      <c r="AC53" s="1">
        <f>SUM(AD28,AD31,AD36,AD37,AD42,AD45,AD47)</f>
        <v>1.8999999999998126E-3</v>
      </c>
      <c r="AD53" s="32" t="e">
        <f>SUM(AD29,AD29,AD30,AD32,AD34,AD39,AD43,AD44,AD46)</f>
        <v>#VALUE!</v>
      </c>
      <c r="AE53" s="24"/>
      <c r="AF53" s="46" t="s">
        <v>54</v>
      </c>
      <c r="AG53" s="1" t="e">
        <f>SUM(AH28,AH31,AH33,AH35,AH36,AH37,AH38,AH41,AH42,AH45,AH47)</f>
        <v>#VALUE!</v>
      </c>
      <c r="AH53" s="32" t="e">
        <f>SUM(AH29,AH29,AH30,AH32,AH34,AH39,AH43,AH44,AH46)</f>
        <v>#VALUE!</v>
      </c>
      <c r="AI53" s="1"/>
      <c r="AJ53" s="46" t="s">
        <v>54</v>
      </c>
      <c r="AK53" s="1" t="e">
        <f>SUM(AL28,AL31,AL33,AL35,AL36,AL37,AL38,AL41,AL42,AL45,AL47)</f>
        <v>#VALUE!</v>
      </c>
      <c r="AL53" s="32" t="e">
        <f>SUM(AL29,AL29,AL30,AL32,AL34,AL39,AL43,AL44,AL46)</f>
        <v>#VALUE!</v>
      </c>
      <c r="AM53" s="24"/>
      <c r="AN53" s="46" t="s">
        <v>54</v>
      </c>
      <c r="AO53" s="1" t="e">
        <f>SUM(AP28,AP31,AP33,AP35,AP36,AP37,AP38,AP41,AP42,AP45,AP47)</f>
        <v>#VALUE!</v>
      </c>
      <c r="AP53" s="32" t="e">
        <f>SUM(AP29,AP29,AP30,AP32,AP34,AP39,AP43,AP44,AP46)</f>
        <v>#VALUE!</v>
      </c>
      <c r="AQ53" s="1"/>
      <c r="AR53" s="46" t="s">
        <v>54</v>
      </c>
      <c r="AS53" s="1" t="e">
        <f>SUM(AT28,AT31,AT33,AT35,AT36,AT37,AT38,AT41,AT42,AT45,AT47)</f>
        <v>#VALUE!</v>
      </c>
      <c r="AT53" s="32" t="e">
        <f>SUM(AT29,AT29,AT30,AT32,AT34,AT39,AT43,AT44,AT46)</f>
        <v>#VALUE!</v>
      </c>
      <c r="AU53" s="24"/>
      <c r="AV53" s="46" t="s">
        <v>54</v>
      </c>
      <c r="AW53" s="1" t="e">
        <f>SUM(AX28,AX31,AX33,AX35,AX36,AX37,AX38,AX41,AX42,AX45,AX47)</f>
        <v>#VALUE!</v>
      </c>
      <c r="AX53" s="32" t="e">
        <f>SUM(AX29,AX29,AX30,AX32,AX34,AX39,AX43,AX44,AX46)</f>
        <v>#VALUE!</v>
      </c>
      <c r="AY53" s="1"/>
      <c r="AZ53" s="46" t="s">
        <v>54</v>
      </c>
      <c r="BA53" s="1" t="e">
        <f>SUM(BB28,BB31,BB33,BB35,BB36,BB37,BB38,BB41,BB42,BB45,BB47)</f>
        <v>#VALUE!</v>
      </c>
      <c r="BB53" s="32" t="e">
        <f>SUM(BB29,BB29,BB30,BB32,BB34,BB39,BB43,BB44,BB46)</f>
        <v>#VALUE!</v>
      </c>
      <c r="BC53" s="24"/>
      <c r="BD53" s="46" t="s">
        <v>54</v>
      </c>
      <c r="BE53" s="1" t="e">
        <f>SUM(BF28,BF31,BF33,BF35,BF36,BF37,BF38,BF41,BF42,BF45,BF47)</f>
        <v>#VALUE!</v>
      </c>
      <c r="BF53" s="32" t="e">
        <f>SUM(BF29,BF29,BF30,BF32,BF34,BF39,BF43,BF44,BF46)</f>
        <v>#VALUE!</v>
      </c>
      <c r="BG53" s="1"/>
      <c r="BH53" s="46" t="s">
        <v>54</v>
      </c>
      <c r="BI53" s="1">
        <f>SUM(BJ28,BJ31,BJ33,BJ35,BJ36,BJ37,BJ38,BJ41,BJ42,BJ45,BJ47)</f>
        <v>2.8000000000005911E-3</v>
      </c>
      <c r="BJ53" s="32" t="e">
        <f>SUM(BJ29,BJ29,BJ30,BJ32,BJ34,BJ39,BJ43,BJ44,BJ46)</f>
        <v>#VALUE!</v>
      </c>
      <c r="BK53" s="24"/>
      <c r="BL53" s="46" t="s">
        <v>54</v>
      </c>
      <c r="BM53" s="1">
        <f>SUM(BN28,BN31,BN33,BN35,BN36,BN37,BN38,BN41,BN42,BN45,BN47)</f>
        <v>2.6000000000000311E-3</v>
      </c>
      <c r="BN53" s="32" t="e">
        <f>SUM(BN29,BN29,BN30,BN32,BN34,BN39,BN43,BN44,BN46)</f>
        <v>#VALUE!</v>
      </c>
      <c r="BO53" s="24"/>
      <c r="BP53" s="46" t="s">
        <v>54</v>
      </c>
      <c r="BQ53" s="1">
        <f>SUM(BR28,BR31,BR33,BR35,BR36,BR37,BR38,BR41,BR42,BR45,BR47)</f>
        <v>1.5999999999996477E-3</v>
      </c>
      <c r="BR53" s="32" t="e">
        <f>SUM(BR29,BR29,BR30,BR32,BR34,BR39,BR43,BR44,BR46)</f>
        <v>#VALUE!</v>
      </c>
      <c r="BS53" s="24"/>
      <c r="BT53" s="46" t="s">
        <v>54</v>
      </c>
      <c r="BU53" s="1">
        <f>SUM(BV28,BV31,BV33,BV35,BV36,BV37,BV38,BV41,BV42,BV45,BV47)</f>
        <v>3.800000000000052E-3</v>
      </c>
      <c r="BV53" s="32" t="e">
        <f>SUM(BV29,BV29,BV30,BV32,BV34,BV39,BV43,BV44,BV46)</f>
        <v>#VALUE!</v>
      </c>
      <c r="BW53" s="24"/>
      <c r="BX53" s="24"/>
    </row>
    <row r="54" spans="1:76" ht="12.75" x14ac:dyDescent="0.2">
      <c r="C54" s="23"/>
      <c r="D54" s="56" t="s">
        <v>65</v>
      </c>
      <c r="E54" s="57">
        <f t="shared" ref="E54:F54" si="74">SQRT((E53/(2*E52)))</f>
        <v>6.7936622048662227E-3</v>
      </c>
      <c r="F54" s="58">
        <f t="shared" si="74"/>
        <v>1.9039432764659716E-2</v>
      </c>
      <c r="G54" s="1"/>
      <c r="H54" s="56" t="s">
        <v>65</v>
      </c>
      <c r="I54" s="57">
        <f t="shared" ref="I54:J54" si="75">SQRT((I53/(2*I52)))</f>
        <v>8.5485041426511602E-3</v>
      </c>
      <c r="J54" s="58">
        <f t="shared" si="75"/>
        <v>2.2500000000000461E-2</v>
      </c>
      <c r="K54" s="1"/>
      <c r="L54" s="56" t="s">
        <v>65</v>
      </c>
      <c r="M54" s="57">
        <f t="shared" ref="M54:N54" si="76">SQRT((M53/(2*M52)))</f>
        <v>3.3684052378170799E-2</v>
      </c>
      <c r="N54" s="58">
        <f t="shared" si="76"/>
        <v>3.8242646351946755E-2</v>
      </c>
      <c r="O54" s="1"/>
      <c r="P54" s="56" t="s">
        <v>65</v>
      </c>
      <c r="Q54" s="57">
        <f t="shared" ref="Q54:R54" si="77">SQRT((Q53/(2*Q52)))</f>
        <v>7.8446454055264968E-3</v>
      </c>
      <c r="R54" s="58">
        <f t="shared" si="77"/>
        <v>1.9364916731037362E-2</v>
      </c>
      <c r="S54" s="1"/>
      <c r="T54" s="56" t="s">
        <v>65</v>
      </c>
      <c r="U54" s="57">
        <f t="shared" ref="U54:V54" si="78">SQRT((U53/(2*U52)))</f>
        <v>9.1986621100786942E-3</v>
      </c>
      <c r="V54" s="58">
        <f t="shared" si="78"/>
        <v>1.7320508075689047E-2</v>
      </c>
      <c r="W54" s="24"/>
      <c r="X54" s="56" t="s">
        <v>65</v>
      </c>
      <c r="Y54" s="57">
        <f t="shared" ref="Y54:Z54" si="79">SQRT((Y53/(2*Y52)))</f>
        <v>1.7320508075688641E-2</v>
      </c>
      <c r="Z54" s="58">
        <f t="shared" si="79"/>
        <v>6.6001893912219264E-2</v>
      </c>
      <c r="AA54" s="1"/>
      <c r="AB54" s="56" t="s">
        <v>65</v>
      </c>
      <c r="AC54" s="57">
        <f t="shared" ref="AC54:AD54" si="80">SQRT((AC53/(2*AC52)))</f>
        <v>8.5485041426506814E-3</v>
      </c>
      <c r="AD54" s="58" t="e">
        <f t="shared" si="80"/>
        <v>#VALUE!</v>
      </c>
      <c r="AE54" s="24"/>
      <c r="AF54" s="56" t="s">
        <v>65</v>
      </c>
      <c r="AG54" s="57" t="e">
        <f t="shared" ref="AG54:AH54" si="81">SQRT((AG53/(2*AG52)))</f>
        <v>#VALUE!</v>
      </c>
      <c r="AH54" s="58" t="e">
        <f t="shared" si="81"/>
        <v>#VALUE!</v>
      </c>
      <c r="AI54" s="1"/>
      <c r="AJ54" s="56" t="s">
        <v>65</v>
      </c>
      <c r="AK54" s="57" t="e">
        <f t="shared" ref="AK54:AL54" si="82">SQRT((AK53/(2*AK52)))</f>
        <v>#VALUE!</v>
      </c>
      <c r="AL54" s="58" t="e">
        <f t="shared" si="82"/>
        <v>#VALUE!</v>
      </c>
      <c r="AM54" s="24"/>
      <c r="AN54" s="56" t="s">
        <v>65</v>
      </c>
      <c r="AO54" s="57" t="e">
        <f t="shared" ref="AO54:AP54" si="83">SQRT((AO53/(2*AO52)))</f>
        <v>#VALUE!</v>
      </c>
      <c r="AP54" s="58" t="e">
        <f t="shared" si="83"/>
        <v>#VALUE!</v>
      </c>
      <c r="AQ54" s="1"/>
      <c r="AR54" s="56" t="s">
        <v>65</v>
      </c>
      <c r="AS54" s="57" t="e">
        <f t="shared" ref="AS54:AT54" si="84">SQRT((AS53/(2*AS52)))</f>
        <v>#VALUE!</v>
      </c>
      <c r="AT54" s="58" t="e">
        <f t="shared" si="84"/>
        <v>#VALUE!</v>
      </c>
      <c r="AU54" s="24"/>
      <c r="AV54" s="56" t="s">
        <v>65</v>
      </c>
      <c r="AW54" s="57" t="e">
        <f t="shared" ref="AW54:AX54" si="85">SQRT((AW53/(2*AW52)))</f>
        <v>#VALUE!</v>
      </c>
      <c r="AX54" s="58" t="e">
        <f t="shared" si="85"/>
        <v>#VALUE!</v>
      </c>
      <c r="AY54" s="1"/>
      <c r="AZ54" s="56" t="s">
        <v>65</v>
      </c>
      <c r="BA54" s="57" t="e">
        <f t="shared" ref="BA54:BB54" si="86">SQRT((BA53/(2*BA52)))</f>
        <v>#VALUE!</v>
      </c>
      <c r="BB54" s="58" t="e">
        <f t="shared" si="86"/>
        <v>#VALUE!</v>
      </c>
      <c r="BC54" s="24"/>
      <c r="BD54" s="56" t="s">
        <v>65</v>
      </c>
      <c r="BE54" s="57" t="e">
        <f t="shared" ref="BE54:BF54" si="87">SQRT((BE53/(2*BE52)))</f>
        <v>#VALUE!</v>
      </c>
      <c r="BF54" s="58" t="e">
        <f t="shared" si="87"/>
        <v>#VALUE!</v>
      </c>
      <c r="BG54" s="1"/>
      <c r="BH54" s="56" t="s">
        <v>65</v>
      </c>
      <c r="BI54" s="57">
        <f t="shared" ref="BI54:BJ54" si="88">SQRT((BI53/(2*BI52)))</f>
        <v>1.0377490433256512E-2</v>
      </c>
      <c r="BJ54" s="58" t="e">
        <f t="shared" si="88"/>
        <v>#VALUE!</v>
      </c>
      <c r="BK54" s="24"/>
      <c r="BL54" s="56" t="s">
        <v>65</v>
      </c>
      <c r="BM54" s="57">
        <f t="shared" ref="BM54:BN54" si="89">SQRT((BM53/(2*BM52)))</f>
        <v>1.0000000000000059E-2</v>
      </c>
      <c r="BN54" s="58" t="e">
        <f t="shared" si="89"/>
        <v>#VALUE!</v>
      </c>
      <c r="BO54" s="24"/>
      <c r="BP54" s="56" t="s">
        <v>65</v>
      </c>
      <c r="BQ54" s="57">
        <f t="shared" ref="BQ54:BR54" si="90">SQRT((BQ53/(2*BQ52)))</f>
        <v>7.8446454055264968E-3</v>
      </c>
      <c r="BR54" s="58" t="e">
        <f t="shared" si="90"/>
        <v>#VALUE!</v>
      </c>
      <c r="BS54" s="24"/>
      <c r="BT54" s="56" t="s">
        <v>65</v>
      </c>
      <c r="BU54" s="57">
        <f t="shared" ref="BU54:BV54" si="91">SQRT((BU53/(2*BU52)))</f>
        <v>1.208941049653986E-2</v>
      </c>
      <c r="BV54" s="58" t="e">
        <f t="shared" si="91"/>
        <v>#VALUE!</v>
      </c>
      <c r="BW54" s="24"/>
      <c r="BX54" s="24"/>
    </row>
    <row r="55" spans="1:76" ht="12.75" x14ac:dyDescent="0.2">
      <c r="C55" s="23"/>
      <c r="E55" s="31">
        <f>SQRT(((E53+F53)/(2*(E52+F52))))</f>
        <v>1.2909944487357584E-2</v>
      </c>
      <c r="F55" s="24"/>
      <c r="G55" s="1"/>
      <c r="I55" s="31">
        <f>SQRT(((I53+J53)/(2*(I52+J52))))</f>
        <v>1.5430334996209466E-2</v>
      </c>
      <c r="J55" s="24"/>
      <c r="K55" s="1"/>
      <c r="M55" s="31">
        <f>SQRT(((M53+N53)/(2*(M52+N52))))</f>
        <v>3.5489770491281228E-2</v>
      </c>
      <c r="N55" s="24"/>
      <c r="O55" s="1"/>
      <c r="Q55" s="31">
        <f>SQRT(((Q53+R53)/(2*(Q52+R52))))</f>
        <v>1.3451854182690825E-2</v>
      </c>
      <c r="R55" s="24"/>
      <c r="S55" s="1"/>
      <c r="U55" s="31">
        <f>SQRT(((U53+V53)/(2*(U52+V52))))</f>
        <v>1.2909944487358502E-2</v>
      </c>
      <c r="V55" s="24"/>
      <c r="W55" s="24"/>
      <c r="Y55" s="31">
        <f>SQRT(((Y53+Z53)/(2*(Y52+Z52))))</f>
        <v>4.2956234649210515E-2</v>
      </c>
      <c r="Z55" s="24"/>
      <c r="AA55" s="1"/>
      <c r="AC55" s="31" t="e">
        <f>SQRT(((AC53+AD53)/(2*(AC52+AD52))))</f>
        <v>#VALUE!</v>
      </c>
      <c r="AD55" s="24"/>
      <c r="AE55" s="24"/>
      <c r="AG55" s="31" t="e">
        <f>SQRT(((AG53+AH53)/(2*(AG52+AH52))))</f>
        <v>#VALUE!</v>
      </c>
      <c r="AH55" s="24"/>
      <c r="AI55" s="1"/>
      <c r="AK55" s="31" t="e">
        <f>SQRT(((AK53+AL53)/(2*(AK52+AL52))))</f>
        <v>#VALUE!</v>
      </c>
      <c r="AL55" s="24"/>
      <c r="AM55" s="24"/>
      <c r="AO55" s="31" t="e">
        <f>SQRT(((AO53+AP53)/(2*(AO52+AP52))))</f>
        <v>#VALUE!</v>
      </c>
      <c r="AP55" s="24"/>
      <c r="AQ55" s="1"/>
      <c r="AS55" s="31" t="e">
        <f>SQRT(((AS53+AT53)/(2*(AS52+AT52))))</f>
        <v>#VALUE!</v>
      </c>
      <c r="AT55" s="24"/>
      <c r="AU55" s="24"/>
      <c r="AW55" s="31" t="e">
        <f>SQRT(((AW53+AX53)/(2*(AW52+AX52))))</f>
        <v>#VALUE!</v>
      </c>
      <c r="AX55" s="24"/>
      <c r="AY55" s="1"/>
      <c r="BA55" s="31" t="e">
        <f>SQRT(((BA53+BB53)/(2*(BA52+BB52))))</f>
        <v>#VALUE!</v>
      </c>
      <c r="BB55" s="24"/>
      <c r="BC55" s="24"/>
      <c r="BE55" s="31" t="e">
        <f>SQRT(((BE53+BF53)/(2*(BE52+BF52))))</f>
        <v>#VALUE!</v>
      </c>
      <c r="BF55" s="24"/>
      <c r="BG55" s="1"/>
      <c r="BI55" s="31" t="e">
        <f>SQRT(((BI53+BJ53)/(2*(BI52+BJ52))))</f>
        <v>#VALUE!</v>
      </c>
      <c r="BJ55" s="24"/>
      <c r="BK55" s="24"/>
      <c r="BM55" s="31" t="e">
        <f>SQRT(((BM53+BN53)/(2*(BM52+BN52))))</f>
        <v>#VALUE!</v>
      </c>
      <c r="BN55" s="24"/>
      <c r="BO55" s="24"/>
      <c r="BQ55" s="31" t="e">
        <f>SQRT(((BQ53+BR53)/(2*(BQ52+BR52))))</f>
        <v>#VALUE!</v>
      </c>
      <c r="BR55" s="24"/>
      <c r="BS55" s="24"/>
      <c r="BU55" s="31" t="e">
        <f>SQRT(((BU53+BV53)/(2*(BU52+BV52))))</f>
        <v>#VALUE!</v>
      </c>
      <c r="BV55" s="24"/>
      <c r="BW55" s="24"/>
      <c r="BX55" s="24"/>
    </row>
    <row r="56" spans="1:76" ht="12.75" x14ac:dyDescent="0.2">
      <c r="C56" s="23"/>
      <c r="D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24"/>
      <c r="U56" s="24"/>
      <c r="V56" s="24"/>
      <c r="W56" s="24"/>
      <c r="X56" s="1"/>
      <c r="Y56" s="1"/>
      <c r="Z56" s="1"/>
      <c r="AA56" s="1"/>
      <c r="AB56" s="24"/>
      <c r="AC56" s="24"/>
      <c r="AD56" s="24"/>
      <c r="AE56" s="24"/>
      <c r="AF56" s="1"/>
      <c r="AG56" s="1"/>
      <c r="AH56" s="1"/>
      <c r="AI56" s="1"/>
      <c r="AJ56" s="24"/>
      <c r="AK56" s="24"/>
      <c r="AL56" s="24"/>
      <c r="AM56" s="24"/>
      <c r="AN56" s="1"/>
      <c r="AO56" s="1"/>
      <c r="AP56" s="1"/>
      <c r="AQ56" s="1"/>
      <c r="AR56" s="24"/>
      <c r="AS56" s="24"/>
      <c r="AT56" s="24"/>
      <c r="AU56" s="24"/>
      <c r="AV56" s="1"/>
      <c r="AW56" s="1"/>
      <c r="AX56" s="1"/>
      <c r="AY56" s="1"/>
      <c r="AZ56" s="24"/>
      <c r="BA56" s="24"/>
      <c r="BB56" s="24"/>
      <c r="BC56" s="24"/>
      <c r="BD56" s="1"/>
      <c r="BE56" s="1"/>
      <c r="BF56" s="1"/>
      <c r="BG56" s="1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</row>
    <row r="57" spans="1:76" ht="12.75" x14ac:dyDescent="0.2">
      <c r="C57" s="23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24"/>
      <c r="U57" s="24"/>
      <c r="V57" s="24"/>
      <c r="W57" s="24"/>
      <c r="X57" s="1"/>
      <c r="Y57" s="1"/>
      <c r="Z57" s="1"/>
      <c r="AA57" s="1"/>
      <c r="AB57" s="24"/>
      <c r="AC57" s="24"/>
      <c r="AD57" s="24"/>
      <c r="AE57" s="24"/>
      <c r="AF57" s="1"/>
      <c r="AG57" s="1"/>
      <c r="AH57" s="1"/>
      <c r="AI57" s="1"/>
      <c r="AJ57" s="24"/>
      <c r="AK57" s="24"/>
      <c r="AL57" s="24"/>
      <c r="AM57" s="24"/>
      <c r="AN57" s="1"/>
      <c r="AO57" s="1"/>
      <c r="AP57" s="1"/>
      <c r="AQ57" s="1"/>
      <c r="AR57" s="24"/>
      <c r="AS57" s="24"/>
      <c r="AT57" s="24"/>
      <c r="AU57" s="24"/>
      <c r="AV57" s="1"/>
      <c r="AW57" s="1"/>
      <c r="AX57" s="1"/>
      <c r="AY57" s="1"/>
      <c r="AZ57" s="24"/>
      <c r="BA57" s="24"/>
      <c r="BB57" s="24"/>
      <c r="BC57" s="24"/>
      <c r="BD57" s="1"/>
      <c r="BE57" s="1"/>
      <c r="BF57" s="1"/>
      <c r="BG57" s="1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</row>
  </sheetData>
  <mergeCells count="36">
    <mergeCell ref="B2:B4"/>
    <mergeCell ref="A2:A4"/>
    <mergeCell ref="X4:AA4"/>
    <mergeCell ref="AB4:AE4"/>
    <mergeCell ref="D3:O3"/>
    <mergeCell ref="P3:AA3"/>
    <mergeCell ref="H4:K4"/>
    <mergeCell ref="C2:C4"/>
    <mergeCell ref="D4:G4"/>
    <mergeCell ref="AB3:AI3"/>
    <mergeCell ref="BY2:BY4"/>
    <mergeCell ref="BZ2:BZ4"/>
    <mergeCell ref="AR3:AY3"/>
    <mergeCell ref="BH4:BK4"/>
    <mergeCell ref="BL4:BO4"/>
    <mergeCell ref="BH2:BW2"/>
    <mergeCell ref="BP3:BW3"/>
    <mergeCell ref="BH3:BO3"/>
    <mergeCell ref="BP4:BS4"/>
    <mergeCell ref="BT4:BW4"/>
    <mergeCell ref="AR2:BG2"/>
    <mergeCell ref="AZ3:BG3"/>
    <mergeCell ref="BD4:BG4"/>
    <mergeCell ref="AZ4:BC4"/>
    <mergeCell ref="AV4:AY4"/>
    <mergeCell ref="AR4:AU4"/>
    <mergeCell ref="BX2:BX4"/>
    <mergeCell ref="P4:S4"/>
    <mergeCell ref="AF4:AI4"/>
    <mergeCell ref="T4:W4"/>
    <mergeCell ref="L4:O4"/>
    <mergeCell ref="AJ4:AM4"/>
    <mergeCell ref="D2:AA2"/>
    <mergeCell ref="AB2:AQ2"/>
    <mergeCell ref="AN4:AQ4"/>
    <mergeCell ref="AJ3:AQ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A31" sqref="A31"/>
    </sheetView>
  </sheetViews>
  <sheetFormatPr defaultRowHeight="12.75" x14ac:dyDescent="0.2"/>
  <cols>
    <col min="1" max="1" width="9.140625" style="74"/>
  </cols>
  <sheetData>
    <row r="1" spans="1:28" x14ac:dyDescent="0.2">
      <c r="A1" s="116" t="s">
        <v>91</v>
      </c>
      <c r="B1" s="114" t="s">
        <v>3</v>
      </c>
      <c r="C1" s="114"/>
      <c r="D1" s="114"/>
      <c r="E1" s="114"/>
      <c r="F1" s="114"/>
      <c r="G1" s="114"/>
      <c r="H1" s="114"/>
      <c r="I1" s="114"/>
      <c r="J1" s="114"/>
      <c r="K1" s="114" t="s">
        <v>4</v>
      </c>
      <c r="L1" s="114"/>
      <c r="M1" s="114"/>
      <c r="N1" s="114"/>
      <c r="O1" s="114"/>
      <c r="P1" s="114"/>
      <c r="Q1" s="114" t="s">
        <v>5</v>
      </c>
      <c r="R1" s="114"/>
      <c r="S1" s="114"/>
      <c r="T1" s="114"/>
      <c r="U1" s="114"/>
      <c r="V1" s="127"/>
      <c r="W1" s="131" t="s">
        <v>6</v>
      </c>
      <c r="X1" s="132"/>
      <c r="Y1" s="132"/>
      <c r="Z1" s="132"/>
      <c r="AA1" s="132"/>
      <c r="AB1" s="133"/>
    </row>
    <row r="2" spans="1:28" x14ac:dyDescent="0.2">
      <c r="A2" s="117"/>
      <c r="B2" s="114" t="s">
        <v>11</v>
      </c>
      <c r="C2" s="114"/>
      <c r="D2" s="114"/>
      <c r="E2" s="114" t="s">
        <v>12</v>
      </c>
      <c r="F2" s="114"/>
      <c r="G2" s="114"/>
      <c r="H2" s="118" t="s">
        <v>13</v>
      </c>
      <c r="I2" s="114"/>
      <c r="J2" s="114"/>
      <c r="K2" s="114" t="s">
        <v>14</v>
      </c>
      <c r="L2" s="114"/>
      <c r="M2" s="114"/>
      <c r="N2" s="114" t="s">
        <v>15</v>
      </c>
      <c r="O2" s="114"/>
      <c r="P2" s="114"/>
      <c r="Q2" s="114" t="s">
        <v>14</v>
      </c>
      <c r="R2" s="114"/>
      <c r="S2" s="114"/>
      <c r="T2" s="114" t="s">
        <v>16</v>
      </c>
      <c r="U2" s="114"/>
      <c r="V2" s="127"/>
      <c r="W2" s="134" t="s">
        <v>14</v>
      </c>
      <c r="X2" s="114"/>
      <c r="Y2" s="114"/>
      <c r="Z2" s="114" t="s">
        <v>16</v>
      </c>
      <c r="AA2" s="114"/>
      <c r="AB2" s="135"/>
    </row>
    <row r="3" spans="1:28" ht="13.5" thickBot="1" x14ac:dyDescent="0.25">
      <c r="A3" s="117"/>
      <c r="B3" s="115" t="s">
        <v>88</v>
      </c>
      <c r="C3" s="126" t="s">
        <v>89</v>
      </c>
      <c r="D3" s="146" t="s">
        <v>90</v>
      </c>
      <c r="E3" s="115" t="s">
        <v>88</v>
      </c>
      <c r="F3" s="126" t="s">
        <v>89</v>
      </c>
      <c r="G3" s="146" t="s">
        <v>90</v>
      </c>
      <c r="H3" s="119" t="s">
        <v>88</v>
      </c>
      <c r="I3" s="115" t="s">
        <v>89</v>
      </c>
      <c r="J3" s="146" t="s">
        <v>90</v>
      </c>
      <c r="K3" s="115" t="s">
        <v>88</v>
      </c>
      <c r="L3" s="115" t="s">
        <v>89</v>
      </c>
      <c r="M3" s="148" t="s">
        <v>90</v>
      </c>
      <c r="N3" s="115" t="s">
        <v>88</v>
      </c>
      <c r="O3" s="115" t="s">
        <v>89</v>
      </c>
      <c r="P3" s="146" t="s">
        <v>90</v>
      </c>
      <c r="Q3" s="115" t="s">
        <v>88</v>
      </c>
      <c r="R3" s="115" t="s">
        <v>89</v>
      </c>
      <c r="S3" s="146" t="s">
        <v>90</v>
      </c>
      <c r="T3" s="115" t="s">
        <v>88</v>
      </c>
      <c r="U3" s="115" t="s">
        <v>89</v>
      </c>
      <c r="V3" s="144" t="s">
        <v>90</v>
      </c>
      <c r="W3" s="136" t="s">
        <v>88</v>
      </c>
      <c r="X3" s="137" t="s">
        <v>89</v>
      </c>
      <c r="Y3" s="141" t="s">
        <v>90</v>
      </c>
      <c r="Z3" s="137" t="s">
        <v>88</v>
      </c>
      <c r="AA3" s="137" t="s">
        <v>89</v>
      </c>
      <c r="AB3" s="138" t="s">
        <v>90</v>
      </c>
    </row>
    <row r="4" spans="1:28" x14ac:dyDescent="0.2">
      <c r="A4" s="4">
        <v>545</v>
      </c>
      <c r="B4" s="120">
        <v>167.42999999999998</v>
      </c>
      <c r="C4" s="121">
        <v>163.88</v>
      </c>
      <c r="D4" s="147">
        <f>(2*(C4-B4)/(C4+B4))*100</f>
        <v>-2.1430080589176201</v>
      </c>
      <c r="E4" s="124">
        <v>35.606666666666662</v>
      </c>
      <c r="F4" s="121">
        <v>35.406666666666666</v>
      </c>
      <c r="G4" s="147">
        <f>(2*(F4-E4)/(F4+E4))*100</f>
        <v>-0.56327450244084432</v>
      </c>
      <c r="H4" s="9">
        <v>73.103333333333339</v>
      </c>
      <c r="I4" s="121">
        <v>78.096666666666664</v>
      </c>
      <c r="J4" s="149">
        <f>(2*(I4-H4)/(I4+H4))*100</f>
        <v>6.6049382716049276</v>
      </c>
      <c r="K4" s="9">
        <v>114.23666666666666</v>
      </c>
      <c r="L4" s="9">
        <v>114.55333333333333</v>
      </c>
      <c r="M4" s="149">
        <f>(2*(L4-K4)/(L4+K4))*100</f>
        <v>0.27681862552267394</v>
      </c>
      <c r="N4" s="13">
        <v>13.226666666666667</v>
      </c>
      <c r="O4" s="11">
        <v>13.133333333333335</v>
      </c>
      <c r="P4" s="147">
        <f t="shared" ref="P4:P30" si="0">(2*(O4-N4)/(O4+N4))*100</f>
        <v>-0.70814365199796614</v>
      </c>
      <c r="Q4" s="9">
        <v>110.82666666666667</v>
      </c>
      <c r="R4" s="9">
        <v>109.88666666666666</v>
      </c>
      <c r="S4" s="147">
        <f t="shared" ref="S4:S30" si="1">(2*(R4-Q4)/(R4+Q4))*100</f>
        <v>-0.85178361071677777</v>
      </c>
      <c r="T4" s="9">
        <v>8.4433333333333334</v>
      </c>
      <c r="U4" s="11">
        <v>8.32</v>
      </c>
      <c r="V4" s="145">
        <f>(2*(U4-T4)/(U4+T4))*100</f>
        <v>-1.4714655000994201</v>
      </c>
      <c r="W4" s="128">
        <v>136.83666666666667</v>
      </c>
      <c r="X4" s="121">
        <v>137.78333333333333</v>
      </c>
      <c r="Y4" s="142">
        <f t="shared" ref="Y4:Y30" si="2">(2*(X4-W4)/(X4+W4))*100</f>
        <v>0.68943752579321116</v>
      </c>
      <c r="Z4" s="121">
        <v>8.6666666666666661</v>
      </c>
      <c r="AA4" s="121">
        <v>8.5133333333333336</v>
      </c>
      <c r="AB4" s="139">
        <f t="shared" ref="AB4:AB30" si="3">(2*(AA4-Z4)/(AA4+Z4))*100</f>
        <v>-1.7850213426464776</v>
      </c>
    </row>
    <row r="5" spans="1:28" x14ac:dyDescent="0.2">
      <c r="A5" s="4">
        <v>160</v>
      </c>
      <c r="B5" s="120">
        <v>168.83333333333334</v>
      </c>
      <c r="C5" s="121">
        <v>164.75666666666666</v>
      </c>
      <c r="D5" s="147">
        <f t="shared" ref="D5:D30" si="4">(2*(C5-B5)/(C5+B5))*100</f>
        <v>-2.4441180291175884</v>
      </c>
      <c r="E5" s="124">
        <v>37.756666666666668</v>
      </c>
      <c r="F5" s="121">
        <v>37.403333333333329</v>
      </c>
      <c r="G5" s="147">
        <f t="shared" ref="G5:G30" si="5">(2*(F5-E5)/(F5+E5))*100</f>
        <v>-0.94021642717759135</v>
      </c>
      <c r="H5" s="9">
        <v>80.50333333333333</v>
      </c>
      <c r="I5" s="121">
        <v>81.5</v>
      </c>
      <c r="J5" s="147">
        <f t="shared" ref="J5:J30" si="6">(2*(I5-H5)/(I5+H5))*100</f>
        <v>1.2304273574617843</v>
      </c>
      <c r="K5" s="9">
        <v>120.41000000000001</v>
      </c>
      <c r="L5" s="9">
        <v>118.39</v>
      </c>
      <c r="M5" s="147">
        <f t="shared" ref="M5:M30" si="7">(2*(L5-K5)/(L5+K5))*100</f>
        <v>-1.6917922948073789</v>
      </c>
      <c r="N5" s="13">
        <v>15.213333333333333</v>
      </c>
      <c r="O5" s="11">
        <v>15.36</v>
      </c>
      <c r="P5" s="147">
        <f t="shared" si="0"/>
        <v>0.95944177932838981</v>
      </c>
      <c r="Q5" s="9">
        <v>113.08333333333333</v>
      </c>
      <c r="R5" s="9">
        <v>113.16666666666667</v>
      </c>
      <c r="S5" s="147">
        <f t="shared" si="1"/>
        <v>7.366482504604889E-2</v>
      </c>
      <c r="T5" s="9">
        <v>9.69</v>
      </c>
      <c r="U5" s="11">
        <v>9.68</v>
      </c>
      <c r="V5" s="145">
        <f t="shared" ref="V4:V30" si="8">(2*(U5-T5)/(U5+T5))*100</f>
        <v>-0.10325245224573866</v>
      </c>
      <c r="W5" s="128">
        <v>143.60333333333335</v>
      </c>
      <c r="X5" s="121">
        <v>142.57333333333335</v>
      </c>
      <c r="Y5" s="142">
        <f t="shared" si="2"/>
        <v>-0.71983506691670707</v>
      </c>
      <c r="Z5" s="121">
        <v>10.076666666666666</v>
      </c>
      <c r="AA5" s="121">
        <v>10.046666666666667</v>
      </c>
      <c r="AB5" s="139">
        <f t="shared" si="3"/>
        <v>-0.29816133841311271</v>
      </c>
    </row>
    <row r="6" spans="1:28" x14ac:dyDescent="0.2">
      <c r="A6" s="4">
        <v>1023</v>
      </c>
      <c r="B6" s="120">
        <v>171.89666666666665</v>
      </c>
      <c r="C6" s="121">
        <v>168.2</v>
      </c>
      <c r="D6" s="147">
        <f t="shared" si="4"/>
        <v>-2.173891736663101</v>
      </c>
      <c r="E6" s="124">
        <v>37.673333333333339</v>
      </c>
      <c r="F6" s="121">
        <v>37.346666666666664</v>
      </c>
      <c r="G6" s="147">
        <f t="shared" si="5"/>
        <v>-0.87087887674400177</v>
      </c>
      <c r="H6" s="9">
        <v>79.116666666666674</v>
      </c>
      <c r="I6" s="121">
        <v>79.15333333333335</v>
      </c>
      <c r="J6" s="147">
        <f t="shared" si="6"/>
        <v>4.6334323202977118E-2</v>
      </c>
      <c r="K6" s="9">
        <v>125.44333333333333</v>
      </c>
      <c r="L6" s="9">
        <v>124.90000000000002</v>
      </c>
      <c r="M6" s="147">
        <f t="shared" si="7"/>
        <v>-0.43407054312076065</v>
      </c>
      <c r="N6" s="13">
        <v>15.15</v>
      </c>
      <c r="O6" s="11">
        <v>14.883333333333333</v>
      </c>
      <c r="P6" s="147">
        <f t="shared" si="0"/>
        <v>-1.775804661487242</v>
      </c>
      <c r="Q6" s="9">
        <v>115.65666666666668</v>
      </c>
      <c r="R6" s="9">
        <v>115.68</v>
      </c>
      <c r="S6" s="147">
        <f t="shared" si="1"/>
        <v>2.0172619991060348E-2</v>
      </c>
      <c r="T6" s="9">
        <v>8.6433333333333326</v>
      </c>
      <c r="U6" s="11">
        <v>8.793333333333333</v>
      </c>
      <c r="V6" s="145">
        <f t="shared" si="8"/>
        <v>1.7205123303383714</v>
      </c>
      <c r="W6" s="128">
        <v>143.80333333333334</v>
      </c>
      <c r="X6" s="121">
        <v>143.96333333333334</v>
      </c>
      <c r="Y6" s="142">
        <f t="shared" si="2"/>
        <v>0.111201204679715</v>
      </c>
      <c r="Z6" s="121">
        <v>10.36</v>
      </c>
      <c r="AA6" s="121">
        <v>10.443333333333333</v>
      </c>
      <c r="AB6" s="139">
        <f t="shared" si="3"/>
        <v>0.80115366127223764</v>
      </c>
    </row>
    <row r="7" spans="1:28" x14ac:dyDescent="0.2">
      <c r="A7" s="4">
        <v>989</v>
      </c>
      <c r="B7" s="120">
        <v>153.16</v>
      </c>
      <c r="C7" s="121">
        <v>149.60666666666668</v>
      </c>
      <c r="D7" s="147">
        <f t="shared" si="4"/>
        <v>-2.3472421006275326</v>
      </c>
      <c r="E7" s="124">
        <v>36.053333333333335</v>
      </c>
      <c r="F7" s="121">
        <v>35.246666666666663</v>
      </c>
      <c r="G7" s="147">
        <f t="shared" si="5"/>
        <v>-2.262739597942979</v>
      </c>
      <c r="H7" s="9">
        <v>76.566666666666663</v>
      </c>
      <c r="I7" s="121">
        <v>80.283333333333331</v>
      </c>
      <c r="J7" s="147">
        <f t="shared" si="6"/>
        <v>4.7391350547231985</v>
      </c>
      <c r="K7" s="9">
        <v>117.83333333333333</v>
      </c>
      <c r="L7" s="9">
        <v>119.7</v>
      </c>
      <c r="M7" s="147">
        <f t="shared" si="7"/>
        <v>1.5717092337917551</v>
      </c>
      <c r="N7" s="13">
        <v>14.38</v>
      </c>
      <c r="O7" s="11">
        <v>14.15</v>
      </c>
      <c r="P7" s="147">
        <f t="shared" si="0"/>
        <v>-1.6123378899404166</v>
      </c>
      <c r="Q7" s="9">
        <v>111.63333333333333</v>
      </c>
      <c r="R7" s="9">
        <v>112.01666666666667</v>
      </c>
      <c r="S7" s="147">
        <f t="shared" si="1"/>
        <v>0.34279752589612345</v>
      </c>
      <c r="T7" s="9">
        <v>8.1199999999999992</v>
      </c>
      <c r="U7" s="11">
        <v>8.0733333333333324</v>
      </c>
      <c r="V7" s="145">
        <f t="shared" si="8"/>
        <v>-0.57636887608069398</v>
      </c>
      <c r="W7" s="128">
        <v>140.42666666666668</v>
      </c>
      <c r="X7" s="121">
        <v>140.26333333333332</v>
      </c>
      <c r="Y7" s="142">
        <f t="shared" si="2"/>
        <v>-0.11637987340721459</v>
      </c>
      <c r="Z7" s="121">
        <v>7.9933333333333332</v>
      </c>
      <c r="AA7" s="121">
        <v>8.1033333333333335</v>
      </c>
      <c r="AB7" s="139">
        <f t="shared" si="3"/>
        <v>1.3667425968109377</v>
      </c>
    </row>
    <row r="8" spans="1:28" x14ac:dyDescent="0.2">
      <c r="A8" s="4">
        <v>1077</v>
      </c>
      <c r="B8" s="120">
        <v>162.79333333333332</v>
      </c>
      <c r="C8" s="121">
        <v>160.56333333333333</v>
      </c>
      <c r="D8" s="147">
        <f t="shared" si="4"/>
        <v>-1.3792819074912055</v>
      </c>
      <c r="E8" s="124">
        <v>36.31</v>
      </c>
      <c r="F8" s="121">
        <v>35.043333333333329</v>
      </c>
      <c r="G8" s="147">
        <f t="shared" si="5"/>
        <v>-3.5504064281042877</v>
      </c>
      <c r="H8" s="5">
        <v>73</v>
      </c>
      <c r="I8" s="121">
        <v>72.44</v>
      </c>
      <c r="J8" s="147">
        <f t="shared" si="6"/>
        <v>-0.77007700770077314</v>
      </c>
      <c r="K8" s="9">
        <v>118.99333333333334</v>
      </c>
      <c r="L8" s="9">
        <v>117.20666666666666</v>
      </c>
      <c r="M8" s="147">
        <f t="shared" si="7"/>
        <v>-1.5128422241038746</v>
      </c>
      <c r="N8" s="13">
        <v>13.94</v>
      </c>
      <c r="O8" s="11">
        <v>14.166666666666666</v>
      </c>
      <c r="P8" s="147">
        <f t="shared" si="0"/>
        <v>1.6129032258064508</v>
      </c>
      <c r="Q8" s="9">
        <v>110.49000000000001</v>
      </c>
      <c r="R8" s="9">
        <v>111.44</v>
      </c>
      <c r="S8" s="147">
        <f t="shared" si="1"/>
        <v>0.85612580543413563</v>
      </c>
      <c r="T8" s="9">
        <v>9.1266666666666669</v>
      </c>
      <c r="U8" s="11">
        <v>8.8766666666666669</v>
      </c>
      <c r="V8" s="145">
        <f t="shared" si="8"/>
        <v>-2.7772634697278282</v>
      </c>
      <c r="W8" s="128">
        <v>136.28</v>
      </c>
      <c r="X8" s="121">
        <v>135.79</v>
      </c>
      <c r="Y8" s="142">
        <f t="shared" si="2"/>
        <v>-0.36020141875253364</v>
      </c>
      <c r="Z8" s="121">
        <v>8.7899999999999991</v>
      </c>
      <c r="AA8" s="121">
        <v>8.7766666666666655</v>
      </c>
      <c r="AB8" s="139">
        <f t="shared" si="3"/>
        <v>-0.15180265654649311</v>
      </c>
    </row>
    <row r="9" spans="1:28" x14ac:dyDescent="0.2">
      <c r="A9" s="4">
        <v>1058</v>
      </c>
      <c r="B9" s="120">
        <v>180.15333333333334</v>
      </c>
      <c r="C9" s="121">
        <v>181.15666666666667</v>
      </c>
      <c r="D9" s="147">
        <f t="shared" si="4"/>
        <v>0.55538641794211629</v>
      </c>
      <c r="E9" s="124">
        <v>40.549999999999997</v>
      </c>
      <c r="F9" s="121">
        <v>41.19</v>
      </c>
      <c r="G9" s="147">
        <f t="shared" si="5"/>
        <v>1.5659407878639602</v>
      </c>
      <c r="H9" s="9">
        <v>83.303333333333327</v>
      </c>
      <c r="I9" s="121">
        <v>83.783333333333331</v>
      </c>
      <c r="J9" s="147">
        <f t="shared" si="6"/>
        <v>0.5745521286358426</v>
      </c>
      <c r="K9" s="9">
        <v>125.34999999999998</v>
      </c>
      <c r="L9" s="9">
        <v>125.98666666666666</v>
      </c>
      <c r="M9" s="147">
        <f t="shared" si="7"/>
        <v>0.50662458057586868</v>
      </c>
      <c r="N9" s="13">
        <v>15.193333333333333</v>
      </c>
      <c r="O9" s="11">
        <v>14.483333333333334</v>
      </c>
      <c r="P9" s="147">
        <f t="shared" si="0"/>
        <v>-4.7849039649556264</v>
      </c>
      <c r="Q9" s="9">
        <v>116.96333333333332</v>
      </c>
      <c r="R9" s="9">
        <v>117.34999999999998</v>
      </c>
      <c r="S9" s="147">
        <f t="shared" si="1"/>
        <v>0.33004239337638158</v>
      </c>
      <c r="T9" s="9">
        <v>10.713333333333333</v>
      </c>
      <c r="U9" s="11">
        <v>9.4033333333333342</v>
      </c>
      <c r="V9" s="145">
        <f t="shared" si="8"/>
        <v>-13.024026512013243</v>
      </c>
      <c r="W9" s="128">
        <v>141.94999999999999</v>
      </c>
      <c r="X9" s="121">
        <v>144.15333333333334</v>
      </c>
      <c r="Y9" s="142">
        <f t="shared" si="2"/>
        <v>1.5402360452517254</v>
      </c>
      <c r="Z9" s="121">
        <v>10.343333333333332</v>
      </c>
      <c r="AA9" s="121">
        <v>9.3333333333333339</v>
      </c>
      <c r="AB9" s="139">
        <f t="shared" si="3"/>
        <v>-10.265966457733336</v>
      </c>
    </row>
    <row r="10" spans="1:28" x14ac:dyDescent="0.2">
      <c r="A10" s="4">
        <v>1087</v>
      </c>
      <c r="B10" s="120">
        <v>171.82666666666668</v>
      </c>
      <c r="C10" s="121">
        <v>167.74333333333334</v>
      </c>
      <c r="D10" s="147">
        <f t="shared" si="4"/>
        <v>-2.4050024050024104</v>
      </c>
      <c r="E10" s="124">
        <v>40.1</v>
      </c>
      <c r="F10" s="121">
        <v>39.493333333333332</v>
      </c>
      <c r="G10" s="147">
        <f t="shared" si="5"/>
        <v>-1.5244157802161047</v>
      </c>
      <c r="H10" s="9">
        <v>83.663333333333341</v>
      </c>
      <c r="I10" s="121">
        <v>85.54</v>
      </c>
      <c r="J10" s="147">
        <f t="shared" si="6"/>
        <v>2.2182384113788123</v>
      </c>
      <c r="K10" s="9">
        <v>122.24000000000001</v>
      </c>
      <c r="L10" s="9">
        <v>120.83333333333333</v>
      </c>
      <c r="M10" s="147">
        <f t="shared" si="7"/>
        <v>-1.1574010586654349</v>
      </c>
      <c r="N10" s="13">
        <v>15.873333333333333</v>
      </c>
      <c r="O10" s="11">
        <v>15.913333333333334</v>
      </c>
      <c r="P10" s="147">
        <f t="shared" si="0"/>
        <v>0.25167785234899909</v>
      </c>
      <c r="Q10" s="9">
        <v>111.50333333333333</v>
      </c>
      <c r="R10" s="9">
        <v>111.38666666666666</v>
      </c>
      <c r="S10" s="147">
        <f t="shared" si="1"/>
        <v>-0.10468542031196937</v>
      </c>
      <c r="T10" s="9">
        <v>9.6633333333333322</v>
      </c>
      <c r="U10" s="11">
        <v>9.4700000000000006</v>
      </c>
      <c r="V10" s="145">
        <f t="shared" si="8"/>
        <v>-2.0209059233449298</v>
      </c>
      <c r="W10" s="128">
        <v>143.18</v>
      </c>
      <c r="X10" s="121">
        <v>142.85333333333335</v>
      </c>
      <c r="Y10" s="142">
        <f t="shared" si="2"/>
        <v>-0.22841160703879765</v>
      </c>
      <c r="Z10" s="121">
        <v>10.62</v>
      </c>
      <c r="AA10" s="121">
        <v>10.203333333333333</v>
      </c>
      <c r="AB10" s="139">
        <f t="shared" si="3"/>
        <v>-4.0019209220425758</v>
      </c>
    </row>
    <row r="11" spans="1:28" x14ac:dyDescent="0.2">
      <c r="A11" s="4">
        <v>1048</v>
      </c>
      <c r="B11" s="120">
        <v>163.49333333333334</v>
      </c>
      <c r="C11" s="121">
        <v>163.00666666666666</v>
      </c>
      <c r="D11" s="147">
        <f t="shared" si="4"/>
        <v>-0.29811128126595943</v>
      </c>
      <c r="E11" s="120">
        <v>35.479999999999997</v>
      </c>
      <c r="F11" s="121">
        <v>35.456666666666671</v>
      </c>
      <c r="G11" s="147">
        <f t="shared" si="5"/>
        <v>-6.578638221886092E-2</v>
      </c>
      <c r="H11" s="9">
        <v>77.583333333333329</v>
      </c>
      <c r="I11" s="121">
        <v>76.946666666666658</v>
      </c>
      <c r="J11" s="147">
        <f t="shared" si="6"/>
        <v>-0.82400396902435824</v>
      </c>
      <c r="K11" s="9">
        <v>113.91333333333334</v>
      </c>
      <c r="L11" s="9">
        <v>112.23333333333333</v>
      </c>
      <c r="M11" s="147">
        <f t="shared" si="7"/>
        <v>-1.4857614527445375</v>
      </c>
      <c r="N11" s="13">
        <v>13.313333333333334</v>
      </c>
      <c r="O11" s="11">
        <v>13.21</v>
      </c>
      <c r="P11" s="147">
        <f t="shared" si="0"/>
        <v>-0.77918813623224958</v>
      </c>
      <c r="Q11" s="9">
        <v>114.48</v>
      </c>
      <c r="R11" s="9">
        <v>114.06333333333333</v>
      </c>
      <c r="S11" s="147">
        <f t="shared" si="1"/>
        <v>-0.36462815221037997</v>
      </c>
      <c r="T11" s="9">
        <v>8.0633333333333344</v>
      </c>
      <c r="U11" s="11">
        <v>8.2333333333333325</v>
      </c>
      <c r="V11" s="145">
        <f t="shared" si="8"/>
        <v>2.0863162200858842</v>
      </c>
      <c r="W11" s="128">
        <v>136.99333333333334</v>
      </c>
      <c r="X11" s="121">
        <v>137.03666666666666</v>
      </c>
      <c r="Y11" s="142">
        <f t="shared" si="2"/>
        <v>3.1626707538096079E-2</v>
      </c>
      <c r="Z11" s="121">
        <v>8.1866666666666656</v>
      </c>
      <c r="AA11" s="121">
        <v>8.5233333333333317</v>
      </c>
      <c r="AB11" s="139">
        <f t="shared" si="3"/>
        <v>4.0295232395770926</v>
      </c>
    </row>
    <row r="12" spans="1:28" x14ac:dyDescent="0.2">
      <c r="A12" s="4">
        <v>1126</v>
      </c>
      <c r="B12" s="120">
        <v>169.42333333333332</v>
      </c>
      <c r="C12" s="121">
        <v>170.61</v>
      </c>
      <c r="D12" s="147">
        <f t="shared" si="4"/>
        <v>0.69797078717774486</v>
      </c>
      <c r="E12" s="124">
        <v>37.72</v>
      </c>
      <c r="F12" s="121">
        <v>38.22</v>
      </c>
      <c r="G12" s="147">
        <f t="shared" si="5"/>
        <v>1.3168290755859891</v>
      </c>
      <c r="H12" s="9">
        <v>82.31</v>
      </c>
      <c r="I12" s="121">
        <v>74.576666666666668</v>
      </c>
      <c r="J12" s="147">
        <f t="shared" si="6"/>
        <v>-9.8584965792716623</v>
      </c>
      <c r="K12" s="9">
        <v>123.36666666666667</v>
      </c>
      <c r="L12" s="9">
        <v>123.20333333333333</v>
      </c>
      <c r="M12" s="147">
        <f t="shared" si="7"/>
        <v>-0.1324843519757806</v>
      </c>
      <c r="N12" s="13">
        <v>14.160000000000002</v>
      </c>
      <c r="O12" s="11">
        <v>14.083333333333334</v>
      </c>
      <c r="P12" s="147">
        <f t="shared" si="0"/>
        <v>-0.54290097958221162</v>
      </c>
      <c r="Q12" s="9">
        <v>111.31333333333333</v>
      </c>
      <c r="R12" s="9">
        <v>112.03333333333335</v>
      </c>
      <c r="S12" s="147">
        <f t="shared" si="1"/>
        <v>0.64473762760433373</v>
      </c>
      <c r="T12" s="9">
        <v>8.4800000000000022</v>
      </c>
      <c r="U12" s="11">
        <v>8.4766666666666683</v>
      </c>
      <c r="V12" s="145">
        <f t="shared" si="8"/>
        <v>-3.9315903282884063E-2</v>
      </c>
      <c r="W12" s="128">
        <v>138.90666666666667</v>
      </c>
      <c r="X12" s="121">
        <v>139.27666666666667</v>
      </c>
      <c r="Y12" s="142">
        <f t="shared" si="2"/>
        <v>0.2660116230303789</v>
      </c>
      <c r="Z12" s="121">
        <v>8.5333333333333332</v>
      </c>
      <c r="AA12" s="121">
        <v>8.8233333333333324</v>
      </c>
      <c r="AB12" s="139">
        <f t="shared" si="3"/>
        <v>3.3416554637987228</v>
      </c>
    </row>
    <row r="13" spans="1:28" x14ac:dyDescent="0.2">
      <c r="A13" s="4">
        <v>1117</v>
      </c>
      <c r="B13" s="120">
        <v>171.15666666666667</v>
      </c>
      <c r="C13" s="121">
        <v>173.28</v>
      </c>
      <c r="D13" s="147">
        <f t="shared" si="4"/>
        <v>1.2329310661853663</v>
      </c>
      <c r="E13" s="124">
        <v>38.78</v>
      </c>
      <c r="F13" s="121">
        <v>38.4</v>
      </c>
      <c r="G13" s="147">
        <f t="shared" si="5"/>
        <v>-0.98471106504276384</v>
      </c>
      <c r="H13" s="9">
        <v>86.21</v>
      </c>
      <c r="I13" s="121">
        <v>85.136666666666656</v>
      </c>
      <c r="J13" s="147">
        <f t="shared" si="6"/>
        <v>-1.2528207921562577</v>
      </c>
      <c r="K13" s="9">
        <v>123.50333333333333</v>
      </c>
      <c r="L13" s="9">
        <v>124.25333333333333</v>
      </c>
      <c r="M13" s="147">
        <f t="shared" si="7"/>
        <v>0.60543274987554996</v>
      </c>
      <c r="N13" s="13">
        <v>14.886666666666668</v>
      </c>
      <c r="O13" s="11">
        <v>15.51</v>
      </c>
      <c r="P13" s="147">
        <f t="shared" si="0"/>
        <v>4.1013268998793588</v>
      </c>
      <c r="Q13" s="9">
        <v>112.69333333333333</v>
      </c>
      <c r="R13" s="9">
        <v>112.18666666666667</v>
      </c>
      <c r="S13" s="147">
        <f t="shared" si="1"/>
        <v>-0.45061069607493831</v>
      </c>
      <c r="T13" s="9">
        <v>9.2266666666666683</v>
      </c>
      <c r="U13" s="11">
        <v>9.2200000000000006</v>
      </c>
      <c r="V13" s="145">
        <f t="shared" si="8"/>
        <v>-7.2280448138789755E-2</v>
      </c>
      <c r="W13" s="128">
        <v>138.59666666666666</v>
      </c>
      <c r="X13" s="121">
        <v>139.38666666666666</v>
      </c>
      <c r="Y13" s="142">
        <f t="shared" si="2"/>
        <v>0.56837939924455327</v>
      </c>
      <c r="Z13" s="121">
        <v>9.6466666666666665</v>
      </c>
      <c r="AA13" s="121">
        <v>9.5033333333333321</v>
      </c>
      <c r="AB13" s="139">
        <f t="shared" si="3"/>
        <v>-1.4969538729329968</v>
      </c>
    </row>
    <row r="14" spans="1:28" x14ac:dyDescent="0.2">
      <c r="A14" s="4">
        <v>1142</v>
      </c>
      <c r="B14" s="120">
        <v>179.82666666666668</v>
      </c>
      <c r="C14" s="121">
        <v>176.40666666666667</v>
      </c>
      <c r="D14" s="147">
        <f t="shared" si="4"/>
        <v>-1.9200898287639279</v>
      </c>
      <c r="E14" s="124">
        <v>40.309999999999995</v>
      </c>
      <c r="F14" s="121">
        <v>40.353333333333332</v>
      </c>
      <c r="G14" s="147">
        <f t="shared" si="5"/>
        <v>0.1074424562998551</v>
      </c>
      <c r="H14" s="9">
        <v>85.056666666666672</v>
      </c>
      <c r="I14" s="121">
        <v>88.34666666666665</v>
      </c>
      <c r="J14" s="147">
        <f t="shared" si="6"/>
        <v>3.7946214028949599</v>
      </c>
      <c r="K14" s="9">
        <v>122.88</v>
      </c>
      <c r="L14" s="9">
        <v>127.97333333333334</v>
      </c>
      <c r="M14" s="147">
        <f t="shared" si="7"/>
        <v>4.060805782927619</v>
      </c>
      <c r="N14" s="13">
        <v>15.74</v>
      </c>
      <c r="O14" s="11">
        <v>15.933333333333332</v>
      </c>
      <c r="P14" s="147">
        <f t="shared" si="0"/>
        <v>1.2207956219743101</v>
      </c>
      <c r="Q14" s="9">
        <v>118.00333333333333</v>
      </c>
      <c r="R14" s="9">
        <v>116.30333333333334</v>
      </c>
      <c r="S14" s="147">
        <f t="shared" si="1"/>
        <v>-1.4510897399419467</v>
      </c>
      <c r="T14" s="9">
        <v>10.15</v>
      </c>
      <c r="U14" s="11">
        <v>9.8666666666666671</v>
      </c>
      <c r="V14" s="145">
        <f t="shared" si="8"/>
        <v>-2.8309741881765182</v>
      </c>
      <c r="W14" s="128">
        <v>146.15333333333334</v>
      </c>
      <c r="X14" s="121">
        <v>144.62666666666667</v>
      </c>
      <c r="Y14" s="142">
        <f t="shared" si="2"/>
        <v>-1.0500492927069751</v>
      </c>
      <c r="Z14" s="121">
        <v>11.003333333333332</v>
      </c>
      <c r="AA14" s="121">
        <v>11.123333333333333</v>
      </c>
      <c r="AB14" s="139">
        <f t="shared" si="3"/>
        <v>1.0846640554383942</v>
      </c>
    </row>
    <row r="15" spans="1:28" x14ac:dyDescent="0.2">
      <c r="A15" s="4">
        <v>1119</v>
      </c>
      <c r="B15" s="120">
        <v>177.39333333333332</v>
      </c>
      <c r="C15" s="121">
        <v>180.61</v>
      </c>
      <c r="D15" s="147">
        <f t="shared" si="4"/>
        <v>1.7970037522928262</v>
      </c>
      <c r="E15" s="124">
        <v>38.113333333333337</v>
      </c>
      <c r="F15" s="121">
        <v>39.06</v>
      </c>
      <c r="G15" s="147">
        <f t="shared" si="5"/>
        <v>2.4533517622667551</v>
      </c>
      <c r="H15" s="9">
        <v>76.910000000000011</v>
      </c>
      <c r="I15" s="121">
        <v>78.506666666666661</v>
      </c>
      <c r="J15" s="147">
        <f t="shared" si="6"/>
        <v>2.0546916890080209</v>
      </c>
      <c r="K15" s="9">
        <v>124.64333333333333</v>
      </c>
      <c r="L15" s="9">
        <v>124.42333333333333</v>
      </c>
      <c r="M15" s="147">
        <f t="shared" si="7"/>
        <v>-0.17665952890792203</v>
      </c>
      <c r="N15" s="13">
        <v>13.936666666666667</v>
      </c>
      <c r="O15" s="11">
        <v>14.586666666666666</v>
      </c>
      <c r="P15" s="147">
        <f t="shared" si="0"/>
        <v>4.5576720813369072</v>
      </c>
      <c r="Q15" s="9">
        <v>116.47333333333331</v>
      </c>
      <c r="R15" s="9">
        <v>115.36666666666667</v>
      </c>
      <c r="S15" s="147">
        <f t="shared" si="1"/>
        <v>-0.95468138946397596</v>
      </c>
      <c r="T15" s="9">
        <v>9.0033333333333321</v>
      </c>
      <c r="U15" s="11">
        <v>8.9233333333333338</v>
      </c>
      <c r="V15" s="145">
        <f t="shared" si="8"/>
        <v>-0.89252510226848236</v>
      </c>
      <c r="W15" s="128">
        <v>142.97333333333333</v>
      </c>
      <c r="X15" s="121">
        <v>143.77000000000001</v>
      </c>
      <c r="Y15" s="142">
        <f t="shared" si="2"/>
        <v>0.55566534531463518</v>
      </c>
      <c r="Z15" s="121">
        <v>8.9700000000000006</v>
      </c>
      <c r="AA15" s="121">
        <v>9.43</v>
      </c>
      <c r="AB15" s="139">
        <f t="shared" si="3"/>
        <v>4.9999999999999902</v>
      </c>
    </row>
    <row r="16" spans="1:28" x14ac:dyDescent="0.2">
      <c r="A16" s="4">
        <v>1129</v>
      </c>
      <c r="B16" s="120">
        <v>162.59333333333333</v>
      </c>
      <c r="C16" s="121">
        <v>160.49666666666667</v>
      </c>
      <c r="D16" s="147">
        <f t="shared" si="4"/>
        <v>-1.2978839745375368</v>
      </c>
      <c r="E16" s="124">
        <v>35.166666666666664</v>
      </c>
      <c r="F16" s="121">
        <v>35.066666666666663</v>
      </c>
      <c r="G16" s="147">
        <f t="shared" si="5"/>
        <v>-0.28476506881822911</v>
      </c>
      <c r="H16" s="9">
        <v>73.583333333333329</v>
      </c>
      <c r="I16" s="121">
        <v>75.933333333333337</v>
      </c>
      <c r="J16" s="147">
        <f t="shared" si="6"/>
        <v>3.1434622673057753</v>
      </c>
      <c r="K16" s="9">
        <v>109.42333333333335</v>
      </c>
      <c r="L16" s="9">
        <v>108.73666666666666</v>
      </c>
      <c r="M16" s="147">
        <f t="shared" si="7"/>
        <v>-0.62950739518397647</v>
      </c>
      <c r="N16" s="13">
        <v>12.416666666666666</v>
      </c>
      <c r="O16" s="11">
        <v>12.33</v>
      </c>
      <c r="P16" s="147">
        <f t="shared" si="0"/>
        <v>-0.70043103448275323</v>
      </c>
      <c r="Q16" s="9">
        <v>106.15333333333335</v>
      </c>
      <c r="R16" s="9">
        <v>106.63666666666666</v>
      </c>
      <c r="S16" s="147">
        <f t="shared" si="1"/>
        <v>0.45428199946736769</v>
      </c>
      <c r="T16" s="9">
        <v>7.7133333333333338</v>
      </c>
      <c r="U16" s="11">
        <v>7.7866666666666662</v>
      </c>
      <c r="V16" s="145">
        <f t="shared" si="8"/>
        <v>0.94623655913977245</v>
      </c>
      <c r="W16" s="128">
        <v>133.11000000000001</v>
      </c>
      <c r="X16" s="121">
        <v>131.62</v>
      </c>
      <c r="Y16" s="142">
        <f t="shared" si="2"/>
        <v>-1.125675216258081</v>
      </c>
      <c r="Z16" s="121">
        <v>7.7</v>
      </c>
      <c r="AA16" s="121">
        <v>7.8233333333333333</v>
      </c>
      <c r="AB16" s="139">
        <f t="shared" si="3"/>
        <v>1.5890057977238532</v>
      </c>
    </row>
    <row r="17" spans="1:28" x14ac:dyDescent="0.2">
      <c r="A17" s="4">
        <v>1148</v>
      </c>
      <c r="B17" s="120">
        <v>169.49333333333334</v>
      </c>
      <c r="C17" s="121">
        <v>164.11</v>
      </c>
      <c r="D17" s="147">
        <f t="shared" si="4"/>
        <v>-3.2273858174878303</v>
      </c>
      <c r="E17" s="124">
        <v>37.936666666666667</v>
      </c>
      <c r="F17" s="121">
        <v>37.766666666666673</v>
      </c>
      <c r="G17" s="147">
        <f t="shared" si="5"/>
        <v>-0.44912157104485373</v>
      </c>
      <c r="H17" s="9">
        <v>85.676666666666662</v>
      </c>
      <c r="I17" s="121">
        <v>85.133333333333326</v>
      </c>
      <c r="J17" s="147">
        <f t="shared" si="6"/>
        <v>-0.63618445446207661</v>
      </c>
      <c r="K17" s="9">
        <v>118.62</v>
      </c>
      <c r="L17" s="9">
        <v>120.54666666666667</v>
      </c>
      <c r="M17" s="147">
        <f t="shared" si="7"/>
        <v>1.6111498257839683</v>
      </c>
      <c r="N17" s="13">
        <v>14.14</v>
      </c>
      <c r="O17" s="11">
        <v>14.79</v>
      </c>
      <c r="P17" s="147">
        <f t="shared" si="0"/>
        <v>4.4936052540615181</v>
      </c>
      <c r="Q17" s="9">
        <v>112.66666666666667</v>
      </c>
      <c r="R17" s="9">
        <v>113.11333333333334</v>
      </c>
      <c r="S17" s="147">
        <f t="shared" si="1"/>
        <v>0.39566539699412923</v>
      </c>
      <c r="T17" s="9">
        <v>8.7233333333333345</v>
      </c>
      <c r="U17" s="11">
        <v>8.3133333333333344</v>
      </c>
      <c r="V17" s="145">
        <f t="shared" si="8"/>
        <v>-4.8131481119154778</v>
      </c>
      <c r="W17" s="128">
        <v>139.12666666666667</v>
      </c>
      <c r="X17" s="121">
        <v>139.1</v>
      </c>
      <c r="Y17" s="142">
        <f t="shared" si="2"/>
        <v>-1.9169022859062756E-2</v>
      </c>
      <c r="Z17" s="121">
        <v>8.11</v>
      </c>
      <c r="AA17" s="121">
        <v>9.1866666666666656</v>
      </c>
      <c r="AB17" s="139">
        <f t="shared" si="3"/>
        <v>12.449412218153782</v>
      </c>
    </row>
    <row r="18" spans="1:28" x14ac:dyDescent="0.2">
      <c r="A18" s="4">
        <v>1155</v>
      </c>
      <c r="B18" s="120">
        <v>163.99666666666667</v>
      </c>
      <c r="C18" s="121">
        <v>164.32666666666665</v>
      </c>
      <c r="D18" s="147">
        <f t="shared" si="4"/>
        <v>0.20102135090407877</v>
      </c>
      <c r="E18" s="124">
        <v>38.25333333333333</v>
      </c>
      <c r="F18" s="121">
        <v>38.373333333333335</v>
      </c>
      <c r="G18" s="147">
        <f t="shared" si="5"/>
        <v>0.313206890551604</v>
      </c>
      <c r="H18" s="9">
        <v>81.259999999999991</v>
      </c>
      <c r="I18" s="121">
        <v>84.163333333333341</v>
      </c>
      <c r="J18" s="147">
        <f t="shared" si="6"/>
        <v>3.51018598746652</v>
      </c>
      <c r="K18" s="9">
        <v>117.87333333333333</v>
      </c>
      <c r="L18" s="9">
        <v>117.70666666666666</v>
      </c>
      <c r="M18" s="147">
        <f t="shared" si="7"/>
        <v>-0.14149475054475882</v>
      </c>
      <c r="N18" s="13">
        <v>14.81</v>
      </c>
      <c r="O18" s="11">
        <v>14.913333333333332</v>
      </c>
      <c r="P18" s="147">
        <f t="shared" si="0"/>
        <v>0.69530111023885877</v>
      </c>
      <c r="Q18" s="9">
        <v>110.42666666666666</v>
      </c>
      <c r="R18" s="9">
        <v>111.01666666666667</v>
      </c>
      <c r="S18" s="147">
        <f t="shared" si="1"/>
        <v>0.53286770129303518</v>
      </c>
      <c r="T18" s="9">
        <v>9.0966666666666658</v>
      </c>
      <c r="U18" s="11">
        <v>8.9833333333333343</v>
      </c>
      <c r="V18" s="145">
        <f t="shared" si="8"/>
        <v>-1.2536873156341981</v>
      </c>
      <c r="W18" s="128">
        <v>137.85000000000002</v>
      </c>
      <c r="X18" s="121">
        <v>139.37</v>
      </c>
      <c r="Y18" s="142">
        <f t="shared" si="2"/>
        <v>1.0966019767693398</v>
      </c>
      <c r="Z18" s="121">
        <v>9.5033333333333321</v>
      </c>
      <c r="AA18" s="121">
        <v>9.0033333333333339</v>
      </c>
      <c r="AB18" s="139">
        <f t="shared" si="3"/>
        <v>-5.4034582132564646</v>
      </c>
    </row>
    <row r="19" spans="1:28" x14ac:dyDescent="0.2">
      <c r="A19" s="4">
        <v>1130</v>
      </c>
      <c r="B19" s="120">
        <v>160.07666666666668</v>
      </c>
      <c r="C19" s="121">
        <v>158.04666666666668</v>
      </c>
      <c r="D19" s="147">
        <f t="shared" si="4"/>
        <v>-1.276234584071168</v>
      </c>
      <c r="E19" s="124">
        <v>35.906666666666666</v>
      </c>
      <c r="F19" s="121">
        <v>35.716666666666669</v>
      </c>
      <c r="G19" s="147">
        <f t="shared" si="5"/>
        <v>-0.5305533578442716</v>
      </c>
      <c r="H19" s="9">
        <v>75.763333333333321</v>
      </c>
      <c r="I19" s="121">
        <v>75.27</v>
      </c>
      <c r="J19" s="147">
        <f t="shared" si="6"/>
        <v>-0.65327742220259366</v>
      </c>
      <c r="K19" s="9">
        <v>105.59999999999998</v>
      </c>
      <c r="L19" s="9">
        <v>105.55666666666667</v>
      </c>
      <c r="M19" s="147">
        <f t="shared" si="7"/>
        <v>-4.104377476436908E-2</v>
      </c>
      <c r="N19" s="13">
        <v>11.873333333333335</v>
      </c>
      <c r="O19" s="11">
        <v>11.76</v>
      </c>
      <c r="P19" s="147">
        <f t="shared" si="0"/>
        <v>-0.95909732016926708</v>
      </c>
      <c r="Q19" s="9">
        <v>109.44999999999999</v>
      </c>
      <c r="R19" s="9">
        <v>108.17</v>
      </c>
      <c r="S19" s="147">
        <f t="shared" si="1"/>
        <v>-1.1763624666850352</v>
      </c>
      <c r="T19" s="13">
        <v>7.1766666666666667</v>
      </c>
      <c r="U19" s="11">
        <v>7.5</v>
      </c>
      <c r="V19" s="145">
        <f t="shared" si="8"/>
        <v>4.406086759027934</v>
      </c>
      <c r="W19" s="128">
        <v>133.27666666666667</v>
      </c>
      <c r="X19" s="121">
        <v>133.08666666666667</v>
      </c>
      <c r="Y19" s="142">
        <f t="shared" si="2"/>
        <v>-0.14266227834161185</v>
      </c>
      <c r="Z19" s="121">
        <v>8.4233333333333338</v>
      </c>
      <c r="AA19" s="121">
        <v>8.1933333333333334</v>
      </c>
      <c r="AB19" s="139">
        <f t="shared" si="3"/>
        <v>-2.7683049147442378</v>
      </c>
    </row>
    <row r="20" spans="1:28" x14ac:dyDescent="0.2">
      <c r="A20" s="4">
        <v>1471</v>
      </c>
      <c r="B20" s="120">
        <v>183.25333333333333</v>
      </c>
      <c r="C20" s="121">
        <v>180.33666666666667</v>
      </c>
      <c r="D20" s="147">
        <f t="shared" si="4"/>
        <v>-1.604371223997721</v>
      </c>
      <c r="E20" s="124">
        <v>40.573333333333331</v>
      </c>
      <c r="F20" s="121">
        <v>39.863333333333337</v>
      </c>
      <c r="G20" s="147">
        <f t="shared" si="5"/>
        <v>-1.7653640545356439</v>
      </c>
      <c r="H20" s="13">
        <v>91.123333333333335</v>
      </c>
      <c r="I20" s="121">
        <v>90.63</v>
      </c>
      <c r="J20" s="147">
        <f t="shared" si="6"/>
        <v>-0.54286028683564469</v>
      </c>
      <c r="K20" s="9">
        <v>130.16666666666666</v>
      </c>
      <c r="L20" s="9">
        <v>129.38</v>
      </c>
      <c r="M20" s="147">
        <f t="shared" si="7"/>
        <v>-0.60618514332682261</v>
      </c>
      <c r="N20" s="13">
        <v>15.589999999999998</v>
      </c>
      <c r="O20" s="11">
        <v>15.839999999999998</v>
      </c>
      <c r="P20" s="147">
        <f t="shared" si="0"/>
        <v>1.5908367801463572</v>
      </c>
      <c r="Q20" s="9">
        <v>121.62666666666667</v>
      </c>
      <c r="R20" s="9">
        <v>120.94</v>
      </c>
      <c r="S20" s="147">
        <f t="shared" si="1"/>
        <v>-0.5661673766662092</v>
      </c>
      <c r="T20" s="13">
        <v>9.3133333333333344</v>
      </c>
      <c r="U20" s="11">
        <v>9.3133333333333344</v>
      </c>
      <c r="V20" s="145">
        <f t="shared" si="8"/>
        <v>0</v>
      </c>
      <c r="W20" s="128">
        <v>152.41666666666666</v>
      </c>
      <c r="X20" s="121">
        <v>152.25333333333333</v>
      </c>
      <c r="Y20" s="142">
        <f t="shared" si="2"/>
        <v>-0.10721983348102992</v>
      </c>
      <c r="Z20" s="121">
        <v>9.1333333333333346</v>
      </c>
      <c r="AA20" s="121">
        <v>9.4833333333333343</v>
      </c>
      <c r="AB20" s="139">
        <f t="shared" si="3"/>
        <v>3.760071620411813</v>
      </c>
    </row>
    <row r="21" spans="1:28" x14ac:dyDescent="0.2">
      <c r="A21" s="20">
        <v>1210</v>
      </c>
      <c r="B21" s="120">
        <v>167.80333333333334</v>
      </c>
      <c r="C21" s="121">
        <v>167.24666666666667</v>
      </c>
      <c r="D21" s="147">
        <f t="shared" si="4"/>
        <v>-0.33228871312739711</v>
      </c>
      <c r="E21" s="124">
        <v>36.129999999999995</v>
      </c>
      <c r="F21" s="121">
        <v>36.313333333333333</v>
      </c>
      <c r="G21" s="147">
        <f t="shared" si="5"/>
        <v>0.50614273225050521</v>
      </c>
      <c r="H21" s="13">
        <v>83.896666666666661</v>
      </c>
      <c r="I21" s="121">
        <v>86.293333333333337</v>
      </c>
      <c r="J21" s="147">
        <f t="shared" si="6"/>
        <v>2.8164600348630064</v>
      </c>
      <c r="K21" s="9">
        <v>121.99333333333334</v>
      </c>
      <c r="L21" s="9">
        <v>122.38333333333333</v>
      </c>
      <c r="M21" s="147">
        <f t="shared" si="7"/>
        <v>0.31917940883607521</v>
      </c>
      <c r="N21" s="9">
        <v>15.68</v>
      </c>
      <c r="O21" s="11">
        <v>16.006666666666664</v>
      </c>
      <c r="P21" s="147">
        <f t="shared" si="0"/>
        <v>2.0618556701030788</v>
      </c>
      <c r="Q21" s="9">
        <v>113.07</v>
      </c>
      <c r="R21" s="9">
        <v>114.05000000000001</v>
      </c>
      <c r="S21" s="147">
        <f t="shared" si="1"/>
        <v>0.86297992250794142</v>
      </c>
      <c r="T21" s="13">
        <v>9.206666666666667</v>
      </c>
      <c r="U21" s="11">
        <v>9.0733333333333324</v>
      </c>
      <c r="V21" s="145">
        <f t="shared" si="8"/>
        <v>-1.4587892049598974</v>
      </c>
      <c r="W21" s="128">
        <v>143.71</v>
      </c>
      <c r="X21" s="121">
        <v>144.93666666666667</v>
      </c>
      <c r="Y21" s="142">
        <f t="shared" si="2"/>
        <v>0.84994341409335028</v>
      </c>
      <c r="Z21" s="121">
        <v>9.77</v>
      </c>
      <c r="AA21" s="121">
        <v>9.4966666666666679</v>
      </c>
      <c r="AB21" s="139">
        <f t="shared" si="3"/>
        <v>-2.8373702422145155</v>
      </c>
    </row>
    <row r="22" spans="1:28" x14ac:dyDescent="0.2">
      <c r="A22" s="20">
        <v>547</v>
      </c>
      <c r="B22" s="120">
        <v>89.263333333333321</v>
      </c>
      <c r="C22" s="121">
        <v>88.776666666666657</v>
      </c>
      <c r="D22" s="147">
        <f t="shared" si="4"/>
        <v>-0.54669362690031975</v>
      </c>
      <c r="E22" s="124">
        <v>23.22</v>
      </c>
      <c r="F22" s="121">
        <v>23.179999999999996</v>
      </c>
      <c r="G22" s="147">
        <f t="shared" si="5"/>
        <v>-0.17241379310345994</v>
      </c>
      <c r="H22" s="13">
        <v>47.78</v>
      </c>
      <c r="I22" s="121">
        <v>49.523333333333333</v>
      </c>
      <c r="J22" s="147">
        <f t="shared" si="6"/>
        <v>3.5832962214381121</v>
      </c>
      <c r="K22" s="9">
        <v>60.626666666666665</v>
      </c>
      <c r="L22" s="9">
        <v>61.053333333333335</v>
      </c>
      <c r="M22" s="147">
        <f t="shared" si="7"/>
        <v>0.7012930089853211</v>
      </c>
      <c r="N22" s="13">
        <v>9.1833333333333318</v>
      </c>
      <c r="O22" s="11">
        <v>8.9700000000000006</v>
      </c>
      <c r="P22" s="147">
        <f t="shared" si="0"/>
        <v>-2.3503488799118379</v>
      </c>
      <c r="Q22" s="9">
        <v>61.800000000000004</v>
      </c>
      <c r="R22" s="9">
        <v>60.859999999999992</v>
      </c>
      <c r="S22" s="147">
        <f t="shared" si="1"/>
        <v>-1.5326919941301353</v>
      </c>
      <c r="T22" s="13">
        <v>5.8066666666666658</v>
      </c>
      <c r="U22" s="11">
        <v>5.8133333333333326</v>
      </c>
      <c r="V22" s="145">
        <f t="shared" si="8"/>
        <v>0.11474469305794875</v>
      </c>
      <c r="W22" s="128">
        <v>80.87</v>
      </c>
      <c r="X22" s="121">
        <v>79.59666666666665</v>
      </c>
      <c r="Y22" s="142">
        <f t="shared" si="2"/>
        <v>-1.5870378063980328</v>
      </c>
      <c r="Z22" s="121">
        <v>6.5366666666666662</v>
      </c>
      <c r="AA22" s="121">
        <v>6.3266666666666671</v>
      </c>
      <c r="AB22" s="139">
        <f t="shared" si="3"/>
        <v>-3.2650945840891281</v>
      </c>
    </row>
    <row r="23" spans="1:28" x14ac:dyDescent="0.2">
      <c r="A23" s="20">
        <v>911</v>
      </c>
      <c r="B23" s="120">
        <v>70.94</v>
      </c>
      <c r="C23" s="121">
        <v>71.046666666666667</v>
      </c>
      <c r="D23" s="147">
        <f t="shared" si="4"/>
        <v>0.15024884965724827</v>
      </c>
      <c r="E23" s="124">
        <v>20.623333333333331</v>
      </c>
      <c r="F23" s="121">
        <v>20.496666666666666</v>
      </c>
      <c r="G23" s="147">
        <f t="shared" si="5"/>
        <v>-0.61608300907911073</v>
      </c>
      <c r="H23" s="13">
        <v>36.986666666666665</v>
      </c>
      <c r="I23" s="121">
        <v>37.693333333333335</v>
      </c>
      <c r="J23" s="147">
        <f t="shared" si="6"/>
        <v>1.8925191930012599</v>
      </c>
      <c r="K23" s="9">
        <v>53.303333333333335</v>
      </c>
      <c r="L23" s="9">
        <v>52.883333333333333</v>
      </c>
      <c r="M23" s="147">
        <f t="shared" si="7"/>
        <v>-0.79105976896032459</v>
      </c>
      <c r="N23" s="13">
        <v>7.61</v>
      </c>
      <c r="O23" s="11">
        <v>7.7666666666666666</v>
      </c>
      <c r="P23" s="147">
        <f t="shared" si="0"/>
        <v>2.0377194884023364</v>
      </c>
      <c r="Q23" s="9">
        <v>52.823333333333331</v>
      </c>
      <c r="R23" s="9">
        <v>52.923333333333339</v>
      </c>
      <c r="S23" s="147">
        <f t="shared" si="1"/>
        <v>0.18913125709243828</v>
      </c>
      <c r="T23" s="13">
        <v>4.9066666666666672</v>
      </c>
      <c r="U23" s="11">
        <v>4.8466666666666667</v>
      </c>
      <c r="V23" s="145">
        <f t="shared" si="8"/>
        <v>-1.2303485987696614</v>
      </c>
      <c r="W23" s="128">
        <v>69.673333333333346</v>
      </c>
      <c r="X23" s="121">
        <v>70.036666666666676</v>
      </c>
      <c r="Y23" s="142">
        <f t="shared" si="2"/>
        <v>0.52012502087657231</v>
      </c>
      <c r="Z23" s="121">
        <v>5.4666666666666659</v>
      </c>
      <c r="AA23" s="121">
        <v>5.4266666666666667</v>
      </c>
      <c r="AB23" s="139">
        <f t="shared" si="3"/>
        <v>-0.73439412484698563</v>
      </c>
    </row>
    <row r="24" spans="1:28" x14ac:dyDescent="0.2">
      <c r="A24" s="20">
        <v>903</v>
      </c>
      <c r="B24" s="120">
        <v>123.06666666666666</v>
      </c>
      <c r="C24" s="121">
        <v>121.88333333333333</v>
      </c>
      <c r="D24" s="147">
        <f t="shared" si="4"/>
        <v>-0.96618357487923012</v>
      </c>
      <c r="E24" s="124">
        <v>32.43333333333333</v>
      </c>
      <c r="F24" s="121">
        <v>32.203333333333333</v>
      </c>
      <c r="G24" s="147">
        <f t="shared" si="5"/>
        <v>-0.71167036253931282</v>
      </c>
      <c r="H24" s="13">
        <v>59.860000000000007</v>
      </c>
      <c r="I24" s="121">
        <v>60.633333333333333</v>
      </c>
      <c r="J24" s="147">
        <f t="shared" si="6"/>
        <v>1.2836118180812099</v>
      </c>
      <c r="K24" s="9">
        <v>76.95</v>
      </c>
      <c r="L24" s="9">
        <v>76.596666666666664</v>
      </c>
      <c r="M24" s="147">
        <f t="shared" si="7"/>
        <v>-0.4602292462660717</v>
      </c>
      <c r="N24" s="13">
        <v>12.13</v>
      </c>
      <c r="O24" s="11">
        <v>12.466666666666667</v>
      </c>
      <c r="P24" s="147">
        <f t="shared" si="0"/>
        <v>2.7374983060035181</v>
      </c>
      <c r="Q24" s="9" t="e">
        <v>#DIV/0!</v>
      </c>
      <c r="R24" s="9" t="e">
        <v>#DIV/0!</v>
      </c>
      <c r="S24" s="147" t="e">
        <f t="shared" si="1"/>
        <v>#DIV/0!</v>
      </c>
      <c r="T24" s="13" t="e">
        <v>#DIV/0!</v>
      </c>
      <c r="U24" s="11" t="e">
        <v>#DIV/0!</v>
      </c>
      <c r="V24" s="145" t="e">
        <f t="shared" si="8"/>
        <v>#DIV/0!</v>
      </c>
      <c r="W24" s="128" t="e">
        <v>#DIV/0!</v>
      </c>
      <c r="X24" s="121" t="e">
        <v>#DIV/0!</v>
      </c>
      <c r="Y24" s="142" t="e">
        <f t="shared" si="2"/>
        <v>#DIV/0!</v>
      </c>
      <c r="Z24" s="121" t="e">
        <v>#DIV/0!</v>
      </c>
      <c r="AA24" s="121" t="e">
        <v>#DIV/0!</v>
      </c>
      <c r="AB24" s="139" t="e">
        <f t="shared" si="3"/>
        <v>#DIV/0!</v>
      </c>
    </row>
    <row r="25" spans="1:28" x14ac:dyDescent="0.2">
      <c r="A25" s="20">
        <v>916</v>
      </c>
      <c r="B25" s="120">
        <v>145.41999999999999</v>
      </c>
      <c r="C25" s="121">
        <v>144.71</v>
      </c>
      <c r="D25" s="147">
        <f t="shared" si="4"/>
        <v>-0.48943577017197781</v>
      </c>
      <c r="E25" s="124">
        <v>33.963333333333338</v>
      </c>
      <c r="F25" s="121">
        <v>33.54</v>
      </c>
      <c r="G25" s="147">
        <f t="shared" si="5"/>
        <v>-1.254259048935872</v>
      </c>
      <c r="H25" s="13">
        <v>69.606666666666669</v>
      </c>
      <c r="I25" s="121">
        <v>70.773333333333326</v>
      </c>
      <c r="J25" s="147">
        <f t="shared" si="6"/>
        <v>1.6621551028161523</v>
      </c>
      <c r="K25" s="9">
        <v>115.26333333333332</v>
      </c>
      <c r="L25" s="9">
        <v>112.51666666666667</v>
      </c>
      <c r="M25" s="147">
        <f t="shared" si="7"/>
        <v>-2.4116837884508349</v>
      </c>
      <c r="N25" s="13">
        <v>12.33</v>
      </c>
      <c r="O25" s="11">
        <v>12.523333333333332</v>
      </c>
      <c r="P25" s="147">
        <f t="shared" si="0"/>
        <v>1.555793991416295</v>
      </c>
      <c r="Q25" s="9" t="e">
        <v>#DIV/0!</v>
      </c>
      <c r="R25" s="9" t="e">
        <v>#DIV/0!</v>
      </c>
      <c r="S25" s="147" t="e">
        <f t="shared" si="1"/>
        <v>#DIV/0!</v>
      </c>
      <c r="T25" s="13" t="e">
        <v>#DIV/0!</v>
      </c>
      <c r="U25" s="11" t="e">
        <v>#DIV/0!</v>
      </c>
      <c r="V25" s="145" t="e">
        <f t="shared" si="8"/>
        <v>#DIV/0!</v>
      </c>
      <c r="W25" s="128">
        <v>119.29</v>
      </c>
      <c r="X25" s="121">
        <v>118.39</v>
      </c>
      <c r="Y25" s="142">
        <f t="shared" si="2"/>
        <v>-0.75732076741838239</v>
      </c>
      <c r="Z25" s="121">
        <v>7.87</v>
      </c>
      <c r="AA25" s="121">
        <v>7.7166666666666659</v>
      </c>
      <c r="AB25" s="139">
        <f t="shared" si="3"/>
        <v>-1.9674935842600625</v>
      </c>
    </row>
    <row r="26" spans="1:28" x14ac:dyDescent="0.2">
      <c r="A26" s="20">
        <v>540</v>
      </c>
      <c r="B26" s="120">
        <v>156.82000000000002</v>
      </c>
      <c r="C26" s="121">
        <v>155.56666666666666</v>
      </c>
      <c r="D26" s="147">
        <f t="shared" si="4"/>
        <v>-0.80242434589612788</v>
      </c>
      <c r="E26" s="124">
        <v>38.366666666666667</v>
      </c>
      <c r="F26" s="121">
        <v>38.023333333333333</v>
      </c>
      <c r="G26" s="147">
        <f t="shared" si="5"/>
        <v>-0.89889601605794933</v>
      </c>
      <c r="H26" s="13">
        <v>81.983333333333334</v>
      </c>
      <c r="I26" s="121">
        <v>82.913333333333341</v>
      </c>
      <c r="J26" s="147">
        <f t="shared" si="6"/>
        <v>1.1279791384503508</v>
      </c>
      <c r="K26" s="9">
        <v>126.30333333333334</v>
      </c>
      <c r="L26" s="9">
        <v>136.68333333333331</v>
      </c>
      <c r="M26" s="147">
        <f t="shared" si="7"/>
        <v>7.8939363212329905</v>
      </c>
      <c r="N26" s="13">
        <v>14.393333333333333</v>
      </c>
      <c r="O26" s="11">
        <v>14.233333333333334</v>
      </c>
      <c r="P26" s="147">
        <f t="shared" si="0"/>
        <v>-1.1178388448998489</v>
      </c>
      <c r="Q26" s="9">
        <v>103.88999999999999</v>
      </c>
      <c r="R26" s="9">
        <v>105.56666666666666</v>
      </c>
      <c r="S26" s="147">
        <f t="shared" si="1"/>
        <v>1.6009675827935868</v>
      </c>
      <c r="T26" s="13">
        <v>8.706666666666667</v>
      </c>
      <c r="U26" s="11">
        <v>8.6266666666666669</v>
      </c>
      <c r="V26" s="145">
        <f t="shared" si="8"/>
        <v>-0.92307692307692391</v>
      </c>
      <c r="W26" s="128" t="e">
        <v>#DIV/0!</v>
      </c>
      <c r="X26" s="121" t="e">
        <v>#DIV/0!</v>
      </c>
      <c r="Y26" s="142" t="e">
        <f t="shared" si="2"/>
        <v>#DIV/0!</v>
      </c>
      <c r="Z26" s="121" t="e">
        <v>#DIV/0!</v>
      </c>
      <c r="AA26" s="121" t="e">
        <v>#DIV/0!</v>
      </c>
      <c r="AB26" s="139" t="e">
        <f t="shared" si="3"/>
        <v>#DIV/0!</v>
      </c>
    </row>
    <row r="27" spans="1:28" x14ac:dyDescent="0.2">
      <c r="A27" s="20">
        <v>905</v>
      </c>
      <c r="B27" s="120">
        <v>86.876666666666665</v>
      </c>
      <c r="C27" s="121">
        <v>86.953333333333333</v>
      </c>
      <c r="D27" s="147">
        <f t="shared" si="4"/>
        <v>8.8208786362156136E-2</v>
      </c>
      <c r="E27" s="124">
        <v>23.876666666666669</v>
      </c>
      <c r="F27" s="121">
        <v>24.25</v>
      </c>
      <c r="G27" s="147">
        <f t="shared" si="5"/>
        <v>1.5514614212494722</v>
      </c>
      <c r="H27" s="13">
        <v>48.866666666666667</v>
      </c>
      <c r="I27" s="121">
        <v>50.566666666666663</v>
      </c>
      <c r="J27" s="147">
        <f t="shared" si="6"/>
        <v>3.4193764666443092</v>
      </c>
      <c r="K27" s="9">
        <v>59.859999999999992</v>
      </c>
      <c r="L27" s="9">
        <v>60.75333333333333</v>
      </c>
      <c r="M27" s="147">
        <f t="shared" si="7"/>
        <v>1.4813177094848631</v>
      </c>
      <c r="N27" s="13">
        <v>9.7333333333333343</v>
      </c>
      <c r="O27" s="11">
        <v>9.7533333333333339</v>
      </c>
      <c r="P27" s="147">
        <f t="shared" si="0"/>
        <v>0.20526855969893507</v>
      </c>
      <c r="Q27" s="9">
        <v>60.930000000000007</v>
      </c>
      <c r="R27" s="9">
        <v>58.536666666666669</v>
      </c>
      <c r="S27" s="147">
        <f t="shared" si="1"/>
        <v>-4.0066964285714368</v>
      </c>
      <c r="T27" s="13">
        <v>5.8133333333333326</v>
      </c>
      <c r="U27" s="11">
        <v>5.9233333333333329</v>
      </c>
      <c r="V27" s="145">
        <f t="shared" si="8"/>
        <v>1.8744674808293158</v>
      </c>
      <c r="W27" s="128">
        <v>79.673333333333346</v>
      </c>
      <c r="X27" s="121">
        <v>77.823333333333338</v>
      </c>
      <c r="Y27" s="142">
        <f t="shared" si="2"/>
        <v>-2.3492560689115223</v>
      </c>
      <c r="Z27" s="121">
        <v>6.8566666666666665</v>
      </c>
      <c r="AA27" s="121">
        <v>6.496666666666667</v>
      </c>
      <c r="AB27" s="139">
        <f t="shared" si="3"/>
        <v>-5.3919121318022878</v>
      </c>
    </row>
    <row r="28" spans="1:28" x14ac:dyDescent="0.2">
      <c r="A28" s="20">
        <v>1061</v>
      </c>
      <c r="B28" s="120">
        <v>70.259999999999991</v>
      </c>
      <c r="C28" s="121">
        <v>70.12</v>
      </c>
      <c r="D28" s="147">
        <f t="shared" si="4"/>
        <v>-0.19945861233792045</v>
      </c>
      <c r="E28" s="124">
        <v>20.933333333333334</v>
      </c>
      <c r="F28" s="121">
        <v>21.156666666666666</v>
      </c>
      <c r="G28" s="147">
        <f t="shared" si="5"/>
        <v>1.0612180248673446</v>
      </c>
      <c r="H28" s="13">
        <v>37.53</v>
      </c>
      <c r="I28" s="121">
        <v>37.186666666666667</v>
      </c>
      <c r="J28" s="147">
        <f t="shared" si="6"/>
        <v>-0.91902743698416334</v>
      </c>
      <c r="K28" s="9">
        <v>51.616666666666667</v>
      </c>
      <c r="L28" s="9">
        <v>51.666666666666664</v>
      </c>
      <c r="M28" s="147">
        <f t="shared" si="7"/>
        <v>9.6821042439884777E-2</v>
      </c>
      <c r="N28" s="9">
        <v>8.0333333333333332</v>
      </c>
      <c r="O28" s="11">
        <v>7.9066666666666663</v>
      </c>
      <c r="P28" s="147">
        <f t="shared" si="0"/>
        <v>-1.5892931827687191</v>
      </c>
      <c r="Q28" s="9">
        <v>50.22</v>
      </c>
      <c r="R28" s="9">
        <v>50.01</v>
      </c>
      <c r="S28" s="147">
        <f t="shared" si="1"/>
        <v>-0.41903621670158808</v>
      </c>
      <c r="T28" s="13">
        <v>5.12</v>
      </c>
      <c r="U28" s="11">
        <v>5.083333333333333</v>
      </c>
      <c r="V28" s="145">
        <f t="shared" si="8"/>
        <v>-0.71871937275400988</v>
      </c>
      <c r="W28" s="128">
        <v>66.800000000000011</v>
      </c>
      <c r="X28" s="121">
        <v>67.259999999999991</v>
      </c>
      <c r="Y28" s="142">
        <f t="shared" si="2"/>
        <v>0.68625988363416301</v>
      </c>
      <c r="Z28" s="121">
        <v>5.413333333333334</v>
      </c>
      <c r="AA28" s="121">
        <v>5.1933333333333342</v>
      </c>
      <c r="AB28" s="139">
        <f t="shared" si="3"/>
        <v>-4.148334380892515</v>
      </c>
    </row>
    <row r="29" spans="1:28" x14ac:dyDescent="0.2">
      <c r="A29" s="20">
        <v>907</v>
      </c>
      <c r="B29" s="120">
        <v>142.28333333333333</v>
      </c>
      <c r="C29" s="121">
        <v>142.42666666666665</v>
      </c>
      <c r="D29" s="147">
        <f t="shared" si="4"/>
        <v>0.10068724901360449</v>
      </c>
      <c r="E29" s="124">
        <v>32.4</v>
      </c>
      <c r="F29" s="121">
        <v>32.25</v>
      </c>
      <c r="G29" s="147">
        <f t="shared" si="5"/>
        <v>-0.46403712296983313</v>
      </c>
      <c r="H29" s="13">
        <v>68.326666666666668</v>
      </c>
      <c r="I29" s="121">
        <v>65.38666666666667</v>
      </c>
      <c r="J29" s="147">
        <f t="shared" si="6"/>
        <v>-4.3974672184274786</v>
      </c>
      <c r="K29" s="9">
        <v>106.52666666666669</v>
      </c>
      <c r="L29" s="9">
        <v>107.78333333333332</v>
      </c>
      <c r="M29" s="147">
        <f t="shared" si="7"/>
        <v>1.1727559765448483</v>
      </c>
      <c r="N29" s="13">
        <v>12.413333333333332</v>
      </c>
      <c r="O29" s="11">
        <v>12.203333333333333</v>
      </c>
      <c r="P29" s="147">
        <f t="shared" si="0"/>
        <v>-1.7061611374407506</v>
      </c>
      <c r="Q29" s="9">
        <v>99.086666666666659</v>
      </c>
      <c r="R29" s="9">
        <v>98.64</v>
      </c>
      <c r="S29" s="147">
        <f t="shared" si="1"/>
        <v>-0.45180215111769617</v>
      </c>
      <c r="T29" s="13">
        <v>7.47</v>
      </c>
      <c r="U29" s="11">
        <v>7.5966666666666667</v>
      </c>
      <c r="V29" s="145">
        <f t="shared" si="8"/>
        <v>1.6814159292035433</v>
      </c>
      <c r="W29" s="128">
        <v>118.32666666666665</v>
      </c>
      <c r="X29" s="121">
        <v>117.85333333333334</v>
      </c>
      <c r="Y29" s="142">
        <f t="shared" si="2"/>
        <v>-0.40082423010696494</v>
      </c>
      <c r="Z29" s="121">
        <v>7.4866666666666672</v>
      </c>
      <c r="AA29" s="121">
        <v>7.3900000000000006</v>
      </c>
      <c r="AB29" s="139">
        <f t="shared" si="3"/>
        <v>-1.2995742773918888</v>
      </c>
    </row>
    <row r="30" spans="1:28" ht="13.5" thickBot="1" x14ac:dyDescent="0.25">
      <c r="A30" s="20">
        <v>931</v>
      </c>
      <c r="B30" s="122">
        <v>148.41999999999999</v>
      </c>
      <c r="C30" s="123">
        <v>148.34666666666666</v>
      </c>
      <c r="D30" s="150">
        <f t="shared" si="4"/>
        <v>-4.9421543300004596E-2</v>
      </c>
      <c r="E30" s="125">
        <v>34.26</v>
      </c>
      <c r="F30" s="123">
        <v>34.25</v>
      </c>
      <c r="G30" s="150">
        <f t="shared" si="5"/>
        <v>-2.9192818566626807E-2</v>
      </c>
      <c r="H30" s="13">
        <v>70.766666666666666</v>
      </c>
      <c r="I30" s="121">
        <v>72.83</v>
      </c>
      <c r="J30" s="150">
        <f t="shared" si="6"/>
        <v>2.8737900136957673</v>
      </c>
      <c r="K30" s="9">
        <v>111.62333333333333</v>
      </c>
      <c r="L30" s="9">
        <v>113.66000000000001</v>
      </c>
      <c r="M30" s="150">
        <f t="shared" si="7"/>
        <v>1.8080935118739445</v>
      </c>
      <c r="N30" s="9">
        <v>13.07</v>
      </c>
      <c r="O30" s="11">
        <v>12.916666666666666</v>
      </c>
      <c r="P30" s="147">
        <f t="shared" si="0"/>
        <v>-1.1800923550538807</v>
      </c>
      <c r="Q30" s="9">
        <v>95.50333333333333</v>
      </c>
      <c r="R30" s="9">
        <v>96.350000000000009</v>
      </c>
      <c r="S30" s="147">
        <f t="shared" si="1"/>
        <v>0.88261866703733205</v>
      </c>
      <c r="T30" s="13">
        <v>7.919999999999999</v>
      </c>
      <c r="U30" s="11">
        <v>7.6466666666666656</v>
      </c>
      <c r="V30" s="145">
        <f t="shared" si="8"/>
        <v>-3.5117773019271965</v>
      </c>
      <c r="W30" s="129">
        <v>118.11</v>
      </c>
      <c r="X30" s="130">
        <v>117.65666666666668</v>
      </c>
      <c r="Y30" s="143">
        <f t="shared" si="2"/>
        <v>-0.38456100664497572</v>
      </c>
      <c r="Z30" s="130">
        <v>7.3866666666666667</v>
      </c>
      <c r="AA30" s="130">
        <v>7.2233333333333336</v>
      </c>
      <c r="AB30" s="140">
        <f t="shared" si="3"/>
        <v>-2.2359114761578796</v>
      </c>
    </row>
  </sheetData>
  <mergeCells count="14">
    <mergeCell ref="B1:J1"/>
    <mergeCell ref="B2:D2"/>
    <mergeCell ref="E2:G2"/>
    <mergeCell ref="H2:J2"/>
    <mergeCell ref="W1:AB1"/>
    <mergeCell ref="A1:A3"/>
    <mergeCell ref="W2:Y2"/>
    <mergeCell ref="Z2:AB2"/>
    <mergeCell ref="Q1:V1"/>
    <mergeCell ref="Q2:S2"/>
    <mergeCell ref="T2:V2"/>
    <mergeCell ref="K1:P1"/>
    <mergeCell ref="K2:M2"/>
    <mergeCell ref="N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Phoca vitulina</vt:lpstr>
      <vt:lpstr>Halichoerus grypus</vt:lpstr>
      <vt:lpstr>Phoca hispida</vt:lpstr>
      <vt:lpstr>P. vit data 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Bokkemis</dc:creator>
  <cp:lastModifiedBy>Kristina C. Larsen</cp:lastModifiedBy>
  <dcterms:created xsi:type="dcterms:W3CDTF">2015-06-16T15:05:27Z</dcterms:created>
  <dcterms:modified xsi:type="dcterms:W3CDTF">2015-06-18T12:25:53Z</dcterms:modified>
</cp:coreProperties>
</file>